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showInkAnnotation="0" codeName="ЭтаКнига" defaultThemeVersion="124226"/>
  <workbookProtection workbookPassword="CA0A" lockStructure="1"/>
  <bookViews>
    <workbookView xWindow="0" yWindow="19350" windowWidth="20520" windowHeight="6930" tabRatio="849" firstSheet="3" activeTab="3"/>
  </bookViews>
  <sheets>
    <sheet name="РФ" sheetId="1" state="hidden" r:id="rId1"/>
    <sheet name="KZT" sheetId="82" state="hidden" r:id="rId2"/>
    <sheet name="Начало" sheetId="3" state="hidden" r:id="rId3"/>
    <sheet name="Содержание" sheetId="2" r:id="rId4"/>
    <sheet name="Air Master" sheetId="80" r:id="rId5"/>
    <sheet name="VRF MDV" sheetId="84" r:id="rId6"/>
    <sheet name="VRF Electrolux" sheetId="86" r:id="rId7"/>
    <sheet name="Чиллеры" sheetId="88" r:id="rId8"/>
    <sheet name="Фанкойлы MDV" sheetId="90" r:id="rId9"/>
    <sheet name="Fankoil" sheetId="91" state="hidden" r:id="rId10"/>
    <sheet name="Фанкойлы Electrolux" sheetId="92" r:id="rId11"/>
    <sheet name="ККБ" sheetId="94" r:id="rId12"/>
    <sheet name="KKБ" sheetId="95" state="hidden" r:id="rId13"/>
    <sheet name="Тепловые насосы" sheetId="96" r:id="rId14"/>
    <sheet name="Круг.кан.вентиляторы" sheetId="98" r:id="rId15"/>
    <sheet name="Прямоугол.кан.вентиляторы" sheetId="100" r:id="rId16"/>
    <sheet name="Крышные вентиляторы" sheetId="102" r:id="rId17"/>
    <sheet name="Кухонные вентиляторы" sheetId="104" r:id="rId18"/>
    <sheet name="Аксессуары для круг.кан.вент." sheetId="106" r:id="rId19"/>
    <sheet name="Аксессуары" sheetId="107" state="hidden" r:id="rId20"/>
    <sheet name="Аксессуары для прям.кан.вент." sheetId="108" r:id="rId21"/>
    <sheet name="Компактные установки CAU, ECO" sheetId="110" r:id="rId22"/>
    <sheet name="Установки CAU, ECO" sheetId="111" state="hidden" r:id="rId23"/>
    <sheet name="Компактные установки Electrolux" sheetId="112" r:id="rId24"/>
    <sheet name="Установки Star" sheetId="113" state="hidden" r:id="rId25"/>
    <sheet name="Компактные установки UniMAX" sheetId="114" r:id="rId26"/>
    <sheet name="БЫТОВЫЕ КОНДИЦИОНЕРЫ (RAC)" sheetId="116" r:id="rId27"/>
    <sheet name="БЫТОВЫЕ КОНДИЦИОНЕРЫ (RAC)1" sheetId="117" state="hidden" r:id="rId28"/>
    <sheet name="ПОЛУПРОМЫШЛЕННЫЕ КОНДИЦИОНЕРЫ" sheetId="118" r:id="rId29"/>
    <sheet name="Промышленные (RAC)" sheetId="119" state="hidden" r:id="rId30"/>
    <sheet name="Инверторные кондиционеры" sheetId="120" r:id="rId31"/>
    <sheet name="Элементы Автоматики SHUFT" sheetId="122" r:id="rId32"/>
    <sheet name="Автоматика SHUFT" sheetId="123" state="hidden" r:id="rId33"/>
    <sheet name="ПЧ DANFOSS" sheetId="124" r:id="rId34"/>
    <sheet name="Данфосс" sheetId="125" state="hidden" r:id="rId35"/>
    <sheet name="СЕРВОПРИВОДЫ GRUNER" sheetId="126" r:id="rId36"/>
    <sheet name="ВР 80-75 НИЗКОГО давления" sheetId="128" r:id="rId37"/>
    <sheet name="ВР 80-75 НИЗКОГО давления (2)" sheetId="129" state="hidden" r:id="rId38"/>
    <sheet name="ВР 280-46 СРЕДНЕГО давления" sheetId="130" r:id="rId39"/>
    <sheet name="ВР 280-46 СРЕДНЕГО давления (2" sheetId="131" state="hidden" r:id="rId40"/>
    <sheet name="ВЦП 7-40 ПЫЛЕВЫЕ" sheetId="132" r:id="rId41"/>
    <sheet name="ВЦП 7-40 ПЫЛЕВЫЕ (2)" sheetId="133" state="hidden" r:id="rId42"/>
    <sheet name="ВЫСОКОГО давления" sheetId="134" r:id="rId43"/>
    <sheet name="ВЫСОКОГО давления (2)" sheetId="135" state="hidden" r:id="rId44"/>
    <sheet name="ВР 140-15 ВЫСОКОГО давления" sheetId="136" r:id="rId45"/>
    <sheet name="ВР 140-15 ВЫСОКОГО давления (2" sheetId="137" state="hidden" r:id="rId46"/>
    <sheet name="Крышные ВКР" sheetId="138" r:id="rId47"/>
    <sheet name="Крышные ВКР (2)" sheetId="139" state="hidden" r:id="rId48"/>
    <sheet name="Крышные ВКРС" sheetId="140" r:id="rId49"/>
    <sheet name="Крышные ВКРС (2)" sheetId="141" state="hidden" r:id="rId50"/>
    <sheet name="Крышные ВКРФ" sheetId="142" r:id="rId51"/>
    <sheet name="Крышные ВКРФ (2)" sheetId="143" state="hidden" r:id="rId52"/>
    <sheet name="Крышные ВКРФм" sheetId="144" r:id="rId53"/>
    <sheet name="Крышные ВКРФм (2)" sheetId="151" state="hidden" r:id="rId54"/>
    <sheet name="Осевые (2)" sheetId="159" state="hidden" r:id="rId55"/>
    <sheet name="Осевые подпора (2)" sheetId="160" state="hidden" r:id="rId56"/>
    <sheet name="Осевые подпора 2 (2)" sheetId="161" state="hidden" r:id="rId57"/>
    <sheet name="Канальные ВКК, ВКП (2)" sheetId="162" state="hidden" r:id="rId58"/>
    <sheet name="ДН, ВДН (2)" sheetId="163" state="hidden" r:id="rId59"/>
    <sheet name="Калориферы, Отопит. агрегат (2)" sheetId="164" state="hidden" r:id="rId60"/>
    <sheet name="Клапаны УВК, КВУ" sheetId="152" r:id="rId61"/>
    <sheet name="Клапаны УВК, КВУ (2)" sheetId="153" state="hidden" r:id="rId62"/>
    <sheet name="Электроприводы BELIMO" sheetId="154" r:id="rId63"/>
    <sheet name="Электроприводы BELIMO (2)" sheetId="155" state="hidden" r:id="rId64"/>
    <sheet name="Частотные преобразователи" sheetId="156" r:id="rId65"/>
    <sheet name="Частотные преобразователи (2)" sheetId="157" state="hidden" r:id="rId66"/>
    <sheet name="Комплектующие к вентиляторам" sheetId="158" r:id="rId67"/>
    <sheet name="Осевые" sheetId="147" r:id="rId68"/>
    <sheet name="Осевые подпора" sheetId="145" r:id="rId69"/>
    <sheet name="Осевые подпора 2" sheetId="146" r:id="rId70"/>
    <sheet name="Канальные ВКК, ВКП" sheetId="148" r:id="rId71"/>
    <sheet name="ДН, ВДН" sheetId="149" r:id="rId72"/>
    <sheet name="Калориферы, Отопит. агрегаты" sheetId="150" r:id="rId73"/>
    <sheet name="Комплектующие к вентилятора (2)" sheetId="165" state="hidden" r:id="rId74"/>
    <sheet name="СЕРВОПРИВОДЫ" sheetId="127" state="hidden" r:id="rId75"/>
    <sheet name="ИНВЕРТОРНЫЕ" sheetId="121" state="hidden" r:id="rId76"/>
    <sheet name="Установки UniMAX" sheetId="115" state="hidden" r:id="rId77"/>
    <sheet name="Аксессуары (2)" sheetId="109" state="hidden" r:id="rId78"/>
    <sheet name="Кухонные" sheetId="105" state="hidden" r:id="rId79"/>
    <sheet name="Крышные" sheetId="103" state="hidden" r:id="rId80"/>
    <sheet name="Прямоугол" sheetId="101" state="hidden" r:id="rId81"/>
    <sheet name="Круг.кан" sheetId="99" state="hidden" r:id="rId82"/>
    <sheet name="ТНУ" sheetId="97" state="hidden" r:id="rId83"/>
    <sheet name="Фэнкойлы Electrolux" sheetId="93" state="hidden" r:id="rId84"/>
    <sheet name="Chiller (2)" sheetId="89" state="hidden" r:id="rId85"/>
    <sheet name="Step Free (2)" sheetId="87" state="hidden" r:id="rId86"/>
    <sheet name="VRF MDV (2)" sheetId="85" state="hidden" r:id="rId87"/>
    <sheet name="Air Master (2)" sheetId="81" state="hidden" r:id="rId88"/>
    <sheet name="VRF" sheetId="5" state="hidden" r:id="rId89"/>
    <sheet name="Step Free" sheetId="7" state="hidden" r:id="rId90"/>
    <sheet name="Chiller" sheetId="9" state="hidden" r:id="rId91"/>
  </sheets>
  <externalReferences>
    <externalReference r:id="rId92"/>
    <externalReference r:id="rId93"/>
  </externalReferences>
  <definedNames>
    <definedName name="_.">#REF!</definedName>
    <definedName name="_?furl_cursFull_switch_rus" localSheetId="1">KZT!#REF!</definedName>
    <definedName name="_?furl_cursFull_switch_rus_1" localSheetId="1">KZT!#REF!</definedName>
    <definedName name="_193315__г._Санкт_Петербург___пр._Большевиков__д._52__кор._6_ventilator_ventilator.spb.ru___812__331_00_97">#REF!</definedName>
    <definedName name="_xlnm._FilterDatabase" localSheetId="4">'Air Master'!$A$60:$J$71</definedName>
    <definedName name="_xlnm._FilterDatabase" localSheetId="87">'Air Master (2)'!$A$39:$J$50</definedName>
    <definedName name="_xlnm._FilterDatabase" localSheetId="36" hidden="1">'ВЦП 7-40 ПЫЛЕВЫЕ'!#REF!</definedName>
    <definedName name="_xlnm._FilterDatabase" localSheetId="37" hidden="1">'ВЦП 7-40 ПЫЛЕВЫЕ'!#REF!</definedName>
    <definedName name="_xlnm._FilterDatabase" localSheetId="42" hidden="1">'ВЫСОКОГО давления'!#REF!</definedName>
    <definedName name="_xlnm._FilterDatabase" localSheetId="43" hidden="1">'ВЫСОКОГО давления (2)'!#REF!</definedName>
    <definedName name="_xlnm._FilterDatabase" localSheetId="71" hidden="1">'ДН, ВДН'!$A$1:$D$1</definedName>
    <definedName name="_xlnm._FilterDatabase" localSheetId="58" hidden="1">'ДН, ВДН (2)'!$A$2:$D$2</definedName>
    <definedName name="_xlnm._FilterDatabase" localSheetId="30">'Инверторные кондиционеры'!$A$4:$J$31</definedName>
    <definedName name="_xlnm._FilterDatabase" localSheetId="46" hidden="1">'Крышные ВКР'!#REF!</definedName>
    <definedName name="_xlnm._FilterDatabase" localSheetId="47" hidden="1">'Крышные ВКР (2)'!#REF!</definedName>
    <definedName name="_xlnm._FilterDatabase" localSheetId="48" hidden="1">'Крышные ВКРС'!#REF!</definedName>
    <definedName name="_xlnm._FilterDatabase" localSheetId="49" hidden="1">'Крышные ВКРС (2)'!#REF!</definedName>
    <definedName name="_xlnm._FilterDatabase" localSheetId="50" hidden="1">'Крышные ВКРФ'!#REF!</definedName>
    <definedName name="_xlnm._FilterDatabase" localSheetId="51" hidden="1">'Крышные ВКРФ (2)'!#REF!</definedName>
    <definedName name="_xlnm._FilterDatabase" localSheetId="67" hidden="1">Осевые!#REF!</definedName>
    <definedName name="_xlnm._FilterDatabase" localSheetId="54" hidden="1">'Осевые (2)'!#REF!</definedName>
    <definedName name="_xlnm._FilterDatabase" localSheetId="68" hidden="1">'Осевые подпора'!#REF!</definedName>
    <definedName name="_xlnm._FilterDatabase" localSheetId="55" hidden="1">'Осевые подпора (2)'!#REF!</definedName>
    <definedName name="_xlnm._FilterDatabase" localSheetId="28">'ПОЛУПРОМЫШЛЕННЫЕ КОНДИЦИОНЕРЫ'!$A$4:$J$68</definedName>
    <definedName name="_xlnm._FilterDatabase" localSheetId="8">'Фанкойлы MDV'!$A$45:$J$134</definedName>
    <definedName name="_xlnm._FilterDatabase" localSheetId="7">Чиллеры!$A$3:$J$78</definedName>
    <definedName name="archive" localSheetId="0">РФ!#REF!</definedName>
    <definedName name="currencies?show_cashless" localSheetId="1">KZT!#REF!</definedName>
    <definedName name="currency" localSheetId="1">KZT!#REF!</definedName>
    <definedName name="dynamics.aspx?VAL_NM_RQ_R01239_date_req1_23.07.2016_date_req2_30.07.2016_rt_1_mode_1" localSheetId="76">'Установки UniMAX'!#REF!</definedName>
    <definedName name="EHC_на_SHUFT.ru" localSheetId="4">#REF!</definedName>
    <definedName name="EHC_на_SHUFT.ru" localSheetId="87">#REF!</definedName>
    <definedName name="EHC_на_SHUFT.ru" localSheetId="89">#REF!</definedName>
    <definedName name="EHC_на_SHUFT.ru" localSheetId="85">'[1]Аксессуары для круг.кан.вент.'!#REF!</definedName>
    <definedName name="EHC_на_SHUFT.ru" localSheetId="86">#REF!</definedName>
    <definedName name="EHC_на_SHUFT.ru" localSheetId="32">'[1]Аксессуары для круг.кан.вент.'!#REF!</definedName>
    <definedName name="EHC_на_SHUFT.ru" localSheetId="77">'Аксессуары для круг.кан.вент.'!#REF!</definedName>
    <definedName name="EHC_на_SHUFT.ru" localSheetId="27">'[1]Аксессуары для круг.кан.вент.'!#REF!</definedName>
    <definedName name="EHC_на_SHUFT.ru" localSheetId="45">'[1]Аксессуары для круг.кан.вент.'!#REF!</definedName>
    <definedName name="EHC_на_SHUFT.ru" localSheetId="39">'[1]Аксессуары для круг.кан.вент.'!#REF!</definedName>
    <definedName name="EHC_на_SHUFT.ru" localSheetId="37">'[1]Аксессуары для круг.кан.вент.'!#REF!</definedName>
    <definedName name="EHC_на_SHUFT.ru" localSheetId="41">'[1]Аксессуары для круг.кан.вент.'!#REF!</definedName>
    <definedName name="EHC_на_SHUFT.ru" localSheetId="43">'[1]Аксессуары для круг.кан.вент.'!#REF!</definedName>
    <definedName name="EHC_на_SHUFT.ru" localSheetId="34">'[1]Аксессуары для круг.кан.вент.'!#REF!</definedName>
    <definedName name="EHC_на_SHUFT.ru" localSheetId="58">#REF!</definedName>
    <definedName name="EHC_на_SHUFT.ru" localSheetId="75">'[1]Аксессуары для круг.кан.вент.'!#REF!</definedName>
    <definedName name="EHC_на_SHUFT.ru" localSheetId="59">#REF!</definedName>
    <definedName name="EHC_на_SHUFT.ru" localSheetId="57">#REF!</definedName>
    <definedName name="EHC_на_SHUFT.ru" localSheetId="61">'[1]Аксессуары для круг.кан.вент.'!#REF!</definedName>
    <definedName name="EHC_на_SHUFT.ru" localSheetId="73">#REF!</definedName>
    <definedName name="EHC_на_SHUFT.ru" localSheetId="47">'[1]Аксессуары для круг.кан.вент.'!#REF!</definedName>
    <definedName name="EHC_на_SHUFT.ru" localSheetId="49">'[1]Аксессуары для круг.кан.вент.'!#REF!</definedName>
    <definedName name="EHC_на_SHUFT.ru" localSheetId="51">'[1]Аксессуары для круг.кан.вент.'!#REF!</definedName>
    <definedName name="EHC_на_SHUFT.ru" localSheetId="53">'[1]Аксессуары для круг.кан.вент.'!#REF!</definedName>
    <definedName name="EHC_на_SHUFT.ru" localSheetId="54">#REF!</definedName>
    <definedName name="EHC_на_SHUFT.ru" localSheetId="55">#REF!</definedName>
    <definedName name="EHC_на_SHUFT.ru" localSheetId="56">#REF!</definedName>
    <definedName name="EHC_на_SHUFT.ru" localSheetId="29">'[1]Аксессуары для круг.кан.вент.'!#REF!</definedName>
    <definedName name="EHC_на_SHUFT.ru" localSheetId="74">'[1]Аксессуары для круг.кан.вент.'!#REF!</definedName>
    <definedName name="EHC_на_SHUFT.ru" localSheetId="22">'[1]Аксессуары для круг.кан.вент.'!#REF!</definedName>
    <definedName name="EHC_на_SHUFT.ru" localSheetId="24">'[1]Аксессуары для круг.кан.вент.'!#REF!</definedName>
    <definedName name="EHC_на_SHUFT.ru" localSheetId="76">'[1]Аксессуары для круг.кан.вент.'!#REF!</definedName>
    <definedName name="EHC_на_SHUFT.ru" localSheetId="83">'[1]Аксессуары для круг.кан.вент.'!#REF!</definedName>
    <definedName name="EHC_на_SHUFT.ru" localSheetId="65">'[1]Аксессуары для круг.кан.вент.'!#REF!</definedName>
    <definedName name="EHC_на_SHUFT.ru" localSheetId="63">'[1]Аксессуары для круг.кан.вент.'!#REF!</definedName>
    <definedName name="EHC_на_SHUFT.ru">#REF!</definedName>
    <definedName name="kazfin" localSheetId="1">KZT!#REF!</definedName>
    <definedName name="kurstenge.kz" localSheetId="1">KZT!$A$1:$G$3</definedName>
    <definedName name="rates" localSheetId="0">РФ!#REF!</definedName>
    <definedName name="RatesConverting" localSheetId="1">KZT!#REF!</definedName>
    <definedName name="Z_9EFA7784_3A63_4493_A104_8931F74310FB_.wvu.Cols" localSheetId="4" hidden="1">'Air Master'!$Z:$AG</definedName>
    <definedName name="Z_9EFA7784_3A63_4493_A104_8931F74310FB_.wvu.Cols" localSheetId="87" hidden="1">'Air Master (2)'!$Z:$AG</definedName>
    <definedName name="Z_9EFA7784_3A63_4493_A104_8931F74310FB_.wvu.Cols" localSheetId="9" hidden="1">Fankoil!#REF!</definedName>
    <definedName name="Z_9EFA7784_3A63_4493_A104_8931F74310FB_.wvu.Cols" localSheetId="44" hidden="1">'ВР 140-15 ВЫСОКОГО давления'!$A:$A</definedName>
    <definedName name="Z_9EFA7784_3A63_4493_A104_8931F74310FB_.wvu.Cols" localSheetId="45" hidden="1">'ВР 140-15 ВЫСОКОГО давления (2'!$A:$A</definedName>
    <definedName name="Z_9EFA7784_3A63_4493_A104_8931F74310FB_.wvu.Cols" localSheetId="41" hidden="1">'ВЦП 7-40 ПЫЛЕВЫЕ (2)'!$G:$G</definedName>
    <definedName name="Z_9EFA7784_3A63_4493_A104_8931F74310FB_.wvu.Cols" localSheetId="70" hidden="1">'Канальные ВКК, ВКП'!#REF!</definedName>
    <definedName name="Z_9EFA7784_3A63_4493_A104_8931F74310FB_.wvu.Cols" localSheetId="57" hidden="1">'Канальные ВКК, ВКП (2)'!$C:$C</definedName>
    <definedName name="Z_9EFA7784_3A63_4493_A104_8931F74310FB_.wvu.Cols" localSheetId="22" hidden="1">'Установки CAU, ECO'!$L:$Q</definedName>
    <definedName name="Z_9EFA7784_3A63_4493_A104_8931F74310FB_.wvu.Cols" localSheetId="24" hidden="1">'Установки Star'!$L:$Q</definedName>
    <definedName name="Z_9EFA7784_3A63_4493_A104_8931F74310FB_.wvu.FilterData" localSheetId="4" hidden="1">'Air Master'!$A$60:$J$71</definedName>
    <definedName name="Z_9EFA7784_3A63_4493_A104_8931F74310FB_.wvu.FilterData" localSheetId="87" hidden="1">'Air Master (2)'!$A$39:$J$50</definedName>
    <definedName name="Z_9EFA7784_3A63_4493_A104_8931F74310FB_.wvu.FilterData" localSheetId="71" hidden="1">'ДН, ВДН'!$A$1:$D$1</definedName>
    <definedName name="Z_9EFA7784_3A63_4493_A104_8931F74310FB_.wvu.FilterData" localSheetId="58" hidden="1">'ДН, ВДН (2)'!$A$2:$D$2</definedName>
    <definedName name="Z_9EFA7784_3A63_4493_A104_8931F74310FB_.wvu.FilterData" localSheetId="30" hidden="1">'Инверторные кондиционеры'!$A$4:$J$31</definedName>
    <definedName name="Z_9EFA7784_3A63_4493_A104_8931F74310FB_.wvu.FilterData" localSheetId="28" hidden="1">'ПОЛУПРОМЫШЛЕННЫЕ КОНДИЦИОНЕРЫ'!$A$4:$J$68</definedName>
    <definedName name="Z_9EFA7784_3A63_4493_A104_8931F74310FB_.wvu.FilterData" localSheetId="8" hidden="1">'Фанкойлы MDV'!$A$45:$J$134</definedName>
    <definedName name="Z_9EFA7784_3A63_4493_A104_8931F74310FB_.wvu.FilterData" localSheetId="7" hidden="1">Чиллеры!$A$3:$J$78</definedName>
    <definedName name="Z_9EFA7784_3A63_4493_A104_8931F74310FB_.wvu.PrintArea" localSheetId="4" hidden="1">'Air Master'!$A$1:$J$71</definedName>
    <definedName name="Z_9EFA7784_3A63_4493_A104_8931F74310FB_.wvu.PrintArea" localSheetId="87" hidden="1">'Air Master (2)'!$A$1:$J$50</definedName>
    <definedName name="Z_9EFA7784_3A63_4493_A104_8931F74310FB_.wvu.PrintArea" localSheetId="90" hidden="1">Chiller!$A$1:$J$74</definedName>
    <definedName name="Z_9EFA7784_3A63_4493_A104_8931F74310FB_.wvu.PrintArea" localSheetId="84" hidden="1">'Chiller (2)'!$A$1:$H$74</definedName>
    <definedName name="Z_9EFA7784_3A63_4493_A104_8931F74310FB_.wvu.PrintArea" localSheetId="9" hidden="1">Fankoil!$A$1:$H$58</definedName>
    <definedName name="Z_9EFA7784_3A63_4493_A104_8931F74310FB_.wvu.PrintArea" localSheetId="12" hidden="1">KKБ!$A$1:$H$16</definedName>
    <definedName name="Z_9EFA7784_3A63_4493_A104_8931F74310FB_.wvu.PrintArea" localSheetId="89" hidden="1">'Step Free'!$A$1:$M$80</definedName>
    <definedName name="Z_9EFA7784_3A63_4493_A104_8931F74310FB_.wvu.PrintArea" localSheetId="85" hidden="1">'Step Free (2)'!$A$1:$G$80</definedName>
    <definedName name="Z_9EFA7784_3A63_4493_A104_8931F74310FB_.wvu.PrintArea" localSheetId="88" hidden="1">VRF!$A$1:$J$195</definedName>
    <definedName name="Z_9EFA7784_3A63_4493_A104_8931F74310FB_.wvu.PrintArea" localSheetId="6" hidden="1">'VRF Electrolux'!$A$1:$E$84</definedName>
    <definedName name="Z_9EFA7784_3A63_4493_A104_8931F74310FB_.wvu.PrintArea" localSheetId="18" hidden="1">'Аксессуары для круг.кан.вент.'!$A$1:$D$147</definedName>
    <definedName name="Z_9EFA7784_3A63_4493_A104_8931F74310FB_.wvu.PrintArea" localSheetId="20" hidden="1">'Аксессуары для прям.кан.вент.'!$A$1:$D$238</definedName>
    <definedName name="Z_9EFA7784_3A63_4493_A104_8931F74310FB_.wvu.PrintArea" localSheetId="26" hidden="1">'БЫТОВЫЕ КОНДИЦИОНЕРЫ (RAC)'!$A$1:$K$93</definedName>
    <definedName name="Z_9EFA7784_3A63_4493_A104_8931F74310FB_.wvu.PrintArea" localSheetId="44" hidden="1">'ВР 140-15 ВЫСОКОГО давления'!$A$1:$H$54</definedName>
    <definedName name="Z_9EFA7784_3A63_4493_A104_8931F74310FB_.wvu.PrintArea" localSheetId="38" hidden="1">'ВР 280-46 СРЕДНЕГО давления'!$A$1:$I$75</definedName>
    <definedName name="Z_9EFA7784_3A63_4493_A104_8931F74310FB_.wvu.PrintArea" localSheetId="39" hidden="1">'ВР 280-46 СРЕДНЕГО давления (2'!$A$1:$I$82</definedName>
    <definedName name="Z_9EFA7784_3A63_4493_A104_8931F74310FB_.wvu.PrintArea" localSheetId="36" hidden="1">'ВР 80-75 НИЗКОГО давления'!$A$1:$I$97</definedName>
    <definedName name="Z_9EFA7784_3A63_4493_A104_8931F74310FB_.wvu.PrintArea" localSheetId="37" hidden="1">'ВР 80-75 НИЗКОГО давления (2)'!$A$1:$I$103</definedName>
    <definedName name="Z_9EFA7784_3A63_4493_A104_8931F74310FB_.wvu.PrintArea" localSheetId="40" hidden="1">'ВЦП 7-40 ПЫЛЕВЫЕ'!$A$1:$F$55</definedName>
    <definedName name="Z_9EFA7784_3A63_4493_A104_8931F74310FB_.wvu.PrintArea" localSheetId="41" hidden="1">'ВЦП 7-40 ПЫЛЕВЫЕ (2)'!$A$1:$F$72</definedName>
    <definedName name="Z_9EFA7784_3A63_4493_A104_8931F74310FB_.wvu.PrintArea" localSheetId="42" hidden="1">'ВЫСОКОГО давления'!$A$1:$M$66</definedName>
    <definedName name="Z_9EFA7784_3A63_4493_A104_8931F74310FB_.wvu.PrintArea" localSheetId="43" hidden="1">'ВЫСОКОГО давления (2)'!$A$1:$M$72</definedName>
    <definedName name="Z_9EFA7784_3A63_4493_A104_8931F74310FB_.wvu.PrintArea" localSheetId="30" hidden="1">'Инверторные кондиционеры'!$A$1:$J$42</definedName>
    <definedName name="Z_9EFA7784_3A63_4493_A104_8931F74310FB_.wvu.PrintArea" localSheetId="59" hidden="1">'Калориферы, Отопит. агрегат (2)'!$A$1:$H$76</definedName>
    <definedName name="Z_9EFA7784_3A63_4493_A104_8931F74310FB_.wvu.PrintArea" localSheetId="72" hidden="1">'Калориферы, Отопит. агрегаты'!$A$1:$H$70</definedName>
    <definedName name="Z_9EFA7784_3A63_4493_A104_8931F74310FB_.wvu.PrintArea" localSheetId="11" hidden="1">ККБ!$A$1:$J$32</definedName>
    <definedName name="Z_9EFA7784_3A63_4493_A104_8931F74310FB_.wvu.PrintArea" localSheetId="60" hidden="1">'Клапаны УВК, КВУ'!$A$1:$V$65</definedName>
    <definedName name="Z_9EFA7784_3A63_4493_A104_8931F74310FB_.wvu.PrintArea" localSheetId="21" hidden="1">'Компактные установки CAU, ECO'!$A$1:$D$96</definedName>
    <definedName name="Z_9EFA7784_3A63_4493_A104_8931F74310FB_.wvu.PrintArea" localSheetId="23" hidden="1">'Компактные установки Electrolux'!$A$1:$D$18</definedName>
    <definedName name="Z_9EFA7784_3A63_4493_A104_8931F74310FB_.wvu.PrintArea" localSheetId="25" hidden="1">'Компактные установки UniMAX'!$A$1:$L$97</definedName>
    <definedName name="Z_9EFA7784_3A63_4493_A104_8931F74310FB_.wvu.PrintArea" localSheetId="14" hidden="1">Круг.кан.вентиляторы!$A$1:$L$94</definedName>
    <definedName name="Z_9EFA7784_3A63_4493_A104_8931F74310FB_.wvu.PrintArea" localSheetId="16" hidden="1">'Крышные вентиляторы'!$A$1:$L$53</definedName>
    <definedName name="Z_9EFA7784_3A63_4493_A104_8931F74310FB_.wvu.PrintArea" localSheetId="46" hidden="1">'Крышные ВКР'!$A$1:$H$118</definedName>
    <definedName name="Z_9EFA7784_3A63_4493_A104_8931F74310FB_.wvu.PrintArea" localSheetId="47" hidden="1">'Крышные ВКР (2)'!$A$1:$H$124</definedName>
    <definedName name="Z_9EFA7784_3A63_4493_A104_8931F74310FB_.wvu.PrintArea" localSheetId="48" hidden="1">'Крышные ВКРС'!$A$1:$M$47</definedName>
    <definedName name="Z_9EFA7784_3A63_4493_A104_8931F74310FB_.wvu.PrintArea" localSheetId="49" hidden="1">'Крышные ВКРС (2)'!$A$1:$M$48</definedName>
    <definedName name="Z_9EFA7784_3A63_4493_A104_8931F74310FB_.wvu.PrintArea" localSheetId="50" hidden="1">'Крышные ВКРФ'!$A$1:$I$104</definedName>
    <definedName name="Z_9EFA7784_3A63_4493_A104_8931F74310FB_.wvu.PrintArea" localSheetId="51" hidden="1">'Крышные ВКРФ (2)'!$A$1:$I$106</definedName>
    <definedName name="Z_9EFA7784_3A63_4493_A104_8931F74310FB_.wvu.PrintArea" localSheetId="52" hidden="1">'Крышные ВКРФм'!$A$1:$I$84</definedName>
    <definedName name="Z_9EFA7784_3A63_4493_A104_8931F74310FB_.wvu.PrintArea" localSheetId="17" hidden="1">'Кухонные вентиляторы'!$A$1:$L$25</definedName>
    <definedName name="Z_9EFA7784_3A63_4493_A104_8931F74310FB_.wvu.PrintArea" localSheetId="2" hidden="1">Начало!$A$1:$D$16</definedName>
    <definedName name="Z_9EFA7784_3A63_4493_A104_8931F74310FB_.wvu.PrintArea" localSheetId="67" hidden="1">Осевые!$A$1:$I$57</definedName>
    <definedName name="Z_9EFA7784_3A63_4493_A104_8931F74310FB_.wvu.PrintArea" localSheetId="54" hidden="1">'Осевые (2)'!$A$1:$I$58</definedName>
    <definedName name="Z_9EFA7784_3A63_4493_A104_8931F74310FB_.wvu.PrintArea" localSheetId="68" hidden="1">'Осевые подпора'!$A$1:$I$75</definedName>
    <definedName name="Z_9EFA7784_3A63_4493_A104_8931F74310FB_.wvu.PrintArea" localSheetId="55" hidden="1">'Осевые подпора (2)'!$A$1:$J$76</definedName>
    <definedName name="Z_9EFA7784_3A63_4493_A104_8931F74310FB_.wvu.PrintArea" localSheetId="28" hidden="1">'ПОЛУПРОМЫШЛЕННЫЕ КОНДИЦИОНЕРЫ'!$A$1:$J$84</definedName>
    <definedName name="Z_9EFA7784_3A63_4493_A104_8931F74310FB_.wvu.PrintArea" localSheetId="15" hidden="1">Прямоугол.кан.вентиляторы!$A$1:$L$136</definedName>
    <definedName name="Z_9EFA7784_3A63_4493_A104_8931F74310FB_.wvu.PrintArea" localSheetId="33" hidden="1">'ПЧ DANFOSS'!$A$1:$E$68</definedName>
    <definedName name="Z_9EFA7784_3A63_4493_A104_8931F74310FB_.wvu.PrintArea" localSheetId="35" hidden="1">'СЕРВОПРИВОДЫ GRUNER'!$A$1:$E$110</definedName>
    <definedName name="Z_9EFA7784_3A63_4493_A104_8931F74310FB_.wvu.PrintArea" localSheetId="3" hidden="1">Содержание!$A$8:$K$48</definedName>
    <definedName name="Z_9EFA7784_3A63_4493_A104_8931F74310FB_.wvu.PrintArea" localSheetId="13" hidden="1">'Тепловые насосы'!$A$1:$H$15</definedName>
    <definedName name="Z_9EFA7784_3A63_4493_A104_8931F74310FB_.wvu.PrintArea" localSheetId="82" hidden="1">ТНУ!$A$1:$H$14</definedName>
    <definedName name="Z_9EFA7784_3A63_4493_A104_8931F74310FB_.wvu.PrintArea" localSheetId="10" hidden="1">'Фанкойлы Electrolux'!$A$1:$E$79</definedName>
    <definedName name="Z_9EFA7784_3A63_4493_A104_8931F74310FB_.wvu.PrintArea" localSheetId="8" hidden="1">'Фанкойлы MDV'!$A$1:$J$269</definedName>
    <definedName name="Z_9EFA7784_3A63_4493_A104_8931F74310FB_.wvu.PrintArea" localSheetId="64" hidden="1">'Частотные преобразователи'!$A$1:$F$36</definedName>
    <definedName name="Z_9EFA7784_3A63_4493_A104_8931F74310FB_.wvu.PrintArea" localSheetId="7" hidden="1">Чиллеры!$A$1:$J$78</definedName>
    <definedName name="Z_9EFA7784_3A63_4493_A104_8931F74310FB_.wvu.PrintArea" localSheetId="62" hidden="1">'Электроприводы BELIMO'!$A$1:$L$51</definedName>
    <definedName name="Z_9EFA7784_3A63_4493_A104_8931F74310FB_.wvu.PrintArea" localSheetId="63" hidden="1">'Электроприводы BELIMO (2)'!$A$1:$L$58</definedName>
    <definedName name="Z_9EFA7784_3A63_4493_A104_8931F74310FB_.wvu.PrintArea" localSheetId="31" hidden="1">'Элементы Автоматики SHUFT'!$A$1:$E$174</definedName>
    <definedName name="Z_9EFA7784_3A63_4493_A104_8931F74310FB_.wvu.PrintTitles" localSheetId="4" hidden="1">'Air Master'!$1:$2</definedName>
    <definedName name="Z_9EFA7784_3A63_4493_A104_8931F74310FB_.wvu.PrintTitles" localSheetId="87" hidden="1">'Air Master (2)'!$1:$2</definedName>
    <definedName name="Z_9EFA7784_3A63_4493_A104_8931F74310FB_.wvu.PrintTitles" localSheetId="26" hidden="1">'БЫТОВЫЕ КОНДИЦИОНЕРЫ (RAC)'!$1:$2</definedName>
    <definedName name="Z_9EFA7784_3A63_4493_A104_8931F74310FB_.wvu.PrintTitles" localSheetId="36" hidden="1">'ВР 80-75 НИЗКОГО давления'!$1:$4</definedName>
    <definedName name="Z_9EFA7784_3A63_4493_A104_8931F74310FB_.wvu.PrintTitles" localSheetId="37" hidden="1">'ВР 80-75 НИЗКОГО давления (2)'!$1:$10</definedName>
    <definedName name="Z_9EFA7784_3A63_4493_A104_8931F74310FB_.wvu.PrintTitles" localSheetId="42" hidden="1">'ВЫСОКОГО давления'!$3:$6</definedName>
    <definedName name="Z_9EFA7784_3A63_4493_A104_8931F74310FB_.wvu.PrintTitles" localSheetId="43" hidden="1">'ВЫСОКОГО давления (2)'!$9:$12</definedName>
    <definedName name="Z_9EFA7784_3A63_4493_A104_8931F74310FB_.wvu.PrintTitles" localSheetId="71" hidden="1">'ДН, ВДН'!$1:$4</definedName>
    <definedName name="Z_9EFA7784_3A63_4493_A104_8931F74310FB_.wvu.PrintTitles" localSheetId="58" hidden="1">'ДН, ВДН (2)'!$2:$5</definedName>
    <definedName name="Z_9EFA7784_3A63_4493_A104_8931F74310FB_.wvu.PrintTitles" localSheetId="30" hidden="1">'Инверторные кондиционеры'!$1:$2</definedName>
    <definedName name="Z_9EFA7784_3A63_4493_A104_8931F74310FB_.wvu.PrintTitles" localSheetId="11" hidden="1">ККБ!$1:$2</definedName>
    <definedName name="Z_9EFA7784_3A63_4493_A104_8931F74310FB_.wvu.PrintTitles" localSheetId="46" hidden="1">'Крышные ВКР'!$1:$4</definedName>
    <definedName name="Z_9EFA7784_3A63_4493_A104_8931F74310FB_.wvu.PrintTitles" localSheetId="47" hidden="1">'Крышные ВКР (2)'!$7:$10</definedName>
    <definedName name="Z_9EFA7784_3A63_4493_A104_8931F74310FB_.wvu.PrintTitles" localSheetId="50" hidden="1">'Крышные ВКРФ'!$1:$3</definedName>
    <definedName name="Z_9EFA7784_3A63_4493_A104_8931F74310FB_.wvu.PrintTitles" localSheetId="51" hidden="1">'Крышные ВКРФ (2)'!$2:$5</definedName>
    <definedName name="Z_9EFA7784_3A63_4493_A104_8931F74310FB_.wvu.PrintTitles" localSheetId="28" hidden="1">'ПОЛУПРОМЫШЛЕННЫЕ КОНДИЦИОНЕРЫ'!$1:$2</definedName>
    <definedName name="Z_9EFA7784_3A63_4493_A104_8931F74310FB_.wvu.PrintTitles" localSheetId="8" hidden="1">'Фанкойлы MDV'!$1:$2</definedName>
    <definedName name="Z_9EFA7784_3A63_4493_A104_8931F74310FB_.wvu.PrintTitles" localSheetId="7" hidden="1">Чиллеры!$1:$2</definedName>
    <definedName name="Z_9EFA7784_3A63_4493_A104_8931F74310FB_.wvu.Rows" localSheetId="37" hidden="1">'ВР 80-75 НИЗКОГО давления (2)'!$4:$4</definedName>
    <definedName name="Z_9EFA7784_3A63_4493_A104_8931F74310FB_.wvu.Rows" localSheetId="42" hidden="1">'ВЫСОКОГО давления'!#REF!</definedName>
    <definedName name="Z_9EFA7784_3A63_4493_A104_8931F74310FB_.wvu.Rows" localSheetId="43" hidden="1">'ВЫСОКОГО давления (2)'!$4:$4,'ВЫСОКОГО давления (2)'!$6:$6</definedName>
    <definedName name="Z_9EFA7784_3A63_4493_A104_8931F74310FB_.wvu.Rows" localSheetId="70" hidden="1">'Канальные ВКК, ВКП'!#REF!,'Канальные ВКК, ВКП'!$5:$5</definedName>
    <definedName name="Z_9EFA7784_3A63_4493_A104_8931F74310FB_.wvu.Rows" localSheetId="57" hidden="1">'Канальные ВКК, ВКП (2)'!$7:$8,'Канальные ВКК, ВКП (2)'!$13:$13</definedName>
    <definedName name="Z_9EFA7784_3A63_4493_A104_8931F74310FB_.wvu.Rows" localSheetId="46" hidden="1">'Крышные ВКР'!#REF!</definedName>
    <definedName name="Z_9EFA7784_3A63_4493_A104_8931F74310FB_.wvu.Rows" localSheetId="47" hidden="1">'Крышные ВКР (2)'!$4:$4,'Крышные ВКР (2)'!$6:$6</definedName>
    <definedName name="Z_9EFA7784_3A63_4493_A104_8931F74310FB_.wvu.Rows" localSheetId="51" hidden="1">'Крышные ВКРФ (2)'!$2:$2</definedName>
    <definedName name="Z_9EFA7784_3A63_4493_A104_8931F74310FB_.wvu.Rows" localSheetId="63" hidden="1">'Электроприводы BELIMO (2)'!$4:$4,'Электроприводы BELIMO (2)'!$6:$6,'Электроприводы BELIMO (2)'!$9:$9,'Электроприводы BELIMO (2)'!$11:$11</definedName>
    <definedName name="_xlnm.Print_Titles" localSheetId="4">'Air Master'!$1:$2</definedName>
    <definedName name="_xlnm.Print_Titles" localSheetId="87">'Air Master (2)'!$1:$2</definedName>
    <definedName name="_xlnm.Print_Titles" localSheetId="26">'БЫТОВЫЕ КОНДИЦИОНЕРЫ (RAC)'!$1:$2</definedName>
    <definedName name="_xlnm.Print_Titles" localSheetId="36">'ВР 80-75 НИЗКОГО давления'!$1:$4</definedName>
    <definedName name="_xlnm.Print_Titles" localSheetId="37">'ВР 80-75 НИЗКОГО давления (2)'!$1:$10</definedName>
    <definedName name="_xlnm.Print_Titles" localSheetId="42">'ВЫСОКОГО давления'!$3:$6</definedName>
    <definedName name="_xlnm.Print_Titles" localSheetId="43">'ВЫСОКОГО давления (2)'!$9:$12</definedName>
    <definedName name="_xlnm.Print_Titles" localSheetId="71">'ДН, ВДН'!$1:$4</definedName>
    <definedName name="_xlnm.Print_Titles" localSheetId="58">'ДН, ВДН (2)'!$2:$5</definedName>
    <definedName name="_xlnm.Print_Titles" localSheetId="30">'Инверторные кондиционеры'!$1:$2</definedName>
    <definedName name="_xlnm.Print_Titles" localSheetId="11">ККБ!$1:$2</definedName>
    <definedName name="_xlnm.Print_Titles" localSheetId="46">'Крышные ВКР'!$1:$4</definedName>
    <definedName name="_xlnm.Print_Titles" localSheetId="47">'Крышные ВКР (2)'!$7:$10</definedName>
    <definedName name="_xlnm.Print_Titles" localSheetId="48">'Крышные ВКРС'!#REF!</definedName>
    <definedName name="_xlnm.Print_Titles" localSheetId="49">'Крышные ВКРС (2)'!#REF!</definedName>
    <definedName name="_xlnm.Print_Titles" localSheetId="50">'Крышные ВКРФ'!$1:$3</definedName>
    <definedName name="_xlnm.Print_Titles" localSheetId="51">'Крышные ВКРФ (2)'!$2:$5</definedName>
    <definedName name="_xlnm.Print_Titles" localSheetId="28">'ПОЛУПРОМЫШЛЕННЫЕ КОНДИЦИОНЕРЫ'!$1:$2</definedName>
    <definedName name="_xlnm.Print_Titles" localSheetId="8">'Фанкойлы MDV'!$1:$2</definedName>
    <definedName name="_xlnm.Print_Titles" localSheetId="7">Чиллеры!$1:$2</definedName>
    <definedName name="Лого">"Рисунок 1"</definedName>
    <definedName name="_xlnm.Print_Area" localSheetId="4">'Air Master'!$A$1:$J$76</definedName>
    <definedName name="_xlnm.Print_Area" localSheetId="87">'Air Master (2)'!$A$1:$J$50</definedName>
    <definedName name="_xlnm.Print_Area" localSheetId="90">Chiller!$A$1:$J$74</definedName>
    <definedName name="_xlnm.Print_Area" localSheetId="84">'Chiller (2)'!$A$1:$H$74</definedName>
    <definedName name="_xlnm.Print_Area" localSheetId="9">Fankoil!$A$1:$H$227</definedName>
    <definedName name="_xlnm.Print_Area" localSheetId="12">KKБ!$A$1:$H$16</definedName>
    <definedName name="_xlnm.Print_Area" localSheetId="89">'Step Free'!$A$1:$M$80</definedName>
    <definedName name="_xlnm.Print_Area" localSheetId="85">'Step Free (2)'!$A$1:$H$80</definedName>
    <definedName name="_xlnm.Print_Area" localSheetId="88">VRF!$A$1:$J$195</definedName>
    <definedName name="_xlnm.Print_Area" localSheetId="6">'VRF Electrolux'!$A$1:$E$84</definedName>
    <definedName name="_xlnm.Print_Area" localSheetId="5">'VRF MDV'!$A$1:$J$200</definedName>
    <definedName name="_xlnm.Print_Area" localSheetId="18">'Аксессуары для круг.кан.вент.'!$A$1:$D$147</definedName>
    <definedName name="_xlnm.Print_Area" localSheetId="20">'Аксессуары для прям.кан.вент.'!$A$1:$D$238</definedName>
    <definedName name="_xlnm.Print_Area" localSheetId="26">'БЫТОВЫЕ КОНДИЦИОНЕРЫ (RAC)'!$A$1:$K$93</definedName>
    <definedName name="_xlnm.Print_Area" localSheetId="44">'ВР 140-15 ВЫСОКОГО давления'!$A$1:$H$54</definedName>
    <definedName name="_xlnm.Print_Area" localSheetId="38">'ВР 280-46 СРЕДНЕГО давления'!$A$1:$I$75</definedName>
    <definedName name="_xlnm.Print_Area" localSheetId="39">'ВР 280-46 СРЕДНЕГО давления (2'!$A$1:$I$82</definedName>
    <definedName name="_xlnm.Print_Area" localSheetId="36">'ВР 80-75 НИЗКОГО давления'!$A$1:$I$97</definedName>
    <definedName name="_xlnm.Print_Area" localSheetId="37">'ВР 80-75 НИЗКОГО давления (2)'!$A$1:$I$103</definedName>
    <definedName name="_xlnm.Print_Area" localSheetId="40">'ВЦП 7-40 ПЫЛЕВЫЕ'!$A$1:$F$55</definedName>
    <definedName name="_xlnm.Print_Area" localSheetId="41">'ВЦП 7-40 ПЫЛЕВЫЕ (2)'!$A$1:$F$72</definedName>
    <definedName name="_xlnm.Print_Area" localSheetId="42">'ВЫСОКОГО давления'!$A$1:$M$66</definedName>
    <definedName name="_xlnm.Print_Area" localSheetId="43">'ВЫСОКОГО давления (2)'!$A$1:$M$72</definedName>
    <definedName name="_xlnm.Print_Area" localSheetId="71">'ДН, ВДН'!$A$1:$I$47</definedName>
    <definedName name="_xlnm.Print_Area" localSheetId="30">'Инверторные кондиционеры'!$A$1:$J$42</definedName>
    <definedName name="_xlnm.Print_Area" localSheetId="59">'Калориферы, Отопит. агрегат (2)'!$A$1:$H$76</definedName>
    <definedName name="_xlnm.Print_Area" localSheetId="72">'Калориферы, Отопит. агрегаты'!$A$1:$H$71</definedName>
    <definedName name="_xlnm.Print_Area" localSheetId="70">'Канальные ВКК, ВКП'!$A$1:$H$52</definedName>
    <definedName name="_xlnm.Print_Area" localSheetId="11">ККБ!$A$1:$J$32</definedName>
    <definedName name="_xlnm.Print_Area" localSheetId="60">'Клапаны УВК, КВУ'!$A$1:$V$65</definedName>
    <definedName name="_xlnm.Print_Area" localSheetId="21">'Компактные установки CAU, ECO'!$A$1:$D$96</definedName>
    <definedName name="_xlnm.Print_Area" localSheetId="23">'Компактные установки Electrolux'!$A$1:$D$18</definedName>
    <definedName name="_xlnm.Print_Area" localSheetId="25">'Компактные установки UniMAX'!$A$1:$L$97</definedName>
    <definedName name="_xlnm.Print_Area" localSheetId="66">'Комплектующие к вентиляторам'!$A$1:$J$45</definedName>
    <definedName name="_xlnm.Print_Area" localSheetId="14">Круг.кан.вентиляторы!$A$1:$L$142</definedName>
    <definedName name="_xlnm.Print_Area" localSheetId="16">'Крышные вентиляторы'!$A$1:$L$53</definedName>
    <definedName name="_xlnm.Print_Area" localSheetId="46">'Крышные ВКР'!$A$1:$H$118</definedName>
    <definedName name="_xlnm.Print_Area" localSheetId="47">'Крышные ВКР (2)'!$A$1:$H$124</definedName>
    <definedName name="_xlnm.Print_Area" localSheetId="48">'Крышные ВКРС'!$A$1:$M$47</definedName>
    <definedName name="_xlnm.Print_Area" localSheetId="49">'Крышные ВКРС (2)'!$A$1:$M$48</definedName>
    <definedName name="_xlnm.Print_Area" localSheetId="50">'Крышные ВКРФ'!$A$1:$I$104</definedName>
    <definedName name="_xlnm.Print_Area" localSheetId="51">'Крышные ВКРФ (2)'!$A$1:$I$106</definedName>
    <definedName name="_xlnm.Print_Area" localSheetId="52">'Крышные ВКРФм'!$A$1:$I$84</definedName>
    <definedName name="_xlnm.Print_Area" localSheetId="17">'Кухонные вентиляторы'!$A$1:$L$25</definedName>
    <definedName name="_xlnm.Print_Area" localSheetId="2">Начало!$A$1:$D$16</definedName>
    <definedName name="_xlnm.Print_Area" localSheetId="67">Осевые!$A$1:$I$68</definedName>
    <definedName name="_xlnm.Print_Area" localSheetId="54">'Осевые (2)'!$A$1:$I$58</definedName>
    <definedName name="_xlnm.Print_Area" localSheetId="68">'Осевые подпора'!$A$1:$I$75</definedName>
    <definedName name="_xlnm.Print_Area" localSheetId="55">'Осевые подпора (2)'!$A$1:$J$76</definedName>
    <definedName name="_xlnm.Print_Area" localSheetId="69">'Осевые подпора 2'!$A$1:$G$43</definedName>
    <definedName name="_xlnm.Print_Area" localSheetId="28">'ПОЛУПРОМЫШЛЕННЫЕ КОНДИЦИОНЕРЫ'!$A$1:$J$84</definedName>
    <definedName name="_xlnm.Print_Area" localSheetId="15">Прямоугол.кан.вентиляторы!$A$1:$L$136</definedName>
    <definedName name="_xlnm.Print_Area" localSheetId="33">'ПЧ DANFOSS'!$A$1:$E$68</definedName>
    <definedName name="_xlnm.Print_Area" localSheetId="35">'СЕРВОПРИВОДЫ GRUNER'!$A$1:$E$111</definedName>
    <definedName name="_xlnm.Print_Area" localSheetId="3">Содержание!$A$1:$K$52</definedName>
    <definedName name="_xlnm.Print_Area" localSheetId="13">'Тепловые насосы'!$A$1:$H$15</definedName>
    <definedName name="_xlnm.Print_Area" localSheetId="82">ТНУ!$A$1:$H$14</definedName>
    <definedName name="_xlnm.Print_Area" localSheetId="10">'Фанкойлы Electrolux'!$A$1:$E$79</definedName>
    <definedName name="_xlnm.Print_Area" localSheetId="8">'Фанкойлы MDV'!$A$1:$J$269</definedName>
    <definedName name="_xlnm.Print_Area" localSheetId="64">'Частотные преобразователи'!$A$1:$F$36</definedName>
    <definedName name="_xlnm.Print_Area" localSheetId="7">Чиллеры!$A$1:$J$78</definedName>
    <definedName name="_xlnm.Print_Area" localSheetId="62">'Электроприводы BELIMO'!$A$1:$L$51</definedName>
    <definedName name="_xlnm.Print_Area" localSheetId="63">'Электроприводы BELIMO (2)'!$A$1:$L$58</definedName>
    <definedName name="_xlnm.Print_Area" localSheetId="31">'Элементы Автоматики SHUFT'!$A$1:$E$174</definedName>
    <definedName name="ПРАЙС_ЛИСТ__от_20.03.2014_все_цены_указаны_с_учетом_НДС__руб.">#REF!</definedName>
    <definedName name="ПРИГЛАШАЕМ_ВАС_ПОСЕТИТЬ_НАШ_ИНТЕРНЕТ_САЙТ__www.ventilator.spb.ru">#REF!</definedName>
    <definedName name="скидка_на_VRF_Приточные_установки" localSheetId="4">Начало!#REF!</definedName>
    <definedName name="скидка_на_VRF_Приточные_установки" localSheetId="87">Начало!#REF!</definedName>
    <definedName name="скидка_на_VRF_Приточные_установки" localSheetId="90">Начало!#REF!</definedName>
    <definedName name="скидка_на_VRF_Приточные_установки" localSheetId="84">[1]Начало!#REF!</definedName>
    <definedName name="скидка_на_VRF_Приточные_установки" localSheetId="9">[1]Начало!#REF!</definedName>
    <definedName name="скидка_на_VRF_Приточные_установки" localSheetId="12">[1]Начало!#REF!</definedName>
    <definedName name="скидка_на_VRF_Приточные_установки" localSheetId="89">Начало!#REF!</definedName>
    <definedName name="скидка_на_VRF_Приточные_установки" localSheetId="85">[1]Начало!#REF!</definedName>
    <definedName name="скидка_на_VRF_Приточные_установки" localSheetId="86">Начало!#REF!</definedName>
    <definedName name="скидка_на_VRF_Приточные_установки" localSheetId="32">[1]Начало!#REF!</definedName>
    <definedName name="скидка_на_VRF_Приточные_установки" localSheetId="19">[1]Начало!#REF!</definedName>
    <definedName name="скидка_на_VRF_Приточные_установки" localSheetId="77">[1]Начало!#REF!</definedName>
    <definedName name="скидка_на_VRF_Приточные_установки" localSheetId="26">[2]Начало!#REF!</definedName>
    <definedName name="скидка_на_VRF_Приточные_установки" localSheetId="27">[1]Начало!#REF!</definedName>
    <definedName name="скидка_на_VRF_Приточные_установки" localSheetId="45">[1]Начало!#REF!</definedName>
    <definedName name="скидка_на_VRF_Приточные_установки" localSheetId="39">[1]Начало!#REF!</definedName>
    <definedName name="скидка_на_VRF_Приточные_установки" localSheetId="37">[1]Начало!#REF!</definedName>
    <definedName name="скидка_на_VRF_Приточные_установки" localSheetId="41">[1]Начало!#REF!</definedName>
    <definedName name="скидка_на_VRF_Приточные_установки" localSheetId="43">[1]Начало!#REF!</definedName>
    <definedName name="скидка_на_VRF_Приточные_установки" localSheetId="34">[1]Начало!#REF!</definedName>
    <definedName name="скидка_на_VRF_Приточные_установки" localSheetId="58">Начало!#REF!</definedName>
    <definedName name="скидка_на_VRF_Приточные_установки" localSheetId="75">[1]Начало!#REF!</definedName>
    <definedName name="скидка_на_VRF_Приточные_установки" localSheetId="30">[2]Начало!#REF!</definedName>
    <definedName name="скидка_на_VRF_Приточные_установки" localSheetId="59">Начало!#REF!</definedName>
    <definedName name="скидка_на_VRF_Приточные_установки" localSheetId="57">Начало!#REF!</definedName>
    <definedName name="скидка_на_VRF_Приточные_установки" localSheetId="61">[1]Начало!#REF!</definedName>
    <definedName name="скидка_на_VRF_Приточные_установки" localSheetId="73">Начало!#REF!</definedName>
    <definedName name="скидка_на_VRF_Приточные_установки" localSheetId="79">[1]Начало!#REF!</definedName>
    <definedName name="скидка_на_VRF_Приточные_установки" localSheetId="47">[1]Начало!#REF!</definedName>
    <definedName name="скидка_на_VRF_Приточные_установки" localSheetId="49">[1]Начало!#REF!</definedName>
    <definedName name="скидка_на_VRF_Приточные_установки" localSheetId="51">[1]Начало!#REF!</definedName>
    <definedName name="скидка_на_VRF_Приточные_установки" localSheetId="53">[1]Начало!#REF!</definedName>
    <definedName name="скидка_на_VRF_Приточные_установки" localSheetId="78">[1]Начало!#REF!</definedName>
    <definedName name="скидка_на_VRF_Приточные_установки" localSheetId="54">Начало!#REF!</definedName>
    <definedName name="скидка_на_VRF_Приточные_установки" localSheetId="55">Начало!#REF!</definedName>
    <definedName name="скидка_на_VRF_Приточные_установки" localSheetId="56">Начало!#REF!</definedName>
    <definedName name="скидка_на_VRF_Приточные_установки" localSheetId="28">[2]Начало!#REF!</definedName>
    <definedName name="скидка_на_VRF_Приточные_установки" localSheetId="29">[1]Начало!#REF!</definedName>
    <definedName name="скидка_на_VRF_Приточные_установки" localSheetId="80">[1]Начало!#REF!</definedName>
    <definedName name="скидка_на_VRF_Приточные_установки" localSheetId="74">[1]Начало!#REF!</definedName>
    <definedName name="скидка_на_VRF_Приточные_установки" localSheetId="82">[1]Начало!#REF!</definedName>
    <definedName name="скидка_на_VRF_Приточные_установки" localSheetId="22">[1]Начало!#REF!</definedName>
    <definedName name="скидка_на_VRF_Приточные_установки" localSheetId="24">[1]Начало!#REF!</definedName>
    <definedName name="скидка_на_VRF_Приточные_установки" localSheetId="76">[1]Начало!#REF!</definedName>
    <definedName name="скидка_на_VRF_Приточные_установки" localSheetId="83">[1]Начало!#REF!</definedName>
    <definedName name="скидка_на_VRF_Приточные_установки" localSheetId="65">[1]Начало!#REF!</definedName>
    <definedName name="скидка_на_VRF_Приточные_установки" localSheetId="63">[1]Начало!#REF!</definedName>
    <definedName name="скидка_на_VRF_Приточные_установки">Начало!#REF!</definedName>
  </definedNames>
  <calcPr calcId="144525" refMode="R1C1"/>
  <customWorkbookViews>
    <customWorkbookView name="Павел Солдатов - Личное представление" guid="{9EFA7784-3A63-4493-A104-8931F74310FB}" mergeInterval="0" personalView="1" maximized="1" xWindow="-8" yWindow="22" windowWidth="1382" windowHeight="754" tabRatio="911" activeSheetId="4"/>
  </customWorkbookViews>
</workbook>
</file>

<file path=xl/calcChain.xml><?xml version="1.0" encoding="utf-8"?>
<calcChain xmlns="http://schemas.openxmlformats.org/spreadsheetml/2006/main">
  <c r="N58" i="155" l="1"/>
  <c r="N57" i="155"/>
  <c r="N56" i="155"/>
  <c r="N55" i="155"/>
  <c r="N54" i="155"/>
  <c r="N53" i="155"/>
  <c r="N52" i="155"/>
  <c r="N51" i="155"/>
  <c r="N50" i="155"/>
  <c r="N49" i="155"/>
  <c r="N48" i="155"/>
  <c r="N47" i="155"/>
  <c r="N46" i="155"/>
  <c r="N45" i="155"/>
  <c r="N44" i="155"/>
  <c r="N43" i="155"/>
  <c r="N42" i="155"/>
  <c r="N41" i="155"/>
  <c r="N40" i="155"/>
  <c r="N39" i="155"/>
  <c r="N38" i="155"/>
  <c r="N37" i="155"/>
  <c r="N36" i="155"/>
  <c r="N35" i="155"/>
  <c r="N34" i="155"/>
  <c r="N33" i="155"/>
  <c r="N32" i="155"/>
  <c r="N31" i="155"/>
  <c r="N30" i="155"/>
  <c r="N29" i="155"/>
  <c r="N28" i="155"/>
  <c r="N27" i="155"/>
  <c r="N26" i="155"/>
  <c r="N25" i="155"/>
  <c r="N24" i="155"/>
  <c r="N23" i="155"/>
  <c r="N22" i="155"/>
  <c r="N21" i="155"/>
  <c r="N20" i="155"/>
  <c r="N19" i="155"/>
  <c r="N18" i="155"/>
  <c r="N17" i="155"/>
  <c r="N16" i="155"/>
  <c r="N15" i="155"/>
  <c r="I87" i="127"/>
  <c r="J87" i="127" s="1"/>
  <c r="I71" i="127"/>
  <c r="J71" i="127"/>
  <c r="I64" i="127"/>
  <c r="J64" i="127" s="1"/>
  <c r="I57" i="127"/>
  <c r="J57" i="127"/>
  <c r="I50" i="127"/>
  <c r="J50" i="127" s="1"/>
  <c r="G55" i="127"/>
  <c r="G56" i="127" s="1"/>
  <c r="G58" i="127" s="1"/>
  <c r="G59" i="127" s="1"/>
  <c r="G60" i="127" s="1"/>
  <c r="G61" i="127" s="1"/>
  <c r="G62" i="127" s="1"/>
  <c r="G63" i="127" s="1"/>
  <c r="G65" i="127" s="1"/>
  <c r="G66" i="127" s="1"/>
  <c r="G67" i="127" s="1"/>
  <c r="G68" i="127" s="1"/>
  <c r="G69" i="127" s="1"/>
  <c r="G70" i="127" s="1"/>
  <c r="G72" i="127" s="1"/>
  <c r="G73" i="127" s="1"/>
  <c r="G74" i="127" s="1"/>
  <c r="G75" i="127" s="1"/>
  <c r="G76" i="127" s="1"/>
  <c r="G77" i="127" s="1"/>
  <c r="G78" i="127" s="1"/>
  <c r="G79" i="127" s="1"/>
  <c r="G80" i="127" s="1"/>
  <c r="G81" i="127" s="1"/>
  <c r="G82" i="127" s="1"/>
  <c r="G83" i="127" s="1"/>
  <c r="G84" i="127" s="1"/>
  <c r="G85" i="127" s="1"/>
  <c r="G86" i="127" s="1"/>
  <c r="G88" i="127" s="1"/>
  <c r="G89" i="127" s="1"/>
  <c r="I45" i="127"/>
  <c r="J45" i="127" s="1"/>
  <c r="I33" i="127"/>
  <c r="J33" i="127" s="1"/>
  <c r="J26" i="127"/>
  <c r="I26" i="127"/>
  <c r="G20" i="127"/>
  <c r="G21" i="127" s="1"/>
  <c r="G22" i="127" s="1"/>
  <c r="G23" i="127" s="1"/>
  <c r="G24" i="127" s="1"/>
  <c r="G25" i="127" s="1"/>
  <c r="G27" i="127" s="1"/>
  <c r="G28" i="127" s="1"/>
  <c r="G29" i="127" s="1"/>
  <c r="G30" i="127" s="1"/>
  <c r="G31" i="127"/>
  <c r="G32" i="127" s="1"/>
  <c r="G34" i="127" s="1"/>
  <c r="G35" i="127" s="1"/>
  <c r="G36" i="127" s="1"/>
  <c r="G37" i="127" s="1"/>
  <c r="G38" i="127" s="1"/>
  <c r="G39" i="127" s="1"/>
  <c r="G40" i="127" s="1"/>
  <c r="G41" i="127" s="1"/>
  <c r="G42" i="127" s="1"/>
  <c r="G43" i="127" s="1"/>
  <c r="G44" i="127" s="1"/>
  <c r="G46" i="127" s="1"/>
  <c r="G47" i="127" s="1"/>
  <c r="G48" i="127" s="1"/>
  <c r="G49" i="127" s="1"/>
  <c r="G51" i="127" s="1"/>
  <c r="G52" i="127" s="1"/>
  <c r="G53" i="127" s="1"/>
  <c r="G54" i="127" s="1"/>
  <c r="I19" i="127"/>
  <c r="J19" i="127"/>
  <c r="G13" i="127"/>
  <c r="G14" i="127" s="1"/>
  <c r="G15" i="127" s="1"/>
  <c r="G16" i="127"/>
  <c r="G17" i="127"/>
  <c r="G18" i="127" s="1"/>
  <c r="I12" i="127"/>
  <c r="J12" i="127" s="1"/>
  <c r="G6" i="127"/>
  <c r="G7" i="127" s="1"/>
  <c r="G8" i="127" s="1"/>
  <c r="G9" i="127"/>
  <c r="G10" i="127"/>
  <c r="G11" i="127" s="1"/>
  <c r="I5" i="127"/>
  <c r="J5" i="127"/>
  <c r="G4" i="127"/>
  <c r="G3" i="127"/>
  <c r="G53" i="125"/>
  <c r="I45" i="125"/>
  <c r="J45" i="125"/>
  <c r="G29" i="125"/>
  <c r="G28" i="125"/>
  <c r="G54" i="125"/>
  <c r="J27" i="125"/>
  <c r="I27" i="125"/>
  <c r="G3" i="125"/>
  <c r="G4" i="125"/>
  <c r="G5" i="125"/>
  <c r="G6" i="125" s="1"/>
  <c r="G7" i="125" s="1"/>
  <c r="G8" i="125"/>
  <c r="G9" i="125"/>
  <c r="G10" i="125" s="1"/>
  <c r="G11" i="125" s="1"/>
  <c r="G12" i="125" s="1"/>
  <c r="G13" i="125"/>
  <c r="G14" i="125" s="1"/>
  <c r="G15" i="125" s="1"/>
  <c r="G16" i="125" s="1"/>
  <c r="G17" i="125" s="1"/>
  <c r="G18" i="125" s="1"/>
  <c r="G19" i="125" s="1"/>
  <c r="G20" i="125" s="1"/>
  <c r="G21" i="125" s="1"/>
  <c r="G22" i="125" s="1"/>
  <c r="G48" i="125" s="1"/>
  <c r="G122" i="123"/>
  <c r="G123" i="123" s="1"/>
  <c r="G124" i="123" s="1"/>
  <c r="G125" i="123"/>
  <c r="G126" i="123" s="1"/>
  <c r="G127" i="123" s="1"/>
  <c r="G128" i="123" s="1"/>
  <c r="G129" i="123" s="1"/>
  <c r="G130" i="123" s="1"/>
  <c r="G131" i="123" s="1"/>
  <c r="G132" i="123" s="1"/>
  <c r="G133" i="123" s="1"/>
  <c r="G134" i="123"/>
  <c r="G135" i="123" s="1"/>
  <c r="G136" i="123" s="1"/>
  <c r="G137" i="123" s="1"/>
  <c r="G138" i="123" s="1"/>
  <c r="G139" i="123" s="1"/>
  <c r="G140" i="123" s="1"/>
  <c r="G141" i="123" s="1"/>
  <c r="C122" i="123"/>
  <c r="D122" i="123" s="1"/>
  <c r="D121" i="123"/>
  <c r="J120" i="123"/>
  <c r="G117" i="123"/>
  <c r="G118" i="123" s="1"/>
  <c r="G119" i="123" s="1"/>
  <c r="C117" i="123"/>
  <c r="D117" i="123" s="1"/>
  <c r="D116" i="123"/>
  <c r="J115" i="123"/>
  <c r="G104" i="123"/>
  <c r="G105" i="123" s="1"/>
  <c r="G106" i="123" s="1"/>
  <c r="G107" i="123" s="1"/>
  <c r="G108" i="123"/>
  <c r="G109" i="123"/>
  <c r="G110" i="123" s="1"/>
  <c r="G111" i="123" s="1"/>
  <c r="G112" i="123" s="1"/>
  <c r="G113" i="123" s="1"/>
  <c r="G114" i="123" s="1"/>
  <c r="C104" i="123"/>
  <c r="D104" i="123"/>
  <c r="D103" i="123"/>
  <c r="J102" i="123"/>
  <c r="G101" i="123"/>
  <c r="D101" i="123"/>
  <c r="D100" i="123"/>
  <c r="J99" i="123"/>
  <c r="D98" i="123"/>
  <c r="J97" i="123"/>
  <c r="G87" i="123"/>
  <c r="G88" i="123" s="1"/>
  <c r="G89" i="123" s="1"/>
  <c r="G90" i="123" s="1"/>
  <c r="G91" i="123" s="1"/>
  <c r="G92" i="123" s="1"/>
  <c r="G93" i="123" s="1"/>
  <c r="G94" i="123" s="1"/>
  <c r="G95" i="123" s="1"/>
  <c r="G96" i="123" s="1"/>
  <c r="C87" i="123"/>
  <c r="D87" i="123"/>
  <c r="D86" i="123"/>
  <c r="J85" i="123"/>
  <c r="G84" i="123"/>
  <c r="C84" i="123"/>
  <c r="D84" i="123"/>
  <c r="D83" i="123"/>
  <c r="J82" i="123"/>
  <c r="G73" i="123"/>
  <c r="G74" i="123"/>
  <c r="G75" i="123" s="1"/>
  <c r="G76" i="123" s="1"/>
  <c r="G77" i="123"/>
  <c r="G78" i="123" s="1"/>
  <c r="G79" i="123" s="1"/>
  <c r="G80" i="123" s="1"/>
  <c r="G81" i="123"/>
  <c r="C73" i="123"/>
  <c r="D73" i="123" s="1"/>
  <c r="D72" i="123"/>
  <c r="J71" i="123"/>
  <c r="G63" i="123"/>
  <c r="G64" i="123" s="1"/>
  <c r="G65" i="123" s="1"/>
  <c r="G66" i="123" s="1"/>
  <c r="G67" i="123" s="1"/>
  <c r="G68" i="123" s="1"/>
  <c r="G69" i="123" s="1"/>
  <c r="G70" i="123" s="1"/>
  <c r="C63" i="123"/>
  <c r="D63" i="123" s="1"/>
  <c r="D62" i="123"/>
  <c r="J61" i="123"/>
  <c r="G47" i="123"/>
  <c r="G48" i="123" s="1"/>
  <c r="G49" i="123" s="1"/>
  <c r="G50" i="123"/>
  <c r="G51" i="123"/>
  <c r="G52" i="123" s="1"/>
  <c r="G53" i="123" s="1"/>
  <c r="G54" i="123" s="1"/>
  <c r="G55" i="123" s="1"/>
  <c r="G56" i="123" s="1"/>
  <c r="G57" i="123" s="1"/>
  <c r="G58" i="123" s="1"/>
  <c r="G59" i="123" s="1"/>
  <c r="G60" i="123" s="1"/>
  <c r="C47" i="123"/>
  <c r="D47" i="123"/>
  <c r="D46" i="123"/>
  <c r="J45" i="123"/>
  <c r="G44" i="123"/>
  <c r="C44" i="123"/>
  <c r="D44" i="123"/>
  <c r="D43" i="123"/>
  <c r="J42" i="123"/>
  <c r="G41" i="123"/>
  <c r="C40" i="123"/>
  <c r="D40" i="123" s="1"/>
  <c r="J39" i="123"/>
  <c r="G38" i="123"/>
  <c r="J36" i="123"/>
  <c r="J34" i="123"/>
  <c r="G19" i="123"/>
  <c r="G20" i="123" s="1"/>
  <c r="G21" i="123" s="1"/>
  <c r="G22" i="123" s="1"/>
  <c r="G23" i="123" s="1"/>
  <c r="G24" i="123" s="1"/>
  <c r="G25" i="123" s="1"/>
  <c r="G26" i="123" s="1"/>
  <c r="G27" i="123" s="1"/>
  <c r="G28" i="123" s="1"/>
  <c r="G29" i="123" s="1"/>
  <c r="G30" i="123" s="1"/>
  <c r="G31" i="123"/>
  <c r="G32" i="123" s="1"/>
  <c r="G33" i="123" s="1"/>
  <c r="J18" i="123"/>
  <c r="G5" i="123"/>
  <c r="G6" i="123" s="1"/>
  <c r="G7" i="123" s="1"/>
  <c r="G8" i="123" s="1"/>
  <c r="G9" i="123"/>
  <c r="G10" i="123" s="1"/>
  <c r="G11" i="123" s="1"/>
  <c r="G12" i="123"/>
  <c r="G13" i="123" s="1"/>
  <c r="G14" i="123" s="1"/>
  <c r="G15" i="123" s="1"/>
  <c r="G16" i="123" s="1"/>
  <c r="G17" i="123" s="1"/>
  <c r="J4" i="123"/>
  <c r="G3" i="123"/>
  <c r="I6" i="121"/>
  <c r="I19" i="121"/>
  <c r="I30" i="121"/>
  <c r="G3" i="121"/>
  <c r="G4" i="121" s="1"/>
  <c r="G5" i="121"/>
  <c r="G7" i="121" s="1"/>
  <c r="G8" i="121" s="1"/>
  <c r="G9" i="121" s="1"/>
  <c r="G10" i="121"/>
  <c r="G11" i="121"/>
  <c r="G12" i="121" s="1"/>
  <c r="G13" i="121" s="1"/>
  <c r="G14" i="121" s="1"/>
  <c r="G15" i="121" s="1"/>
  <c r="G16" i="121" s="1"/>
  <c r="G17" i="121" s="1"/>
  <c r="G18" i="121" s="1"/>
  <c r="G20" i="121" s="1"/>
  <c r="G21" i="121" s="1"/>
  <c r="G22" i="121" s="1"/>
  <c r="G23" i="121"/>
  <c r="G24" i="121" s="1"/>
  <c r="G25" i="121" s="1"/>
  <c r="G26" i="121" s="1"/>
  <c r="G27" i="121" s="1"/>
  <c r="G28" i="121" s="1"/>
  <c r="G29" i="121" s="1"/>
  <c r="G31" i="121" s="1"/>
  <c r="G32" i="121" s="1"/>
  <c r="G33" i="121" s="1"/>
  <c r="G34" i="121" s="1"/>
  <c r="G35" i="121" s="1"/>
  <c r="G36" i="121"/>
  <c r="G37" i="121" s="1"/>
  <c r="G38" i="121" s="1"/>
  <c r="G39" i="121" s="1"/>
  <c r="G40" i="121" s="1"/>
  <c r="K77" i="119"/>
  <c r="K66" i="119"/>
  <c r="K63" i="119"/>
  <c r="K61" i="119"/>
  <c r="K54" i="119"/>
  <c r="K51" i="119"/>
  <c r="K44" i="119"/>
  <c r="K33" i="119"/>
  <c r="K22" i="119"/>
  <c r="K9" i="119"/>
  <c r="G3" i="119"/>
  <c r="G4" i="119"/>
  <c r="G5" i="119" s="1"/>
  <c r="G6" i="119" s="1"/>
  <c r="G7" i="119" s="1"/>
  <c r="G8" i="119"/>
  <c r="G9" i="119"/>
  <c r="G10" i="119" s="1"/>
  <c r="G11" i="119" s="1"/>
  <c r="G12" i="119" s="1"/>
  <c r="G13" i="119" s="1"/>
  <c r="G14" i="119" s="1"/>
  <c r="G15" i="119" s="1"/>
  <c r="G16" i="119" s="1"/>
  <c r="G17" i="119" s="1"/>
  <c r="G18" i="119" s="1"/>
  <c r="G19" i="119" s="1"/>
  <c r="G20" i="119"/>
  <c r="G21" i="119" s="1"/>
  <c r="G22" i="119" s="1"/>
  <c r="G23" i="119" s="1"/>
  <c r="G24" i="119" s="1"/>
  <c r="G25" i="119" s="1"/>
  <c r="G26" i="119" s="1"/>
  <c r="G27" i="119" s="1"/>
  <c r="G28" i="119" s="1"/>
  <c r="G29" i="119" s="1"/>
  <c r="G30" i="119" s="1"/>
  <c r="G31" i="119" s="1"/>
  <c r="G32" i="119"/>
  <c r="G33" i="119" s="1"/>
  <c r="G34" i="119" s="1"/>
  <c r="G35" i="119" s="1"/>
  <c r="G36" i="119" s="1"/>
  <c r="G37" i="119" s="1"/>
  <c r="G38" i="119" s="1"/>
  <c r="G39" i="119" s="1"/>
  <c r="G40" i="119" s="1"/>
  <c r="G41" i="119" s="1"/>
  <c r="G42" i="119" s="1"/>
  <c r="G43" i="119" s="1"/>
  <c r="G44" i="119" s="1"/>
  <c r="G45" i="119" s="1"/>
  <c r="G46" i="119" s="1"/>
  <c r="G47" i="119" s="1"/>
  <c r="G48" i="119" s="1"/>
  <c r="G49" i="119" s="1"/>
  <c r="G50" i="119" s="1"/>
  <c r="G51" i="119" s="1"/>
  <c r="G52" i="119" s="1"/>
  <c r="G53" i="119" s="1"/>
  <c r="G54" i="119" s="1"/>
  <c r="G55" i="119" s="1"/>
  <c r="G56" i="119" s="1"/>
  <c r="G57" i="119" s="1"/>
  <c r="G58" i="119" s="1"/>
  <c r="G59" i="119" s="1"/>
  <c r="G60" i="119" s="1"/>
  <c r="G61" i="119" s="1"/>
  <c r="G62" i="119" s="1"/>
  <c r="G63" i="119" s="1"/>
  <c r="G64" i="119" s="1"/>
  <c r="G65" i="119" s="1"/>
  <c r="G66" i="119" s="1"/>
  <c r="G67" i="119" s="1"/>
  <c r="G68" i="119" s="1"/>
  <c r="G69" i="119" s="1"/>
  <c r="G70" i="119" s="1"/>
  <c r="G71" i="119" s="1"/>
  <c r="G72" i="119" s="1"/>
  <c r="G73" i="119" s="1"/>
  <c r="G74" i="119" s="1"/>
  <c r="G75" i="119" s="1"/>
  <c r="G76" i="119" s="1"/>
  <c r="G77" i="119" s="1"/>
  <c r="G78" i="119" s="1"/>
  <c r="G79" i="119" s="1"/>
  <c r="G80" i="119" s="1"/>
  <c r="G81" i="119" s="1"/>
  <c r="K84" i="117"/>
  <c r="K79" i="117"/>
  <c r="K70" i="117"/>
  <c r="K65" i="117"/>
  <c r="K62" i="117"/>
  <c r="K55" i="117"/>
  <c r="K52" i="117"/>
  <c r="K50" i="117"/>
  <c r="K47" i="117"/>
  <c r="K41" i="117"/>
  <c r="K36" i="117"/>
  <c r="K25" i="117"/>
  <c r="K22" i="117"/>
  <c r="K15" i="117"/>
  <c r="G4" i="117"/>
  <c r="G5" i="117" s="1"/>
  <c r="G6" i="117"/>
  <c r="G7" i="117" s="1"/>
  <c r="G8" i="117" s="1"/>
  <c r="G9" i="117" s="1"/>
  <c r="G10" i="117" s="1"/>
  <c r="G11" i="117"/>
  <c r="G12" i="117" s="1"/>
  <c r="G13" i="117" s="1"/>
  <c r="G14" i="117" s="1"/>
  <c r="G15" i="117" s="1"/>
  <c r="G16" i="117"/>
  <c r="G17" i="117" s="1"/>
  <c r="G18" i="117" s="1"/>
  <c r="G19" i="117" s="1"/>
  <c r="G20" i="117" s="1"/>
  <c r="G21" i="117" s="1"/>
  <c r="G22" i="117"/>
  <c r="G23" i="117" s="1"/>
  <c r="G24" i="117" s="1"/>
  <c r="G25" i="117" s="1"/>
  <c r="G26" i="117" s="1"/>
  <c r="G27" i="117" s="1"/>
  <c r="G28" i="117" s="1"/>
  <c r="G29" i="117" s="1"/>
  <c r="G30" i="117" s="1"/>
  <c r="G31" i="117" s="1"/>
  <c r="G32" i="117" s="1"/>
  <c r="G33" i="117" s="1"/>
  <c r="G34" i="117" s="1"/>
  <c r="G35" i="117" s="1"/>
  <c r="G36" i="117" s="1"/>
  <c r="G37" i="117" s="1"/>
  <c r="G38" i="117" s="1"/>
  <c r="G39" i="117" s="1"/>
  <c r="G40" i="117" s="1"/>
  <c r="G41" i="117" s="1"/>
  <c r="G42" i="117" s="1"/>
  <c r="G43" i="117" s="1"/>
  <c r="G44" i="117" s="1"/>
  <c r="G45" i="117" s="1"/>
  <c r="G46" i="117" s="1"/>
  <c r="G47" i="117" s="1"/>
  <c r="G48" i="117" s="1"/>
  <c r="G49" i="117" s="1"/>
  <c r="G50" i="117" s="1"/>
  <c r="G51" i="117" s="1"/>
  <c r="G52" i="117" s="1"/>
  <c r="G53" i="117" s="1"/>
  <c r="G54" i="117" s="1"/>
  <c r="G55" i="117" s="1"/>
  <c r="G56" i="117" s="1"/>
  <c r="G57" i="117" s="1"/>
  <c r="G58" i="117" s="1"/>
  <c r="G59" i="117" s="1"/>
  <c r="G60" i="117" s="1"/>
  <c r="G61" i="117" s="1"/>
  <c r="G62" i="117" s="1"/>
  <c r="G63" i="117" s="1"/>
  <c r="G64" i="117" s="1"/>
  <c r="G65" i="117" s="1"/>
  <c r="G66" i="117" s="1"/>
  <c r="G67" i="117" s="1"/>
  <c r="G68" i="117" s="1"/>
  <c r="G69" i="117" s="1"/>
  <c r="G70" i="117" s="1"/>
  <c r="G71" i="117" s="1"/>
  <c r="G72" i="117" s="1"/>
  <c r="G73" i="117" s="1"/>
  <c r="G74" i="117" s="1"/>
  <c r="G75" i="117" s="1"/>
  <c r="G76" i="117" s="1"/>
  <c r="G77" i="117" s="1"/>
  <c r="G78" i="117" s="1"/>
  <c r="G79" i="117" s="1"/>
  <c r="G80" i="117" s="1"/>
  <c r="G81" i="117" s="1"/>
  <c r="G82" i="117" s="1"/>
  <c r="G83" i="117" s="1"/>
  <c r="G84" i="117" s="1"/>
  <c r="G85" i="117" s="1"/>
  <c r="G86" i="117" s="1"/>
  <c r="G3" i="117"/>
  <c r="K67" i="115"/>
  <c r="K63" i="115"/>
  <c r="K56" i="115"/>
  <c r="K49" i="115"/>
  <c r="K43" i="115"/>
  <c r="K37" i="115"/>
  <c r="K33" i="115"/>
  <c r="K28" i="115"/>
  <c r="K15" i="115"/>
  <c r="G3" i="115"/>
  <c r="G4" i="115" s="1"/>
  <c r="G5" i="115" s="1"/>
  <c r="G6" i="115" s="1"/>
  <c r="G7" i="115" s="1"/>
  <c r="G8" i="115" s="1"/>
  <c r="G9" i="115" s="1"/>
  <c r="G10" i="115" s="1"/>
  <c r="G11" i="115" s="1"/>
  <c r="G12" i="115" s="1"/>
  <c r="G13" i="115" s="1"/>
  <c r="G14" i="115"/>
  <c r="G15" i="115" s="1"/>
  <c r="G16" i="115" s="1"/>
  <c r="G17" i="115" s="1"/>
  <c r="G18" i="115" s="1"/>
  <c r="G19" i="115" s="1"/>
  <c r="G20" i="115" s="1"/>
  <c r="G21" i="115" s="1"/>
  <c r="G22" i="115" s="1"/>
  <c r="G23" i="115" s="1"/>
  <c r="G24" i="115" s="1"/>
  <c r="G25" i="115" s="1"/>
  <c r="G26" i="115" s="1"/>
  <c r="G27" i="115" s="1"/>
  <c r="G28" i="115" s="1"/>
  <c r="G29" i="115" s="1"/>
  <c r="G30" i="115" s="1"/>
  <c r="G31" i="115" s="1"/>
  <c r="G32" i="115" s="1"/>
  <c r="G33" i="115" s="1"/>
  <c r="G34" i="115" s="1"/>
  <c r="G35" i="115" s="1"/>
  <c r="G36" i="115" s="1"/>
  <c r="G37" i="115" s="1"/>
  <c r="G38" i="115" s="1"/>
  <c r="G39" i="115" s="1"/>
  <c r="G40" i="115" s="1"/>
  <c r="G41" i="115" s="1"/>
  <c r="G42" i="115" s="1"/>
  <c r="G43" i="115" s="1"/>
  <c r="G44" i="115" s="1"/>
  <c r="G45" i="115" s="1"/>
  <c r="G46" i="115" s="1"/>
  <c r="G47" i="115" s="1"/>
  <c r="G48" i="115" s="1"/>
  <c r="G49" i="115" s="1"/>
  <c r="G50" i="115" s="1"/>
  <c r="G51" i="115" s="1"/>
  <c r="G52" i="115" s="1"/>
  <c r="G53" i="115" s="1"/>
  <c r="G54" i="115" s="1"/>
  <c r="G55" i="115" s="1"/>
  <c r="G56" i="115" s="1"/>
  <c r="G57" i="115" s="1"/>
  <c r="G58" i="115" s="1"/>
  <c r="G59" i="115" s="1"/>
  <c r="G60" i="115" s="1"/>
  <c r="G61" i="115" s="1"/>
  <c r="G62" i="115" s="1"/>
  <c r="G63" i="115" s="1"/>
  <c r="G64" i="115" s="1"/>
  <c r="G65" i="115" s="1"/>
  <c r="G66" i="115" s="1"/>
  <c r="G67" i="115" s="1"/>
  <c r="G68" i="115" s="1"/>
  <c r="G69" i="115" s="1"/>
  <c r="G70" i="115" s="1"/>
  <c r="K9" i="113"/>
  <c r="G5" i="113"/>
  <c r="G6" i="113"/>
  <c r="G7" i="113" s="1"/>
  <c r="G8" i="113" s="1"/>
  <c r="G9" i="113" s="1"/>
  <c r="G10" i="113" s="1"/>
  <c r="G11" i="113" s="1"/>
  <c r="G12" i="113" s="1"/>
  <c r="G13" i="113" s="1"/>
  <c r="G14" i="113" s="1"/>
  <c r="G15" i="113" s="1"/>
  <c r="G3" i="113"/>
  <c r="G4" i="113" s="1"/>
  <c r="K63" i="111"/>
  <c r="K48" i="111"/>
  <c r="K40" i="111"/>
  <c r="K13" i="111"/>
  <c r="K5" i="111"/>
  <c r="G3" i="111"/>
  <c r="G4" i="111"/>
  <c r="G5" i="111" s="1"/>
  <c r="G6" i="111" s="1"/>
  <c r="G7" i="111" s="1"/>
  <c r="G8" i="111"/>
  <c r="G9" i="111"/>
  <c r="G10" i="111" s="1"/>
  <c r="G11" i="111" s="1"/>
  <c r="G12" i="111" s="1"/>
  <c r="G13" i="111" s="1"/>
  <c r="G14" i="111" s="1"/>
  <c r="G15" i="111" s="1"/>
  <c r="G16" i="111" s="1"/>
  <c r="G17" i="111" s="1"/>
  <c r="G18" i="111" s="1"/>
  <c r="G19" i="111" s="1"/>
  <c r="G20" i="111"/>
  <c r="G21" i="111" s="1"/>
  <c r="G22" i="111" s="1"/>
  <c r="G23" i="111" s="1"/>
  <c r="G24" i="111" s="1"/>
  <c r="G25" i="111" s="1"/>
  <c r="G26" i="111" s="1"/>
  <c r="G27" i="111" s="1"/>
  <c r="G28" i="111" s="1"/>
  <c r="G29" i="111" s="1"/>
  <c r="G30" i="111" s="1"/>
  <c r="G31" i="111" s="1"/>
  <c r="G32" i="111" s="1"/>
  <c r="G33" i="111" s="1"/>
  <c r="G34" i="111" s="1"/>
  <c r="G35" i="111" s="1"/>
  <c r="G36" i="111" s="1"/>
  <c r="G37" i="111" s="1"/>
  <c r="G38" i="111" s="1"/>
  <c r="G39" i="111" s="1"/>
  <c r="G40" i="111" s="1"/>
  <c r="G41" i="111" s="1"/>
  <c r="G42" i="111" s="1"/>
  <c r="G43" i="111" s="1"/>
  <c r="G44" i="111" s="1"/>
  <c r="G45" i="111" s="1"/>
  <c r="G46" i="111" s="1"/>
  <c r="G47" i="111" s="1"/>
  <c r="G48" i="111" s="1"/>
  <c r="G49" i="111" s="1"/>
  <c r="G50" i="111" s="1"/>
  <c r="G51" i="111" s="1"/>
  <c r="G52" i="111" s="1"/>
  <c r="G53" i="111" s="1"/>
  <c r="G54" i="111" s="1"/>
  <c r="G55" i="111" s="1"/>
  <c r="G56" i="111" s="1"/>
  <c r="G57" i="111" s="1"/>
  <c r="G58" i="111" s="1"/>
  <c r="G59" i="111" s="1"/>
  <c r="G60" i="111" s="1"/>
  <c r="G61" i="111" s="1"/>
  <c r="G62" i="111" s="1"/>
  <c r="G63" i="111" s="1"/>
  <c r="G64" i="111" s="1"/>
  <c r="G65" i="111" s="1"/>
  <c r="G66" i="111" s="1"/>
  <c r="G67" i="111" s="1"/>
  <c r="G68" i="111" s="1"/>
  <c r="G69" i="111" s="1"/>
  <c r="G70" i="111" s="1"/>
  <c r="G71" i="111" s="1"/>
  <c r="G72" i="111" s="1"/>
  <c r="G73" i="111" s="1"/>
  <c r="G74" i="111" s="1"/>
  <c r="G75" i="111" s="1"/>
  <c r="G76" i="111" s="1"/>
  <c r="G77" i="111" s="1"/>
  <c r="I34" i="109"/>
  <c r="I53" i="109"/>
  <c r="I62" i="109"/>
  <c r="I71" i="109"/>
  <c r="I80" i="109"/>
  <c r="I90" i="109"/>
  <c r="I100" i="109"/>
  <c r="I110" i="109"/>
  <c r="I120" i="109"/>
  <c r="I130" i="109"/>
  <c r="I140" i="109"/>
  <c r="I150" i="109"/>
  <c r="I160" i="109"/>
  <c r="I170" i="109"/>
  <c r="I180" i="109"/>
  <c r="I29" i="107"/>
  <c r="I34" i="107"/>
  <c r="I45" i="107"/>
  <c r="I56" i="107"/>
  <c r="I77" i="107"/>
  <c r="I89" i="107"/>
  <c r="I91" i="107"/>
  <c r="I100" i="107"/>
  <c r="I111" i="107"/>
  <c r="I11" i="105"/>
  <c r="G6" i="103"/>
  <c r="G7" i="103" s="1"/>
  <c r="G8" i="103" s="1"/>
  <c r="G9" i="103" s="1"/>
  <c r="G10" i="103" s="1"/>
  <c r="G11" i="103" s="1"/>
  <c r="G12" i="103" s="1"/>
  <c r="G13" i="103" s="1"/>
  <c r="G14" i="103" s="1"/>
  <c r="G15" i="103" s="1"/>
  <c r="G16" i="103" s="1"/>
  <c r="G17" i="103"/>
  <c r="G18" i="103" s="1"/>
  <c r="G19" i="103" s="1"/>
  <c r="G20" i="103" s="1"/>
  <c r="G21" i="103" s="1"/>
  <c r="G22" i="103" s="1"/>
  <c r="G23" i="103" s="1"/>
  <c r="G24" i="103" s="1"/>
  <c r="G25" i="103" s="1"/>
  <c r="G26" i="103" s="1"/>
  <c r="G27" i="103" s="1"/>
  <c r="G28" i="103" s="1"/>
  <c r="G3" i="103"/>
  <c r="G4" i="103" s="1"/>
  <c r="G5" i="103" s="1"/>
  <c r="I20" i="103"/>
  <c r="G67" i="101"/>
  <c r="G68" i="101" s="1"/>
  <c r="G69" i="101" s="1"/>
  <c r="G70" i="101" s="1"/>
  <c r="G71" i="101" s="1"/>
  <c r="G72" i="101" s="1"/>
  <c r="G73" i="101" s="1"/>
  <c r="G74" i="101" s="1"/>
  <c r="G75" i="101" s="1"/>
  <c r="G76" i="101" s="1"/>
  <c r="G77" i="101" s="1"/>
  <c r="G78" i="101" s="1"/>
  <c r="G79" i="101" s="1"/>
  <c r="G80" i="101" s="1"/>
  <c r="G81" i="101" s="1"/>
  <c r="G82" i="101" s="1"/>
  <c r="G66" i="101"/>
  <c r="I65" i="101"/>
  <c r="G53" i="101"/>
  <c r="G54" i="101"/>
  <c r="G55" i="101"/>
  <c r="G56" i="101" s="1"/>
  <c r="G57" i="101" s="1"/>
  <c r="G58" i="101" s="1"/>
  <c r="G59" i="101"/>
  <c r="G60" i="101"/>
  <c r="G61" i="101" s="1"/>
  <c r="G62" i="101" s="1"/>
  <c r="G63" i="101" s="1"/>
  <c r="G64" i="101" s="1"/>
  <c r="I52" i="101"/>
  <c r="G28" i="101"/>
  <c r="G29" i="101"/>
  <c r="G30" i="101"/>
  <c r="G31" i="101" s="1"/>
  <c r="G32" i="101"/>
  <c r="G33" i="101" s="1"/>
  <c r="G34" i="101" s="1"/>
  <c r="G35" i="101" s="1"/>
  <c r="G36" i="101"/>
  <c r="G37" i="101"/>
  <c r="G38" i="101" s="1"/>
  <c r="G39" i="101" s="1"/>
  <c r="G40" i="101" s="1"/>
  <c r="G41" i="101" s="1"/>
  <c r="G42" i="101" s="1"/>
  <c r="G43" i="101" s="1"/>
  <c r="G44" i="101" s="1"/>
  <c r="G45" i="101" s="1"/>
  <c r="G46" i="101" s="1"/>
  <c r="G47" i="101" s="1"/>
  <c r="G48" i="101" s="1"/>
  <c r="G49" i="101" s="1"/>
  <c r="G50" i="101" s="1"/>
  <c r="G51" i="101"/>
  <c r="I27" i="101"/>
  <c r="G3" i="101"/>
  <c r="G4" i="101" s="1"/>
  <c r="G5" i="101"/>
  <c r="G6" i="101"/>
  <c r="G7" i="101" s="1"/>
  <c r="G8" i="101" s="1"/>
  <c r="G9" i="101" s="1"/>
  <c r="G10" i="101" s="1"/>
  <c r="G11" i="101" s="1"/>
  <c r="G12" i="101" s="1"/>
  <c r="G13" i="101" s="1"/>
  <c r="G14" i="101" s="1"/>
  <c r="G15" i="101" s="1"/>
  <c r="G16" i="101" s="1"/>
  <c r="G17" i="101" s="1"/>
  <c r="G18" i="101" s="1"/>
  <c r="G19" i="101" s="1"/>
  <c r="G20" i="101" s="1"/>
  <c r="G21" i="101" s="1"/>
  <c r="G22" i="101" s="1"/>
  <c r="G23" i="101" s="1"/>
  <c r="G24" i="101" s="1"/>
  <c r="G25" i="101" s="1"/>
  <c r="G26" i="101" s="1"/>
  <c r="H34" i="99"/>
  <c r="H33" i="99"/>
  <c r="H31" i="99"/>
  <c r="H23" i="99"/>
  <c r="H16" i="99"/>
  <c r="H9" i="99"/>
  <c r="H11" i="97"/>
  <c r="H6" i="97"/>
  <c r="F4" i="97"/>
  <c r="F5" i="97" s="1"/>
  <c r="F6" i="97" s="1"/>
  <c r="F7" i="97" s="1"/>
  <c r="F8" i="97" s="1"/>
  <c r="F9" i="97" s="1"/>
  <c r="F10" i="97" s="1"/>
  <c r="F11" i="97" s="1"/>
  <c r="F12" i="97"/>
  <c r="F13" i="97" s="1"/>
  <c r="F14" i="97" s="1"/>
  <c r="F3" i="97"/>
  <c r="F7" i="95"/>
  <c r="F8" i="95" s="1"/>
  <c r="F9" i="95" s="1"/>
  <c r="F10" i="95" s="1"/>
  <c r="F11" i="95" s="1"/>
  <c r="F12" i="95" s="1"/>
  <c r="F13" i="95" s="1"/>
  <c r="F14" i="95" s="1"/>
  <c r="F15" i="95" s="1"/>
  <c r="F16" i="95" s="1"/>
  <c r="F4" i="95"/>
  <c r="F5" i="95"/>
  <c r="F6" i="95" s="1"/>
  <c r="F3" i="95"/>
  <c r="H7" i="91"/>
  <c r="H14" i="91"/>
  <c r="H17" i="91"/>
  <c r="H23" i="91"/>
  <c r="H24" i="91"/>
  <c r="H34" i="91"/>
  <c r="H44" i="91"/>
  <c r="H54" i="91"/>
  <c r="H64" i="91"/>
  <c r="H74" i="91"/>
  <c r="H84" i="91"/>
  <c r="H92" i="91"/>
  <c r="H106" i="91"/>
  <c r="H116" i="91"/>
  <c r="H126" i="91"/>
  <c r="H136" i="91"/>
  <c r="H146" i="91"/>
  <c r="H156" i="91"/>
  <c r="H166" i="91"/>
  <c r="H168" i="91"/>
  <c r="H169" i="91"/>
  <c r="H171" i="91"/>
  <c r="H172" i="91"/>
  <c r="H174" i="91"/>
  <c r="H175" i="91"/>
  <c r="H176" i="91"/>
  <c r="H178" i="91"/>
  <c r="H180" i="91"/>
  <c r="H182" i="91"/>
  <c r="H184" i="91"/>
  <c r="H186" i="91"/>
  <c r="H188" i="91"/>
  <c r="H189" i="91"/>
  <c r="H199" i="91"/>
  <c r="H209" i="91"/>
  <c r="H219" i="91"/>
  <c r="D76" i="93"/>
  <c r="D75" i="93"/>
  <c r="D74" i="93"/>
  <c r="J73" i="93"/>
  <c r="J60" i="93"/>
  <c r="J50" i="93"/>
  <c r="J42" i="93"/>
  <c r="J32" i="93"/>
  <c r="G27" i="93"/>
  <c r="G28" i="93" s="1"/>
  <c r="G29" i="93"/>
  <c r="G53" i="93" s="1"/>
  <c r="G30" i="93"/>
  <c r="G54" i="93" s="1"/>
  <c r="G31" i="93"/>
  <c r="J26" i="93"/>
  <c r="G4" i="93"/>
  <c r="G5" i="93" s="1"/>
  <c r="G6" i="93" s="1"/>
  <c r="G7" i="93"/>
  <c r="G8" i="93"/>
  <c r="G9" i="93" s="1"/>
  <c r="G10" i="93" s="1"/>
  <c r="G11" i="93" s="1"/>
  <c r="G12" i="93" s="1"/>
  <c r="G13" i="93" s="1"/>
  <c r="G14" i="93" s="1"/>
  <c r="G15" i="93"/>
  <c r="G16" i="93" s="1"/>
  <c r="G17" i="93" s="1"/>
  <c r="G18" i="93" s="1"/>
  <c r="G19" i="93" s="1"/>
  <c r="G20" i="93" s="1"/>
  <c r="G3" i="93"/>
  <c r="C27" i="93"/>
  <c r="C28" i="93" s="1"/>
  <c r="C29" i="93" s="1"/>
  <c r="D27" i="93"/>
  <c r="H7" i="89"/>
  <c r="H11" i="89"/>
  <c r="H14" i="89"/>
  <c r="H20" i="89"/>
  <c r="H28" i="89"/>
  <c r="H35" i="89"/>
  <c r="H37" i="89"/>
  <c r="H40" i="89"/>
  <c r="H49" i="89"/>
  <c r="H58" i="89"/>
  <c r="H68" i="89"/>
  <c r="H73" i="89"/>
  <c r="F3" i="89"/>
  <c r="F4" i="89" s="1"/>
  <c r="F5" i="89" s="1"/>
  <c r="F6" i="89"/>
  <c r="F7" i="89" s="1"/>
  <c r="F8" i="89" s="1"/>
  <c r="F9" i="89" s="1"/>
  <c r="F10" i="89" s="1"/>
  <c r="F11" i="89" s="1"/>
  <c r="F12" i="89" s="1"/>
  <c r="F13" i="89" s="1"/>
  <c r="F14" i="89" s="1"/>
  <c r="F15" i="89" s="1"/>
  <c r="F16" i="89" s="1"/>
  <c r="F17" i="89" s="1"/>
  <c r="F18" i="89" s="1"/>
  <c r="F19" i="89" s="1"/>
  <c r="F20" i="89" s="1"/>
  <c r="F21" i="89" s="1"/>
  <c r="F22" i="89" s="1"/>
  <c r="F23" i="89" s="1"/>
  <c r="F24" i="89" s="1"/>
  <c r="F25" i="89" s="1"/>
  <c r="F26" i="89" s="1"/>
  <c r="F27" i="89" s="1"/>
  <c r="F28" i="89" s="1"/>
  <c r="F29" i="89" s="1"/>
  <c r="F30" i="89" s="1"/>
  <c r="F31" i="89" s="1"/>
  <c r="F32" i="89" s="1"/>
  <c r="F33" i="89" s="1"/>
  <c r="F34" i="89" s="1"/>
  <c r="F35" i="89" s="1"/>
  <c r="F36" i="89" s="1"/>
  <c r="F37" i="89" s="1"/>
  <c r="F38" i="89" s="1"/>
  <c r="F39" i="89" s="1"/>
  <c r="F40" i="89" s="1"/>
  <c r="F41" i="89" s="1"/>
  <c r="F42" i="89" s="1"/>
  <c r="F43" i="89" s="1"/>
  <c r="F44" i="89" s="1"/>
  <c r="F45" i="89" s="1"/>
  <c r="F46" i="89" s="1"/>
  <c r="F47" i="89" s="1"/>
  <c r="F48" i="89" s="1"/>
  <c r="F49" i="89" s="1"/>
  <c r="F50" i="89" s="1"/>
  <c r="F51" i="89" s="1"/>
  <c r="F52" i="89" s="1"/>
  <c r="F53" i="89" s="1"/>
  <c r="F54" i="89" s="1"/>
  <c r="F55" i="89" s="1"/>
  <c r="F56" i="89" s="1"/>
  <c r="F57" i="89" s="1"/>
  <c r="F58" i="89" s="1"/>
  <c r="F59" i="89" s="1"/>
  <c r="F60" i="89" s="1"/>
  <c r="F61" i="89" s="1"/>
  <c r="F62" i="89" s="1"/>
  <c r="F63" i="89" s="1"/>
  <c r="F64" i="89" s="1"/>
  <c r="F65" i="89" s="1"/>
  <c r="F66" i="89" s="1"/>
  <c r="F67" i="89" s="1"/>
  <c r="F68" i="89" s="1"/>
  <c r="F69" i="89" s="1"/>
  <c r="F70" i="89" s="1"/>
  <c r="F71" i="89" s="1"/>
  <c r="F72" i="89" s="1"/>
  <c r="F73" i="89" s="1"/>
  <c r="F74" i="89" s="1"/>
  <c r="H6" i="87"/>
  <c r="H15" i="87"/>
  <c r="H22" i="87"/>
  <c r="H31" i="87"/>
  <c r="H37" i="87"/>
  <c r="H51" i="87"/>
  <c r="H70" i="87"/>
  <c r="H77" i="87"/>
  <c r="F3" i="87"/>
  <c r="F4" i="87"/>
  <c r="F5" i="87" s="1"/>
  <c r="F6" i="87" s="1"/>
  <c r="F7" i="87" s="1"/>
  <c r="F8" i="87" s="1"/>
  <c r="F9" i="87" s="1"/>
  <c r="F10" i="87" s="1"/>
  <c r="F11" i="87" s="1"/>
  <c r="F12" i="87" s="1"/>
  <c r="F13" i="87" s="1"/>
  <c r="F14" i="87" s="1"/>
  <c r="F15" i="87" s="1"/>
  <c r="F16" i="87" s="1"/>
  <c r="F17" i="87" s="1"/>
  <c r="F18" i="87" s="1"/>
  <c r="F19" i="87" s="1"/>
  <c r="F20" i="87" s="1"/>
  <c r="F21" i="87" s="1"/>
  <c r="F22" i="87" s="1"/>
  <c r="F23" i="87" s="1"/>
  <c r="F24" i="87" s="1"/>
  <c r="F25" i="87" s="1"/>
  <c r="F26" i="87" s="1"/>
  <c r="F27" i="87" s="1"/>
  <c r="F28" i="87" s="1"/>
  <c r="F29" i="87" s="1"/>
  <c r="F30" i="87" s="1"/>
  <c r="F31" i="87" s="1"/>
  <c r="F32" i="87" s="1"/>
  <c r="F33" i="87" s="1"/>
  <c r="F34" i="87" s="1"/>
  <c r="F35" i="87" s="1"/>
  <c r="F36" i="87" s="1"/>
  <c r="F37" i="87" s="1"/>
  <c r="F38" i="87" s="1"/>
  <c r="F39" i="87" s="1"/>
  <c r="F40" i="87" s="1"/>
  <c r="F41" i="87" s="1"/>
  <c r="F42" i="87" s="1"/>
  <c r="F43" i="87" s="1"/>
  <c r="F44" i="87" s="1"/>
  <c r="F45" i="87" s="1"/>
  <c r="F46" i="87" s="1"/>
  <c r="F47" i="87" s="1"/>
  <c r="F48" i="87" s="1"/>
  <c r="F49" i="87" s="1"/>
  <c r="F50" i="87" s="1"/>
  <c r="F51" i="87" s="1"/>
  <c r="F52" i="87" s="1"/>
  <c r="F53" i="87" s="1"/>
  <c r="F54" i="87" s="1"/>
  <c r="F55" i="87" s="1"/>
  <c r="F56" i="87" s="1"/>
  <c r="F57" i="87" s="1"/>
  <c r="F58" i="87" s="1"/>
  <c r="F59" i="87" s="1"/>
  <c r="F60" i="87" s="1"/>
  <c r="F61" i="87" s="1"/>
  <c r="F62" i="87" s="1"/>
  <c r="F63" i="87" s="1"/>
  <c r="F64" i="87" s="1"/>
  <c r="F65" i="87" s="1"/>
  <c r="F66" i="87" s="1"/>
  <c r="F67" i="87" s="1"/>
  <c r="F68" i="87" s="1"/>
  <c r="F69" i="87" s="1"/>
  <c r="F70" i="87" s="1"/>
  <c r="F71" i="87" s="1"/>
  <c r="F72" i="87" s="1"/>
  <c r="F73" i="87" s="1"/>
  <c r="F74" i="87" s="1"/>
  <c r="F75" i="87" s="1"/>
  <c r="F76" i="87" s="1"/>
  <c r="F77" i="87" s="1"/>
  <c r="F78" i="87" s="1"/>
  <c r="F79" i="87" s="1"/>
  <c r="F80" i="87" s="1"/>
  <c r="H4" i="85"/>
  <c r="H5" i="85"/>
  <c r="H6" i="85" s="1"/>
  <c r="H7" i="85"/>
  <c r="H8" i="85" s="1"/>
  <c r="H9" i="85" s="1"/>
  <c r="H10" i="85" s="1"/>
  <c r="H11" i="85" s="1"/>
  <c r="H12" i="85" s="1"/>
  <c r="H13" i="85" s="1"/>
  <c r="H14" i="85" s="1"/>
  <c r="H15" i="85" s="1"/>
  <c r="H16" i="85" s="1"/>
  <c r="H17" i="85" s="1"/>
  <c r="H18" i="85" s="1"/>
  <c r="H19" i="85" s="1"/>
  <c r="H20" i="85" s="1"/>
  <c r="H21" i="85" s="1"/>
  <c r="H22" i="85" s="1"/>
  <c r="H23" i="85" s="1"/>
  <c r="H24" i="85" s="1"/>
  <c r="H25" i="85" s="1"/>
  <c r="H26" i="85" s="1"/>
  <c r="H27" i="85" s="1"/>
  <c r="H28" i="85" s="1"/>
  <c r="H29" i="85" s="1"/>
  <c r="H30" i="85" s="1"/>
  <c r="H31" i="85" s="1"/>
  <c r="H32" i="85" s="1"/>
  <c r="H33" i="85" s="1"/>
  <c r="H34" i="85" s="1"/>
  <c r="H35" i="85" s="1"/>
  <c r="H36" i="85" s="1"/>
  <c r="H37" i="85" s="1"/>
  <c r="H38" i="85" s="1"/>
  <c r="H39" i="85" s="1"/>
  <c r="H40" i="85" s="1"/>
  <c r="H41" i="85" s="1"/>
  <c r="H42" i="85" s="1"/>
  <c r="H43" i="85" s="1"/>
  <c r="H44" i="85" s="1"/>
  <c r="H45" i="85" s="1"/>
  <c r="H46" i="85" s="1"/>
  <c r="H47" i="85" s="1"/>
  <c r="H48" i="85" s="1"/>
  <c r="H49" i="85" s="1"/>
  <c r="H50" i="85" s="1"/>
  <c r="H51" i="85" s="1"/>
  <c r="H52" i="85" s="1"/>
  <c r="H53" i="85" s="1"/>
  <c r="H54" i="85" s="1"/>
  <c r="H55" i="85" s="1"/>
  <c r="H56" i="85" s="1"/>
  <c r="H57" i="85" s="1"/>
  <c r="H58" i="85" s="1"/>
  <c r="H59" i="85" s="1"/>
  <c r="H60" i="85" s="1"/>
  <c r="H61" i="85" s="1"/>
  <c r="H62" i="85" s="1"/>
  <c r="H63" i="85" s="1"/>
  <c r="H64" i="85" s="1"/>
  <c r="H65" i="85" s="1"/>
  <c r="H66" i="85" s="1"/>
  <c r="H67" i="85" s="1"/>
  <c r="H68" i="85" s="1"/>
  <c r="H69" i="85" s="1"/>
  <c r="H70" i="85" s="1"/>
  <c r="H71" i="85" s="1"/>
  <c r="H72" i="85" s="1"/>
  <c r="H73" i="85" s="1"/>
  <c r="H74" i="85" s="1"/>
  <c r="H75" i="85" s="1"/>
  <c r="H76" i="85" s="1"/>
  <c r="H77" i="85" s="1"/>
  <c r="H78" i="85" s="1"/>
  <c r="H79" i="85" s="1"/>
  <c r="H80" i="85" s="1"/>
  <c r="H81" i="85" s="1"/>
  <c r="H82" i="85" s="1"/>
  <c r="H83" i="85" s="1"/>
  <c r="H84" i="85" s="1"/>
  <c r="H85" i="85" s="1"/>
  <c r="H86" i="85" s="1"/>
  <c r="H87" i="85" s="1"/>
  <c r="H88" i="85" s="1"/>
  <c r="H89" i="85" s="1"/>
  <c r="H90" i="85" s="1"/>
  <c r="H91" i="85" s="1"/>
  <c r="H92" i="85" s="1"/>
  <c r="H93" i="85" s="1"/>
  <c r="H94" i="85" s="1"/>
  <c r="H95" i="85" s="1"/>
  <c r="H96" i="85" s="1"/>
  <c r="H97" i="85" s="1"/>
  <c r="H98" i="85" s="1"/>
  <c r="H99" i="85" s="1"/>
  <c r="H100" i="85" s="1"/>
  <c r="H101" i="85" s="1"/>
  <c r="H102" i="85" s="1"/>
  <c r="H103" i="85" s="1"/>
  <c r="H104" i="85" s="1"/>
  <c r="H105" i="85" s="1"/>
  <c r="H106" i="85" s="1"/>
  <c r="H107" i="85" s="1"/>
  <c r="H108" i="85" s="1"/>
  <c r="H109" i="85" s="1"/>
  <c r="H110" i="85" s="1"/>
  <c r="H111" i="85" s="1"/>
  <c r="H112" i="85" s="1"/>
  <c r="H113" i="85" s="1"/>
  <c r="H114" i="85" s="1"/>
  <c r="H115" i="85" s="1"/>
  <c r="H116" i="85" s="1"/>
  <c r="H117" i="85" s="1"/>
  <c r="H118" i="85" s="1"/>
  <c r="H119" i="85" s="1"/>
  <c r="H120" i="85" s="1"/>
  <c r="H121" i="85" s="1"/>
  <c r="H122" i="85" s="1"/>
  <c r="H123" i="85" s="1"/>
  <c r="H124" i="85" s="1"/>
  <c r="H125" i="85" s="1"/>
  <c r="H126" i="85" s="1"/>
  <c r="H127" i="85" s="1"/>
  <c r="H128" i="85" s="1"/>
  <c r="H129" i="85" s="1"/>
  <c r="H130" i="85" s="1"/>
  <c r="H131" i="85" s="1"/>
  <c r="H132" i="85" s="1"/>
  <c r="H133" i="85" s="1"/>
  <c r="H134" i="85" s="1"/>
  <c r="H135" i="85" s="1"/>
  <c r="H136" i="85" s="1"/>
  <c r="H137" i="85" s="1"/>
  <c r="H138" i="85" s="1"/>
  <c r="H139" i="85" s="1"/>
  <c r="H140" i="85" s="1"/>
  <c r="H141" i="85" s="1"/>
  <c r="H142" i="85" s="1"/>
  <c r="H143" i="85" s="1"/>
  <c r="H144" i="85" s="1"/>
  <c r="H145" i="85" s="1"/>
  <c r="H146" i="85" s="1"/>
  <c r="H147" i="85" s="1"/>
  <c r="H148" i="85" s="1"/>
  <c r="H149" i="85" s="1"/>
  <c r="H150" i="85" s="1"/>
  <c r="H151" i="85" s="1"/>
  <c r="H152" i="85" s="1"/>
  <c r="H153" i="85" s="1"/>
  <c r="H154" i="85" s="1"/>
  <c r="H155" i="85" s="1"/>
  <c r="H156" i="85" s="1"/>
  <c r="H157" i="85" s="1"/>
  <c r="H158" i="85" s="1"/>
  <c r="H159" i="85" s="1"/>
  <c r="H160" i="85" s="1"/>
  <c r="H161" i="85" s="1"/>
  <c r="H162" i="85" s="1"/>
  <c r="H163" i="85" s="1"/>
  <c r="H164" i="85" s="1"/>
  <c r="H165" i="85" s="1"/>
  <c r="H166" i="85" s="1"/>
  <c r="H167" i="85" s="1"/>
  <c r="H168" i="85" s="1"/>
  <c r="H169" i="85" s="1"/>
  <c r="H170" i="85" s="1"/>
  <c r="H171" i="85" s="1"/>
  <c r="H172" i="85" s="1"/>
  <c r="H173" i="85" s="1"/>
  <c r="H174" i="85" s="1"/>
  <c r="H175" i="85" s="1"/>
  <c r="H176" i="85" s="1"/>
  <c r="H177" i="85" s="1"/>
  <c r="H178" i="85" s="1"/>
  <c r="H179" i="85" s="1"/>
  <c r="H180" i="85" s="1"/>
  <c r="H181" i="85" s="1"/>
  <c r="H182" i="85" s="1"/>
  <c r="H183" i="85" s="1"/>
  <c r="H184" i="85" s="1"/>
  <c r="H185" i="85" s="1"/>
  <c r="H186" i="85" s="1"/>
  <c r="H187" i="85" s="1"/>
  <c r="H188" i="85" s="1"/>
  <c r="H189" i="85" s="1"/>
  <c r="H190" i="85" s="1"/>
  <c r="H191" i="85" s="1"/>
  <c r="H192" i="85" s="1"/>
  <c r="H193" i="85" s="1"/>
  <c r="H194" i="85" s="1"/>
  <c r="H195" i="85" s="1"/>
  <c r="H196" i="85" s="1"/>
  <c r="H197" i="85" s="1"/>
  <c r="H3" i="85"/>
  <c r="G52" i="93"/>
  <c r="D69" i="107"/>
  <c r="D70" i="107"/>
  <c r="D71" i="107"/>
  <c r="D72" i="107"/>
  <c r="I3" i="82"/>
  <c r="K7" i="165" s="1"/>
  <c r="K8" i="165" s="1"/>
  <c r="F3" i="158" s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I11" i="5"/>
  <c r="J11" i="5"/>
  <c r="I22" i="5"/>
  <c r="J22" i="5" s="1"/>
  <c r="I28" i="5"/>
  <c r="I36" i="5"/>
  <c r="I40" i="5"/>
  <c r="J40" i="5" s="1"/>
  <c r="I46" i="5"/>
  <c r="J46" i="5" s="1"/>
  <c r="I53" i="5"/>
  <c r="I59" i="5"/>
  <c r="J59" i="5"/>
  <c r="I70" i="5"/>
  <c r="I73" i="5"/>
  <c r="I81" i="5"/>
  <c r="I84" i="5"/>
  <c r="J84" i="5" s="1"/>
  <c r="I95" i="5"/>
  <c r="J95" i="5" s="1"/>
  <c r="I100" i="5"/>
  <c r="I110" i="5"/>
  <c r="J110" i="5" s="1"/>
  <c r="I114" i="5"/>
  <c r="J114" i="5" s="1"/>
  <c r="I120" i="5"/>
  <c r="I130" i="5"/>
  <c r="I140" i="5"/>
  <c r="J140" i="5" s="1"/>
  <c r="I148" i="5"/>
  <c r="J148" i="5" s="1"/>
  <c r="I149" i="5"/>
  <c r="I155" i="5"/>
  <c r="J155" i="5"/>
  <c r="I159" i="5"/>
  <c r="J159" i="5" s="1"/>
  <c r="I165" i="5"/>
  <c r="I169" i="5"/>
  <c r="I172" i="5"/>
  <c r="I181" i="5"/>
  <c r="I186" i="5"/>
  <c r="I193" i="5"/>
  <c r="AF50" i="81"/>
  <c r="AA50" i="81" s="1"/>
  <c r="AB50" i="81"/>
  <c r="Z50" i="81"/>
  <c r="AF49" i="81"/>
  <c r="AA49" i="81" s="1"/>
  <c r="AB49" i="81"/>
  <c r="Z49" i="81"/>
  <c r="AF48" i="81"/>
  <c r="AA48" i="81" s="1"/>
  <c r="AB48" i="81"/>
  <c r="Z48" i="81"/>
  <c r="AF47" i="81"/>
  <c r="AA47" i="81" s="1"/>
  <c r="AB47" i="81"/>
  <c r="Z47" i="81"/>
  <c r="AF46" i="81"/>
  <c r="AA46" i="81" s="1"/>
  <c r="AB46" i="81"/>
  <c r="Z46" i="81"/>
  <c r="AF43" i="81"/>
  <c r="AA43" i="81" s="1"/>
  <c r="AB43" i="81"/>
  <c r="Z43" i="81"/>
  <c r="AF42" i="81"/>
  <c r="AA42" i="81" s="1"/>
  <c r="AB42" i="81"/>
  <c r="Z42" i="81"/>
  <c r="AF41" i="81"/>
  <c r="AA41" i="81" s="1"/>
  <c r="AB41" i="81"/>
  <c r="Z41" i="81"/>
  <c r="AF38" i="81"/>
  <c r="AA38" i="81" s="1"/>
  <c r="AB38" i="81"/>
  <c r="Z38" i="81"/>
  <c r="AF37" i="81"/>
  <c r="AA37" i="81" s="1"/>
  <c r="AB37" i="81"/>
  <c r="Z37" i="81"/>
  <c r="AF36" i="81"/>
  <c r="AA36" i="81" s="1"/>
  <c r="AB36" i="81"/>
  <c r="Z36" i="81"/>
  <c r="AF35" i="81"/>
  <c r="AA35" i="81" s="1"/>
  <c r="AB35" i="81"/>
  <c r="Z35" i="81"/>
  <c r="AF34" i="81"/>
  <c r="AA34" i="81" s="1"/>
  <c r="AB34" i="81"/>
  <c r="Z34" i="81"/>
  <c r="AF33" i="81"/>
  <c r="AA33" i="81" s="1"/>
  <c r="AB33" i="81"/>
  <c r="Z33" i="81"/>
  <c r="AF32" i="81"/>
  <c r="AA32" i="81" s="1"/>
  <c r="AB32" i="81"/>
  <c r="Z32" i="81"/>
  <c r="AF30" i="81"/>
  <c r="AA30" i="81" s="1"/>
  <c r="AB30" i="81"/>
  <c r="Z30" i="81"/>
  <c r="AF29" i="81"/>
  <c r="AA29" i="81" s="1"/>
  <c r="AB29" i="81"/>
  <c r="Z29" i="81"/>
  <c r="AF28" i="81"/>
  <c r="AA28" i="81" s="1"/>
  <c r="AB28" i="81"/>
  <c r="Z28" i="81"/>
  <c r="AF27" i="81"/>
  <c r="AA27" i="81" s="1"/>
  <c r="AB27" i="81"/>
  <c r="Z27" i="81"/>
  <c r="AF26" i="81"/>
  <c r="AA26" i="81" s="1"/>
  <c r="AB26" i="81"/>
  <c r="Z26" i="81"/>
  <c r="AF24" i="81"/>
  <c r="AA24" i="81" s="1"/>
  <c r="AB24" i="81"/>
  <c r="Z24" i="81"/>
  <c r="AF23" i="81"/>
  <c r="AA23" i="81" s="1"/>
  <c r="AB23" i="81"/>
  <c r="Z23" i="81"/>
  <c r="AF22" i="81"/>
  <c r="AA22" i="81" s="1"/>
  <c r="AB22" i="81"/>
  <c r="Z22" i="81"/>
  <c r="AF21" i="81"/>
  <c r="AA21" i="81" s="1"/>
  <c r="AB21" i="81"/>
  <c r="Z21" i="81"/>
  <c r="AF20" i="81"/>
  <c r="AA20" i="81" s="1"/>
  <c r="AB20" i="81"/>
  <c r="Z20" i="81"/>
  <c r="AF19" i="81"/>
  <c r="AA19" i="81" s="1"/>
  <c r="AB19" i="81"/>
  <c r="Z19" i="81"/>
  <c r="AF18" i="81"/>
  <c r="AA18" i="81" s="1"/>
  <c r="AB18" i="81"/>
  <c r="Z18" i="81"/>
  <c r="AF17" i="81"/>
  <c r="AA17" i="81" s="1"/>
  <c r="AB17" i="81"/>
  <c r="Z17" i="81"/>
  <c r="AF16" i="81"/>
  <c r="AA16" i="81" s="1"/>
  <c r="AB16" i="81"/>
  <c r="Z16" i="81"/>
  <c r="AF15" i="81"/>
  <c r="AA15" i="81" s="1"/>
  <c r="AB15" i="81"/>
  <c r="Z15" i="81"/>
  <c r="AF13" i="81"/>
  <c r="AA13" i="81" s="1"/>
  <c r="AB13" i="81"/>
  <c r="Z13" i="81"/>
  <c r="AF11" i="81"/>
  <c r="AA11" i="81" s="1"/>
  <c r="AB11" i="81"/>
  <c r="Z11" i="81"/>
  <c r="AF10" i="81"/>
  <c r="AA10" i="81" s="1"/>
  <c r="AB10" i="81"/>
  <c r="Z10" i="81"/>
  <c r="AF9" i="81"/>
  <c r="AA9" i="81" s="1"/>
  <c r="AB9" i="81"/>
  <c r="Z9" i="81"/>
  <c r="AF8" i="81"/>
  <c r="AA8" i="81" s="1"/>
  <c r="AB8" i="81"/>
  <c r="Z8" i="81"/>
  <c r="AF7" i="81"/>
  <c r="AA7" i="81" s="1"/>
  <c r="AB7" i="81"/>
  <c r="Z7" i="81"/>
  <c r="AF6" i="81"/>
  <c r="AA6" i="81" s="1"/>
  <c r="AA3" i="81"/>
  <c r="AB6" i="81"/>
  <c r="AB3" i="81" s="1"/>
  <c r="Z6" i="81"/>
  <c r="Z3" i="81" s="1"/>
  <c r="AF71" i="80"/>
  <c r="AA71" i="80" s="1"/>
  <c r="AB71" i="80"/>
  <c r="Z71" i="80"/>
  <c r="AF70" i="80"/>
  <c r="AA70" i="80" s="1"/>
  <c r="AB70" i="80"/>
  <c r="Z70" i="80"/>
  <c r="AF69" i="80"/>
  <c r="AA69" i="80" s="1"/>
  <c r="AB69" i="80"/>
  <c r="Z69" i="80"/>
  <c r="AF68" i="80"/>
  <c r="AA68" i="80" s="1"/>
  <c r="AB68" i="80"/>
  <c r="Z68" i="80"/>
  <c r="AF67" i="80"/>
  <c r="AA67" i="80" s="1"/>
  <c r="AB67" i="80"/>
  <c r="Z67" i="80"/>
  <c r="AF64" i="80"/>
  <c r="AA64" i="80" s="1"/>
  <c r="AB64" i="80"/>
  <c r="Z64" i="80"/>
  <c r="AF63" i="80"/>
  <c r="AA63" i="80" s="1"/>
  <c r="AB63" i="80"/>
  <c r="Z63" i="80"/>
  <c r="AF62" i="80"/>
  <c r="AA62" i="80" s="1"/>
  <c r="AB62" i="80"/>
  <c r="Z62" i="80"/>
  <c r="AF59" i="80"/>
  <c r="AA59" i="80" s="1"/>
  <c r="AB59" i="80"/>
  <c r="Z59" i="80"/>
  <c r="AF58" i="80"/>
  <c r="AA58" i="80" s="1"/>
  <c r="AB58" i="80"/>
  <c r="Z58" i="80"/>
  <c r="AF57" i="80"/>
  <c r="AA57" i="80" s="1"/>
  <c r="AB57" i="80"/>
  <c r="Z57" i="80"/>
  <c r="AF56" i="80"/>
  <c r="AA56" i="80" s="1"/>
  <c r="AB56" i="80"/>
  <c r="AF55" i="80"/>
  <c r="AA55" i="80" s="1"/>
  <c r="AB55" i="80"/>
  <c r="Z55" i="80"/>
  <c r="AF54" i="80"/>
  <c r="AA54" i="80" s="1"/>
  <c r="AB54" i="80"/>
  <c r="Z54" i="80"/>
  <c r="AF53" i="80"/>
  <c r="AA53" i="80" s="1"/>
  <c r="AB53" i="80"/>
  <c r="Z53" i="80"/>
  <c r="AF37" i="80"/>
  <c r="AA37" i="80" s="1"/>
  <c r="AB37" i="80"/>
  <c r="Z37" i="80"/>
  <c r="AF36" i="80"/>
  <c r="AA36" i="80" s="1"/>
  <c r="AB36" i="80"/>
  <c r="Z36" i="80"/>
  <c r="AF35" i="80"/>
  <c r="AA35" i="80" s="1"/>
  <c r="AB35" i="80"/>
  <c r="Z35" i="80"/>
  <c r="AF34" i="80"/>
  <c r="AA34" i="80" s="1"/>
  <c r="AB34" i="80"/>
  <c r="Z34" i="80"/>
  <c r="AF33" i="80"/>
  <c r="AA33" i="80" s="1"/>
  <c r="AB33" i="80"/>
  <c r="Z33" i="80"/>
  <c r="AF31" i="80"/>
  <c r="AA31" i="80" s="1"/>
  <c r="AB31" i="80"/>
  <c r="Z31" i="80"/>
  <c r="AF30" i="80"/>
  <c r="AA30" i="80" s="1"/>
  <c r="AB30" i="80"/>
  <c r="Z30" i="80"/>
  <c r="AF29" i="80"/>
  <c r="AA29" i="80" s="1"/>
  <c r="AB29" i="80"/>
  <c r="Z29" i="80"/>
  <c r="AF28" i="80"/>
  <c r="AA28" i="80" s="1"/>
  <c r="AB28" i="80"/>
  <c r="Z28" i="80"/>
  <c r="AF27" i="80"/>
  <c r="AA27" i="80" s="1"/>
  <c r="AB27" i="80"/>
  <c r="AF26" i="80"/>
  <c r="AA26" i="80"/>
  <c r="AB26" i="80"/>
  <c r="Z26" i="80"/>
  <c r="AF25" i="80"/>
  <c r="AA25" i="80"/>
  <c r="AB25" i="80"/>
  <c r="Z25" i="80"/>
  <c r="AF24" i="80"/>
  <c r="AA24" i="80"/>
  <c r="AB24" i="80"/>
  <c r="Z24" i="80"/>
  <c r="AF23" i="80"/>
  <c r="AA23" i="80"/>
  <c r="AB23" i="80"/>
  <c r="Z23" i="80"/>
  <c r="AF22" i="80"/>
  <c r="AA22" i="80"/>
  <c r="AB22" i="80"/>
  <c r="AF20" i="80"/>
  <c r="AA20" i="80" s="1"/>
  <c r="AB20" i="80"/>
  <c r="Z20" i="80"/>
  <c r="AF11" i="80"/>
  <c r="AA11" i="80" s="1"/>
  <c r="AB11" i="80"/>
  <c r="Z11" i="80"/>
  <c r="AF10" i="80"/>
  <c r="AA10" i="80" s="1"/>
  <c r="AB10" i="80"/>
  <c r="Z10" i="80"/>
  <c r="AF9" i="80"/>
  <c r="AA9" i="80" s="1"/>
  <c r="AB9" i="80"/>
  <c r="Z9" i="80"/>
  <c r="AF8" i="80"/>
  <c r="AA8" i="80" s="1"/>
  <c r="AB8" i="80"/>
  <c r="Z8" i="80"/>
  <c r="AF7" i="80"/>
  <c r="AA7" i="80" s="1"/>
  <c r="AB7" i="80"/>
  <c r="Z7" i="80"/>
  <c r="AF6" i="80"/>
  <c r="AA6" i="80" s="1"/>
  <c r="AA3" i="80" s="1"/>
  <c r="AB6" i="80"/>
  <c r="AB3" i="80"/>
  <c r="Z6" i="80"/>
  <c r="Z3" i="80"/>
  <c r="J7" i="9"/>
  <c r="J11" i="9"/>
  <c r="J14" i="9"/>
  <c r="J20" i="9"/>
  <c r="J28" i="9"/>
  <c r="J35" i="9"/>
  <c r="J37" i="9"/>
  <c r="J40" i="9"/>
  <c r="J49" i="9"/>
  <c r="J58" i="9"/>
  <c r="J68" i="9"/>
  <c r="J73" i="9"/>
  <c r="I6" i="7"/>
  <c r="I15" i="7"/>
  <c r="K15" i="7"/>
  <c r="I22" i="7"/>
  <c r="K22" i="7" s="1"/>
  <c r="I31" i="7"/>
  <c r="K31" i="7"/>
  <c r="I37" i="7"/>
  <c r="I51" i="7"/>
  <c r="K51" i="7"/>
  <c r="I70" i="7"/>
  <c r="K70" i="7" s="1"/>
  <c r="I77" i="7"/>
  <c r="J28" i="5"/>
  <c r="J36" i="5"/>
  <c r="J53" i="5"/>
  <c r="J70" i="5"/>
  <c r="J73" i="5"/>
  <c r="J81" i="5"/>
  <c r="J100" i="5"/>
  <c r="J120" i="5"/>
  <c r="J130" i="5"/>
  <c r="J149" i="5"/>
  <c r="J165" i="5"/>
  <c r="J169" i="5"/>
  <c r="J172" i="5"/>
  <c r="J181" i="5"/>
  <c r="J186" i="5"/>
  <c r="J193" i="5"/>
  <c r="F3" i="9"/>
  <c r="F4" i="9"/>
  <c r="F5" i="9"/>
  <c r="F6" i="9" s="1"/>
  <c r="F7" i="9" s="1"/>
  <c r="F8" i="9"/>
  <c r="F9" i="9" s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30" i="9" s="1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F51" i="9" s="1"/>
  <c r="F52" i="9" s="1"/>
  <c r="F53" i="9" s="1"/>
  <c r="F54" i="9" s="1"/>
  <c r="F55" i="9" s="1"/>
  <c r="F56" i="9" s="1"/>
  <c r="F57" i="9" s="1"/>
  <c r="F58" i="9" s="1"/>
  <c r="F59" i="9" s="1"/>
  <c r="F60" i="9" s="1"/>
  <c r="F61" i="9" s="1"/>
  <c r="F62" i="9" s="1"/>
  <c r="F63" i="9" s="1"/>
  <c r="F64" i="9" s="1"/>
  <c r="F65" i="9" s="1"/>
  <c r="F66" i="9" s="1"/>
  <c r="F67" i="9" s="1"/>
  <c r="F68" i="9" s="1"/>
  <c r="F69" i="9" s="1"/>
  <c r="F70" i="9" s="1"/>
  <c r="F71" i="9" s="1"/>
  <c r="F72" i="9" s="1"/>
  <c r="F73" i="9" s="1"/>
  <c r="F74" i="9" s="1"/>
  <c r="K6" i="7"/>
  <c r="K37" i="7"/>
  <c r="K77" i="7"/>
  <c r="F3" i="7"/>
  <c r="F4" i="7"/>
  <c r="F5" i="7"/>
  <c r="F6" i="7" s="1"/>
  <c r="F7" i="7" s="1"/>
  <c r="F8" i="7" s="1"/>
  <c r="F9" i="7" s="1"/>
  <c r="F10" i="7" s="1"/>
  <c r="F11" i="7" s="1"/>
  <c r="F12" i="7" s="1"/>
  <c r="F13" i="7"/>
  <c r="F14" i="7" s="1"/>
  <c r="F15" i="7" s="1"/>
  <c r="F16" i="7" s="1"/>
  <c r="F17" i="7" s="1"/>
  <c r="F18" i="7" s="1"/>
  <c r="F19" i="7" s="1"/>
  <c r="F20" i="7" s="1"/>
  <c r="F21" i="7" s="1"/>
  <c r="F22" i="7" s="1"/>
  <c r="F23" i="7" s="1"/>
  <c r="F24" i="7" s="1"/>
  <c r="F25" i="7" s="1"/>
  <c r="F26" i="7" s="1"/>
  <c r="F27" i="7" s="1"/>
  <c r="F28" i="7" s="1"/>
  <c r="F29" i="7"/>
  <c r="F30" i="7" s="1"/>
  <c r="F31" i="7" s="1"/>
  <c r="F32" i="7" s="1"/>
  <c r="F33" i="7" s="1"/>
  <c r="F34" i="7" s="1"/>
  <c r="F35" i="7" s="1"/>
  <c r="F36" i="7" s="1"/>
  <c r="F37" i="7" s="1"/>
  <c r="F38" i="7" s="1"/>
  <c r="F39" i="7" s="1"/>
  <c r="F40" i="7" s="1"/>
  <c r="F41" i="7" s="1"/>
  <c r="F42" i="7" s="1"/>
  <c r="F43" i="7" s="1"/>
  <c r="F44" i="7" s="1"/>
  <c r="F45" i="7" s="1"/>
  <c r="F46" i="7" s="1"/>
  <c r="F47" i="7" s="1"/>
  <c r="F48" i="7" s="1"/>
  <c r="F49" i="7" s="1"/>
  <c r="F50" i="7" s="1"/>
  <c r="F51" i="7" s="1"/>
  <c r="F52" i="7" s="1"/>
  <c r="F53" i="7" s="1"/>
  <c r="F54" i="7" s="1"/>
  <c r="F55" i="7" s="1"/>
  <c r="F56" i="7" s="1"/>
  <c r="F57" i="7" s="1"/>
  <c r="F58" i="7" s="1"/>
  <c r="F59" i="7" s="1"/>
  <c r="F60" i="7" s="1"/>
  <c r="F61" i="7" s="1"/>
  <c r="F62" i="7" s="1"/>
  <c r="F63" i="7" s="1"/>
  <c r="F64" i="7" s="1"/>
  <c r="F65" i="7" s="1"/>
  <c r="F66" i="7" s="1"/>
  <c r="F67" i="7" s="1"/>
  <c r="F68" i="7" s="1"/>
  <c r="F69" i="7" s="1"/>
  <c r="F70" i="7" s="1"/>
  <c r="F71" i="7" s="1"/>
  <c r="F72" i="7" s="1"/>
  <c r="F73" i="7" s="1"/>
  <c r="F74" i="7" s="1"/>
  <c r="F75" i="7" s="1"/>
  <c r="F76" i="7" s="1"/>
  <c r="F77" i="7" s="1"/>
  <c r="F78" i="7" s="1"/>
  <c r="F79" i="7" s="1"/>
  <c r="F80" i="7" s="1"/>
  <c r="D141" i="109"/>
  <c r="D142" i="109"/>
  <c r="D143" i="109"/>
  <c r="D144" i="109"/>
  <c r="D145" i="109"/>
  <c r="D146" i="109"/>
  <c r="D147" i="109"/>
  <c r="D148" i="109"/>
  <c r="D149" i="109"/>
  <c r="B2" i="95"/>
  <c r="B3" i="95"/>
  <c r="C3" i="95" s="1"/>
  <c r="C2" i="121"/>
  <c r="C3" i="121"/>
  <c r="C2" i="119"/>
  <c r="C3" i="119" s="1"/>
  <c r="C4" i="119" s="1"/>
  <c r="C5" i="119" s="1"/>
  <c r="B2" i="97"/>
  <c r="B3" i="97" s="1"/>
  <c r="B2" i="89"/>
  <c r="B3" i="89" s="1"/>
  <c r="D2" i="85"/>
  <c r="D3" i="85"/>
  <c r="B2" i="87"/>
  <c r="B3" i="87" s="1"/>
  <c r="B2" i="91"/>
  <c r="B3" i="91"/>
  <c r="C3" i="91" s="1"/>
  <c r="C2" i="117"/>
  <c r="C3" i="117" s="1"/>
  <c r="B2" i="9"/>
  <c r="B3" i="9" s="1"/>
  <c r="B2" i="5"/>
  <c r="B3" i="5"/>
  <c r="C3" i="5" s="1"/>
  <c r="C2" i="111"/>
  <c r="C3" i="111" s="1"/>
  <c r="C2" i="105"/>
  <c r="C3" i="105" s="1"/>
  <c r="B2" i="99"/>
  <c r="B3" i="99"/>
  <c r="B4" i="99" s="1"/>
  <c r="B5" i="99" s="1"/>
  <c r="C2" i="107"/>
  <c r="C3" i="107" s="1"/>
  <c r="E27" i="93"/>
  <c r="E28" i="93" s="1"/>
  <c r="C105" i="123"/>
  <c r="C123" i="123"/>
  <c r="C124" i="123" s="1"/>
  <c r="C118" i="123"/>
  <c r="D118" i="123" s="1"/>
  <c r="G46" i="125"/>
  <c r="C48" i="123"/>
  <c r="C64" i="123"/>
  <c r="D64" i="123" s="1"/>
  <c r="C74" i="123"/>
  <c r="C88" i="123"/>
  <c r="G55" i="125"/>
  <c r="G30" i="125"/>
  <c r="G31" i="125" s="1"/>
  <c r="C3" i="93"/>
  <c r="D3" i="93" s="1"/>
  <c r="B4" i="91"/>
  <c r="B5" i="91" s="1"/>
  <c r="B6" i="91" s="1"/>
  <c r="C3" i="89"/>
  <c r="B4" i="89"/>
  <c r="B5" i="89" s="1"/>
  <c r="B6" i="89" s="1"/>
  <c r="B4" i="95"/>
  <c r="B5" i="95" s="1"/>
  <c r="B6" i="95" s="1"/>
  <c r="B7" i="95" s="1"/>
  <c r="C7" i="95" s="1"/>
  <c r="E3" i="93"/>
  <c r="D88" i="123"/>
  <c r="C89" i="123"/>
  <c r="C90" i="123" s="1"/>
  <c r="C65" i="123"/>
  <c r="D48" i="123"/>
  <c r="C49" i="123"/>
  <c r="D49" i="123" s="1"/>
  <c r="C119" i="123"/>
  <c r="D119" i="123"/>
  <c r="D123" i="123"/>
  <c r="G56" i="125"/>
  <c r="D74" i="123"/>
  <c r="C75" i="123"/>
  <c r="D75" i="123" s="1"/>
  <c r="G47" i="125"/>
  <c r="D4" i="119"/>
  <c r="C4" i="93"/>
  <c r="D28" i="93"/>
  <c r="C52" i="93"/>
  <c r="D52" i="93" s="1"/>
  <c r="C4" i="89"/>
  <c r="C4" i="99"/>
  <c r="D89" i="123"/>
  <c r="C76" i="123"/>
  <c r="C77" i="123" s="1"/>
  <c r="D77" i="123" s="1"/>
  <c r="G23" i="125"/>
  <c r="G57" i="125"/>
  <c r="G32" i="125"/>
  <c r="G33" i="125" s="1"/>
  <c r="D124" i="123"/>
  <c r="C125" i="123"/>
  <c r="D125" i="123" s="1"/>
  <c r="C50" i="123"/>
  <c r="C53" i="93"/>
  <c r="D53" i="93" s="1"/>
  <c r="C5" i="89"/>
  <c r="G58" i="125"/>
  <c r="D50" i="123"/>
  <c r="C51" i="123"/>
  <c r="D51" i="123" s="1"/>
  <c r="G49" i="125"/>
  <c r="G24" i="125"/>
  <c r="G25" i="125" s="1"/>
  <c r="C78" i="123"/>
  <c r="G59" i="125"/>
  <c r="G34" i="125"/>
  <c r="G50" i="125"/>
  <c r="G51" i="125"/>
  <c r="G26" i="125"/>
  <c r="G52" i="125" s="1"/>
  <c r="G60" i="125"/>
  <c r="G35" i="125"/>
  <c r="G61" i="125" s="1"/>
  <c r="G36" i="125"/>
  <c r="G62" i="125" s="1"/>
  <c r="G37" i="125"/>
  <c r="G38" i="125" s="1"/>
  <c r="G39" i="125" s="1"/>
  <c r="G63" i="125"/>
  <c r="G64" i="125"/>
  <c r="G40" i="125"/>
  <c r="G41" i="125" s="1"/>
  <c r="G42" i="125"/>
  <c r="G43" i="125" s="1"/>
  <c r="G44" i="125"/>
  <c r="J6" i="143" l="1"/>
  <c r="J9" i="143" s="1"/>
  <c r="F7" i="142" s="1"/>
  <c r="B4" i="97"/>
  <c r="C3" i="97"/>
  <c r="D5" i="119"/>
  <c r="C6" i="119"/>
  <c r="B7" i="89"/>
  <c r="B8" i="89" s="1"/>
  <c r="C6" i="89"/>
  <c r="C5" i="99"/>
  <c r="B6" i="99"/>
  <c r="B8" i="95"/>
  <c r="C4" i="91"/>
  <c r="B4" i="5"/>
  <c r="C3" i="99"/>
  <c r="C5" i="91"/>
  <c r="C4" i="95"/>
  <c r="D3" i="119"/>
  <c r="F2" i="85"/>
  <c r="F3" i="85" s="1"/>
  <c r="F4" i="85" s="1"/>
  <c r="F5" i="85" s="1"/>
  <c r="D2" i="99"/>
  <c r="D3" i="99" s="1"/>
  <c r="D4" i="99" s="1"/>
  <c r="D5" i="99" s="1"/>
  <c r="D6" i="99" s="1"/>
  <c r="J8" i="137"/>
  <c r="J9" i="137" s="1"/>
  <c r="D5" i="136" s="1"/>
  <c r="E2" i="105"/>
  <c r="E3" i="105" s="1"/>
  <c r="E4" i="105" s="1"/>
  <c r="E5" i="105" s="1"/>
  <c r="E6" i="105" s="1"/>
  <c r="E7" i="105" s="1"/>
  <c r="E8" i="105" s="1"/>
  <c r="E9" i="105" s="1"/>
  <c r="E10" i="105" s="1"/>
  <c r="D78" i="123"/>
  <c r="C79" i="123"/>
  <c r="D3" i="117"/>
  <c r="C4" i="117"/>
  <c r="D4" i="85"/>
  <c r="E3" i="85"/>
  <c r="D90" i="123"/>
  <c r="C91" i="123"/>
  <c r="D4" i="93"/>
  <c r="C5" i="93"/>
  <c r="C52" i="123"/>
  <c r="B7" i="91"/>
  <c r="B8" i="91" s="1"/>
  <c r="C6" i="91"/>
  <c r="C66" i="123"/>
  <c r="D65" i="123"/>
  <c r="C6" i="95"/>
  <c r="D76" i="123"/>
  <c r="C126" i="123"/>
  <c r="F3" i="93"/>
  <c r="H3" i="93" s="1"/>
  <c r="E4" i="93"/>
  <c r="E5" i="93" s="1"/>
  <c r="E6" i="93" s="1"/>
  <c r="E7" i="93" s="1"/>
  <c r="E8" i="93" s="1"/>
  <c r="E9" i="93" s="1"/>
  <c r="E10" i="93" s="1"/>
  <c r="E11" i="93" s="1"/>
  <c r="E12" i="93" s="1"/>
  <c r="E13" i="93" s="1"/>
  <c r="E14" i="93" s="1"/>
  <c r="E15" i="93" s="1"/>
  <c r="E16" i="93" s="1"/>
  <c r="E17" i="93" s="1"/>
  <c r="E18" i="93" s="1"/>
  <c r="E19" i="93" s="1"/>
  <c r="E20" i="93" s="1"/>
  <c r="E43" i="93" s="1"/>
  <c r="E67" i="93" s="1"/>
  <c r="D3" i="105"/>
  <c r="C4" i="105"/>
  <c r="C4" i="107"/>
  <c r="D3" i="107"/>
  <c r="D3" i="111"/>
  <c r="C4" i="111"/>
  <c r="C4" i="121"/>
  <c r="D3" i="121"/>
  <c r="C5" i="95"/>
  <c r="D105" i="123"/>
  <c r="C106" i="123"/>
  <c r="B4" i="9"/>
  <c r="C3" i="9"/>
  <c r="C3" i="87"/>
  <c r="B4" i="87"/>
  <c r="G21" i="93"/>
  <c r="G43" i="93"/>
  <c r="C3" i="158"/>
  <c r="K9" i="165"/>
  <c r="F4" i="158" s="1"/>
  <c r="E2" i="121"/>
  <c r="E3" i="121" s="1"/>
  <c r="F3" i="121" s="1"/>
  <c r="H3" i="121" s="1"/>
  <c r="I3" i="121" s="1"/>
  <c r="J5" i="120" s="1"/>
  <c r="E2" i="119"/>
  <c r="E3" i="119" s="1"/>
  <c r="F3" i="119" s="1"/>
  <c r="E2" i="125"/>
  <c r="E3" i="125" s="1"/>
  <c r="E4" i="125" s="1"/>
  <c r="E5" i="125" s="1"/>
  <c r="E6" i="125" s="1"/>
  <c r="E7" i="125" s="1"/>
  <c r="E8" i="125" s="1"/>
  <c r="E9" i="125" s="1"/>
  <c r="E10" i="125" s="1"/>
  <c r="E11" i="125" s="1"/>
  <c r="E12" i="125" s="1"/>
  <c r="E13" i="125" s="1"/>
  <c r="E14" i="125" s="1"/>
  <c r="E15" i="125" s="1"/>
  <c r="E16" i="125" s="1"/>
  <c r="E17" i="125" s="1"/>
  <c r="E18" i="125" s="1"/>
  <c r="E19" i="125" s="1"/>
  <c r="E20" i="125" s="1"/>
  <c r="E2" i="109"/>
  <c r="E3" i="109" s="1"/>
  <c r="E4" i="109" s="1"/>
  <c r="J2" i="163"/>
  <c r="J3" i="163" s="1"/>
  <c r="J4" i="163" s="1"/>
  <c r="N13" i="135"/>
  <c r="N14" i="135" s="1"/>
  <c r="E2" i="117"/>
  <c r="E3" i="117" s="1"/>
  <c r="E4" i="117" s="1"/>
  <c r="D2" i="91"/>
  <c r="D3" i="91" s="1"/>
  <c r="D4" i="91" s="1"/>
  <c r="D5" i="91" s="1"/>
  <c r="D6" i="91" s="1"/>
  <c r="D7" i="91" s="1"/>
  <c r="D8" i="91" s="1"/>
  <c r="D9" i="91" s="1"/>
  <c r="D10" i="91" s="1"/>
  <c r="D11" i="91" s="1"/>
  <c r="D12" i="91" s="1"/>
  <c r="D13" i="91" s="1"/>
  <c r="D14" i="91" s="1"/>
  <c r="D15" i="91" s="1"/>
  <c r="D16" i="91" s="1"/>
  <c r="D17" i="91" s="1"/>
  <c r="D18" i="91" s="1"/>
  <c r="D19" i="91" s="1"/>
  <c r="D20" i="91" s="1"/>
  <c r="D21" i="91" s="1"/>
  <c r="D22" i="91" s="1"/>
  <c r="D23" i="91" s="1"/>
  <c r="D24" i="91" s="1"/>
  <c r="D25" i="91" s="1"/>
  <c r="J5" i="151"/>
  <c r="J11" i="131"/>
  <c r="J12" i="131" s="1"/>
  <c r="C6" i="130" s="1"/>
  <c r="G33" i="93"/>
  <c r="G34" i="93" s="1"/>
  <c r="G35" i="93" s="1"/>
  <c r="G36" i="93" s="1"/>
  <c r="G37" i="93" s="1"/>
  <c r="G38" i="93" s="1"/>
  <c r="G39" i="93" s="1"/>
  <c r="G40" i="93" s="1"/>
  <c r="G41" i="93" s="1"/>
  <c r="G55" i="93"/>
  <c r="G56" i="93" s="1"/>
  <c r="G57" i="93" s="1"/>
  <c r="G58" i="93" s="1"/>
  <c r="G59" i="93" s="1"/>
  <c r="G61" i="93" s="1"/>
  <c r="G62" i="93" s="1"/>
  <c r="G63" i="93" s="1"/>
  <c r="G64" i="93" s="1"/>
  <c r="G65" i="93" s="1"/>
  <c r="G66" i="93" s="1"/>
  <c r="G67" i="93" s="1"/>
  <c r="G68" i="93" s="1"/>
  <c r="G69" i="93" s="1"/>
  <c r="G70" i="93" s="1"/>
  <c r="G71" i="93" s="1"/>
  <c r="C2" i="123"/>
  <c r="C3" i="123" s="1"/>
  <c r="C2" i="127"/>
  <c r="C2" i="109"/>
  <c r="C3" i="109" s="1"/>
  <c r="C2" i="115"/>
  <c r="C3" i="115" s="1"/>
  <c r="C2" i="103"/>
  <c r="C3" i="103" s="1"/>
  <c r="C2" i="101"/>
  <c r="C3" i="101" s="1"/>
  <c r="C2" i="113"/>
  <c r="C3" i="113" s="1"/>
  <c r="B2" i="7"/>
  <c r="B3" i="7" s="1"/>
  <c r="C2" i="125"/>
  <c r="C41" i="123"/>
  <c r="D41" i="123" s="1"/>
  <c r="G51" i="93"/>
  <c r="F6" i="85"/>
  <c r="G3" i="158"/>
  <c r="D3" i="158"/>
  <c r="J15" i="162"/>
  <c r="L17" i="81"/>
  <c r="E2" i="115"/>
  <c r="E3" i="115" s="1"/>
  <c r="E2" i="107"/>
  <c r="E3" i="107" s="1"/>
  <c r="E2" i="103"/>
  <c r="E3" i="103" s="1"/>
  <c r="D2" i="9"/>
  <c r="D3" i="9" s="1"/>
  <c r="D2" i="7"/>
  <c r="D3" i="7" s="1"/>
  <c r="O14" i="155"/>
  <c r="O15" i="155" s="1"/>
  <c r="U50" i="153"/>
  <c r="U51" i="153" s="1"/>
  <c r="K4" i="160"/>
  <c r="K5" i="160" s="1"/>
  <c r="I11" i="139"/>
  <c r="I12" i="139" s="1"/>
  <c r="D2" i="97"/>
  <c r="D3" i="97" s="1"/>
  <c r="D2" i="87"/>
  <c r="D3" i="87" s="1"/>
  <c r="E2" i="101"/>
  <c r="E3" i="101" s="1"/>
  <c r="I9" i="164"/>
  <c r="I10" i="164" s="1"/>
  <c r="W14" i="153"/>
  <c r="W15" i="153" s="1"/>
  <c r="J11" i="129"/>
  <c r="J12" i="129" s="1"/>
  <c r="H11" i="133"/>
  <c r="H12" i="133" s="1"/>
  <c r="E2" i="111"/>
  <c r="E3" i="111" s="1"/>
  <c r="E2" i="113"/>
  <c r="E3" i="113" s="1"/>
  <c r="D2" i="89"/>
  <c r="D3" i="89" s="1"/>
  <c r="D2" i="5"/>
  <c r="D3" i="5" s="1"/>
  <c r="H10" i="161"/>
  <c r="H11" i="161" s="1"/>
  <c r="E2" i="127"/>
  <c r="E2" i="123"/>
  <c r="J5" i="159"/>
  <c r="D2" i="95"/>
  <c r="D3" i="95" s="1"/>
  <c r="G6" i="157"/>
  <c r="G7" i="157" s="1"/>
  <c r="N7" i="141"/>
  <c r="N9" i="141" s="1"/>
  <c r="E29" i="93"/>
  <c r="E52" i="93"/>
  <c r="E76" i="93" s="1"/>
  <c r="F76" i="93" s="1"/>
  <c r="F27" i="93"/>
  <c r="H27" i="93" s="1"/>
  <c r="F28" i="93"/>
  <c r="H28" i="93" s="1"/>
  <c r="C30" i="93"/>
  <c r="D29" i="93"/>
  <c r="E51" i="93"/>
  <c r="E75" i="93" s="1"/>
  <c r="F75" i="93" s="1"/>
  <c r="C51" i="93"/>
  <c r="D51" i="93" s="1"/>
  <c r="E4" i="121" l="1"/>
  <c r="J11" i="143"/>
  <c r="H9" i="142" s="1"/>
  <c r="H7" i="142"/>
  <c r="J8" i="143"/>
  <c r="D7" i="142"/>
  <c r="E4" i="99"/>
  <c r="G4" i="99" s="1"/>
  <c r="H4" i="99" s="1"/>
  <c r="L5" i="98" s="1"/>
  <c r="E7" i="142"/>
  <c r="E5" i="99"/>
  <c r="G5" i="99" s="1"/>
  <c r="H5" i="99" s="1"/>
  <c r="L6" i="98" s="1"/>
  <c r="K10" i="165"/>
  <c r="I7" i="142"/>
  <c r="G7" i="142"/>
  <c r="G3" i="85"/>
  <c r="I3" i="85" s="1"/>
  <c r="J3" i="85" s="1"/>
  <c r="J6" i="84" s="1"/>
  <c r="J10" i="137"/>
  <c r="J13" i="143"/>
  <c r="G11" i="142" s="1"/>
  <c r="C6" i="99"/>
  <c r="B7" i="99"/>
  <c r="B5" i="5"/>
  <c r="C4" i="5"/>
  <c r="C7" i="119"/>
  <c r="D6" i="119"/>
  <c r="B9" i="95"/>
  <c r="C8" i="95"/>
  <c r="C8" i="89"/>
  <c r="B9" i="89"/>
  <c r="B5" i="97"/>
  <c r="C4" i="97"/>
  <c r="F3" i="105"/>
  <c r="H3" i="105" s="1"/>
  <c r="I3" i="105" s="1"/>
  <c r="L4" i="104" s="1"/>
  <c r="E4" i="119"/>
  <c r="F5" i="136"/>
  <c r="E6" i="130"/>
  <c r="E9" i="142"/>
  <c r="E3" i="99"/>
  <c r="G3" i="99" s="1"/>
  <c r="H3" i="99" s="1"/>
  <c r="L4" i="98" s="1"/>
  <c r="D6" i="130"/>
  <c r="E28" i="125"/>
  <c r="E54" i="125" s="1"/>
  <c r="F3" i="117"/>
  <c r="H3" i="117" s="1"/>
  <c r="C13" i="127"/>
  <c r="C6" i="127"/>
  <c r="C20" i="127"/>
  <c r="C3" i="127"/>
  <c r="B9" i="91"/>
  <c r="C8" i="91"/>
  <c r="E8" i="91" s="1"/>
  <c r="G8" i="91" s="1"/>
  <c r="H8" i="91" s="1"/>
  <c r="J19" i="90" s="1"/>
  <c r="C53" i="123"/>
  <c r="D52" i="123"/>
  <c r="E5" i="91"/>
  <c r="G5" i="91" s="1"/>
  <c r="H5" i="91" s="1"/>
  <c r="J11" i="90" s="1"/>
  <c r="D79" i="123"/>
  <c r="C80" i="123"/>
  <c r="H75" i="93"/>
  <c r="J75" i="93" s="1"/>
  <c r="E78" i="92" s="1"/>
  <c r="B4" i="7"/>
  <c r="C3" i="7"/>
  <c r="C4" i="115"/>
  <c r="D3" i="115"/>
  <c r="F3" i="115" s="1"/>
  <c r="G74" i="93"/>
  <c r="G75" i="93" s="1"/>
  <c r="G76" i="93" s="1"/>
  <c r="G72" i="93"/>
  <c r="B5" i="87"/>
  <c r="C4" i="87"/>
  <c r="D106" i="123"/>
  <c r="C107" i="123"/>
  <c r="C5" i="121"/>
  <c r="D4" i="121"/>
  <c r="F4" i="121" s="1"/>
  <c r="H4" i="121" s="1"/>
  <c r="I4" i="121" s="1"/>
  <c r="J6" i="120" s="1"/>
  <c r="D4" i="107"/>
  <c r="C5" i="107"/>
  <c r="D5" i="93"/>
  <c r="F5" i="93" s="1"/>
  <c r="H5" i="93" s="1"/>
  <c r="C6" i="93"/>
  <c r="C92" i="123"/>
  <c r="D91" i="123"/>
  <c r="C5" i="117"/>
  <c r="D4" i="117"/>
  <c r="F29" i="93"/>
  <c r="H29" i="93" s="1"/>
  <c r="E21" i="93"/>
  <c r="E22" i="93" s="1"/>
  <c r="D4" i="158"/>
  <c r="C4" i="113"/>
  <c r="D3" i="113"/>
  <c r="F3" i="113" s="1"/>
  <c r="D3" i="109"/>
  <c r="F3" i="109" s="1"/>
  <c r="H3" i="109" s="1"/>
  <c r="I3" i="109" s="1"/>
  <c r="D4" i="108" s="1"/>
  <c r="C4" i="109"/>
  <c r="E21" i="125"/>
  <c r="E46" i="125"/>
  <c r="D4" i="111"/>
  <c r="C5" i="111"/>
  <c r="C6" i="111" s="1"/>
  <c r="D4" i="105"/>
  <c r="F4" i="105" s="1"/>
  <c r="H4" i="105" s="1"/>
  <c r="I4" i="105" s="1"/>
  <c r="L5" i="104" s="1"/>
  <c r="C5" i="105"/>
  <c r="J3" i="93"/>
  <c r="E5" i="92" s="1"/>
  <c r="I3" i="93"/>
  <c r="C67" i="123"/>
  <c r="D66" i="123"/>
  <c r="E6" i="91"/>
  <c r="G6" i="91" s="1"/>
  <c r="H6" i="91" s="1"/>
  <c r="J14" i="90" s="1"/>
  <c r="F4" i="93"/>
  <c r="H4" i="93" s="1"/>
  <c r="C4" i="158"/>
  <c r="D3" i="101"/>
  <c r="C4" i="101"/>
  <c r="J13" i="131"/>
  <c r="G6" i="130"/>
  <c r="D8" i="134"/>
  <c r="E8" i="134"/>
  <c r="N15" i="135"/>
  <c r="C8" i="134"/>
  <c r="K8" i="134"/>
  <c r="F8" i="134"/>
  <c r="J8" i="134"/>
  <c r="F51" i="93"/>
  <c r="H51" i="93" s="1"/>
  <c r="I51" i="93" s="1"/>
  <c r="H76" i="93"/>
  <c r="F6" i="130"/>
  <c r="E53" i="125"/>
  <c r="F53" i="125" s="1"/>
  <c r="H53" i="125" s="1"/>
  <c r="I53" i="125" s="1"/>
  <c r="J53" i="125" s="1"/>
  <c r="D55" i="124" s="1"/>
  <c r="G4" i="158"/>
  <c r="C53" i="125"/>
  <c r="D53" i="125" s="1"/>
  <c r="C28" i="125"/>
  <c r="C3" i="125"/>
  <c r="D3" i="103"/>
  <c r="F3" i="103" s="1"/>
  <c r="H3" i="103" s="1"/>
  <c r="I3" i="103" s="1"/>
  <c r="L4" i="102" s="1"/>
  <c r="C4" i="103"/>
  <c r="D3" i="123"/>
  <c r="C4" i="123"/>
  <c r="C5" i="123" s="1"/>
  <c r="J7" i="151"/>
  <c r="J8" i="151"/>
  <c r="I3" i="149"/>
  <c r="J5" i="163"/>
  <c r="G44" i="93"/>
  <c r="G22" i="93"/>
  <c r="B5" i="9"/>
  <c r="C4" i="9"/>
  <c r="E3" i="91"/>
  <c r="G3" i="91" s="1"/>
  <c r="H3" i="91" s="1"/>
  <c r="J5" i="90" s="1"/>
  <c r="C127" i="123"/>
  <c r="D126" i="123"/>
  <c r="D9" i="142"/>
  <c r="I9" i="142"/>
  <c r="G9" i="142"/>
  <c r="F9" i="142"/>
  <c r="E4" i="91"/>
  <c r="G4" i="91" s="1"/>
  <c r="H4" i="91" s="1"/>
  <c r="J8" i="90" s="1"/>
  <c r="D5" i="85"/>
  <c r="E4" i="85"/>
  <c r="G4" i="85" s="1"/>
  <c r="I4" i="85" s="1"/>
  <c r="J4" i="85" s="1"/>
  <c r="J7" i="84" s="1"/>
  <c r="F3" i="111"/>
  <c r="E4" i="111"/>
  <c r="D6" i="138"/>
  <c r="I13" i="139"/>
  <c r="C6" i="138"/>
  <c r="E5" i="121"/>
  <c r="C5" i="147"/>
  <c r="J6" i="159"/>
  <c r="D4" i="5"/>
  <c r="E3" i="5"/>
  <c r="G3" i="5" s="1"/>
  <c r="H13" i="133"/>
  <c r="F6" i="132"/>
  <c r="C6" i="132"/>
  <c r="D6" i="132"/>
  <c r="E6" i="132"/>
  <c r="E4" i="101"/>
  <c r="F3" i="101"/>
  <c r="H3" i="101" s="1"/>
  <c r="I3" i="101" s="1"/>
  <c r="L4" i="100" s="1"/>
  <c r="H4" i="145"/>
  <c r="I4" i="145"/>
  <c r="K6" i="160"/>
  <c r="D4" i="9"/>
  <c r="E3" i="9"/>
  <c r="L18" i="81"/>
  <c r="L19" i="81" s="1"/>
  <c r="L20" i="81" s="1"/>
  <c r="L21" i="81" s="1"/>
  <c r="L22" i="81" s="1"/>
  <c r="M17" i="81"/>
  <c r="O17" i="81" s="1"/>
  <c r="Q17" i="81" s="1"/>
  <c r="J22" i="80" s="1"/>
  <c r="Z22" i="80" s="1"/>
  <c r="E5" i="119"/>
  <c r="F4" i="119"/>
  <c r="F7" i="85"/>
  <c r="E11" i="105"/>
  <c r="E12" i="105" s="1"/>
  <c r="G5" i="146"/>
  <c r="B5" i="146"/>
  <c r="H12" i="161"/>
  <c r="C5" i="146"/>
  <c r="F5" i="146"/>
  <c r="E3" i="7"/>
  <c r="G3" i="7" s="1"/>
  <c r="D4" i="7"/>
  <c r="D6" i="136"/>
  <c r="F6" i="136"/>
  <c r="J11" i="137"/>
  <c r="J12" i="137" s="1"/>
  <c r="H3" i="119"/>
  <c r="E5" i="109"/>
  <c r="D4" i="89"/>
  <c r="E3" i="89"/>
  <c r="G3" i="89" s="1"/>
  <c r="H3" i="89" s="1"/>
  <c r="J5" i="88" s="1"/>
  <c r="U52" i="153"/>
  <c r="Q42" i="152"/>
  <c r="M42" i="152"/>
  <c r="I42" i="152"/>
  <c r="E4" i="103"/>
  <c r="J30" i="162"/>
  <c r="J31" i="162" s="1"/>
  <c r="J32" i="162" s="1"/>
  <c r="J33" i="162" s="1"/>
  <c r="J34" i="162" s="1"/>
  <c r="J35" i="162" s="1"/>
  <c r="J36" i="162" s="1"/>
  <c r="J37" i="162" s="1"/>
  <c r="J16" i="162"/>
  <c r="J10" i="143"/>
  <c r="D6" i="142"/>
  <c r="E6" i="142"/>
  <c r="I6" i="142"/>
  <c r="H6" i="142"/>
  <c r="D7" i="99"/>
  <c r="E6" i="99"/>
  <c r="G6" i="99" s="1"/>
  <c r="H6" i="99" s="1"/>
  <c r="L7" i="98" s="1"/>
  <c r="E3" i="95"/>
  <c r="G3" i="95" s="1"/>
  <c r="H3" i="95" s="1"/>
  <c r="J5" i="94" s="1"/>
  <c r="D4" i="95"/>
  <c r="H4" i="150"/>
  <c r="I11" i="164"/>
  <c r="E4" i="115"/>
  <c r="D8" i="140"/>
  <c r="F8" i="140"/>
  <c r="M8" i="140"/>
  <c r="E8" i="140"/>
  <c r="L8" i="140"/>
  <c r="K8" i="140"/>
  <c r="N8" i="141"/>
  <c r="N11" i="141"/>
  <c r="E19" i="123"/>
  <c r="E5" i="123"/>
  <c r="E3" i="123"/>
  <c r="F3" i="123" s="1"/>
  <c r="H3" i="123" s="1"/>
  <c r="I3" i="123" s="1"/>
  <c r="J3" i="123" s="1"/>
  <c r="D3" i="122" s="1"/>
  <c r="C6" i="128"/>
  <c r="J13" i="129"/>
  <c r="D6" i="128"/>
  <c r="D4" i="87"/>
  <c r="E3" i="87"/>
  <c r="G3" i="87" s="1"/>
  <c r="H3" i="87" s="1"/>
  <c r="E5" i="86" s="1"/>
  <c r="F7" i="156"/>
  <c r="G8" i="157"/>
  <c r="E13" i="127"/>
  <c r="E6" i="127"/>
  <c r="E3" i="127"/>
  <c r="E20" i="127"/>
  <c r="E4" i="113"/>
  <c r="U6" i="152"/>
  <c r="I6" i="152"/>
  <c r="C6" i="152"/>
  <c r="H6" i="152"/>
  <c r="F6" i="152"/>
  <c r="J6" i="152"/>
  <c r="W16" i="153"/>
  <c r="E6" i="152"/>
  <c r="P6" i="152"/>
  <c r="G6" i="152"/>
  <c r="Q6" i="152"/>
  <c r="T6" i="152"/>
  <c r="R6" i="152"/>
  <c r="S6" i="152"/>
  <c r="O6" i="152"/>
  <c r="K6" i="152"/>
  <c r="B6" i="152"/>
  <c r="V6" i="152"/>
  <c r="L6" i="152"/>
  <c r="N6" i="152"/>
  <c r="D6" i="152"/>
  <c r="M6" i="152"/>
  <c r="D4" i="97"/>
  <c r="E3" i="97"/>
  <c r="G3" i="97" s="1"/>
  <c r="H3" i="97" s="1"/>
  <c r="H4" i="96" s="1"/>
  <c r="O16" i="155"/>
  <c r="L7" i="154"/>
  <c r="C7" i="154"/>
  <c r="E4" i="107"/>
  <c r="F3" i="107"/>
  <c r="H3" i="107" s="1"/>
  <c r="I3" i="107" s="1"/>
  <c r="D4" i="106" s="1"/>
  <c r="E5" i="117"/>
  <c r="F4" i="117"/>
  <c r="K11" i="165"/>
  <c r="G5" i="158"/>
  <c r="D5" i="158"/>
  <c r="F5" i="158"/>
  <c r="C5" i="158"/>
  <c r="D11" i="142"/>
  <c r="E11" i="142"/>
  <c r="I11" i="142"/>
  <c r="H11" i="142"/>
  <c r="F11" i="142"/>
  <c r="D26" i="91"/>
  <c r="J27" i="93"/>
  <c r="E29" i="92" s="1"/>
  <c r="I27" i="93"/>
  <c r="I28" i="93"/>
  <c r="J28" i="93"/>
  <c r="E30" i="92" s="1"/>
  <c r="I76" i="93"/>
  <c r="J76" i="93"/>
  <c r="E79" i="92" s="1"/>
  <c r="F52" i="93"/>
  <c r="H52" i="93" s="1"/>
  <c r="I29" i="93"/>
  <c r="J29" i="93"/>
  <c r="E31" i="92" s="1"/>
  <c r="C54" i="93"/>
  <c r="D54" i="93" s="1"/>
  <c r="D30" i="93"/>
  <c r="C31" i="93"/>
  <c r="I75" i="93"/>
  <c r="E30" i="93"/>
  <c r="E53" i="93"/>
  <c r="F53" i="93" s="1"/>
  <c r="H53" i="93" s="1"/>
  <c r="J15" i="143" l="1"/>
  <c r="B6" i="97"/>
  <c r="B7" i="97" s="1"/>
  <c r="C5" i="97"/>
  <c r="C9" i="95"/>
  <c r="B10" i="95"/>
  <c r="B6" i="5"/>
  <c r="C5" i="5"/>
  <c r="C9" i="89"/>
  <c r="B10" i="89"/>
  <c r="C7" i="99"/>
  <c r="B8" i="99"/>
  <c r="D7" i="119"/>
  <c r="C8" i="119"/>
  <c r="F9" i="134"/>
  <c r="E9" i="134"/>
  <c r="C9" i="134"/>
  <c r="D9" i="134"/>
  <c r="E29" i="125"/>
  <c r="C4" i="127"/>
  <c r="D4" i="127" s="1"/>
  <c r="D3" i="127"/>
  <c r="J51" i="93"/>
  <c r="E53" i="92" s="1"/>
  <c r="E44" i="93"/>
  <c r="E68" i="93" s="1"/>
  <c r="I4" i="149"/>
  <c r="J6" i="163"/>
  <c r="C6" i="123"/>
  <c r="D5" i="123"/>
  <c r="C4" i="125"/>
  <c r="D3" i="125"/>
  <c r="F3" i="125" s="1"/>
  <c r="H3" i="125" s="1"/>
  <c r="I3" i="125" s="1"/>
  <c r="J3" i="125" s="1"/>
  <c r="D4" i="124" s="1"/>
  <c r="J9" i="134"/>
  <c r="N16" i="135"/>
  <c r="K9" i="134"/>
  <c r="F7" i="130"/>
  <c r="D7" i="130"/>
  <c r="G7" i="130"/>
  <c r="E7" i="130"/>
  <c r="C7" i="130"/>
  <c r="J14" i="131"/>
  <c r="C6" i="105"/>
  <c r="D5" i="105"/>
  <c r="F5" i="105" s="1"/>
  <c r="H5" i="105" s="1"/>
  <c r="I5" i="105" s="1"/>
  <c r="L6" i="104" s="1"/>
  <c r="D92" i="123"/>
  <c r="C93" i="123"/>
  <c r="C7" i="121"/>
  <c r="D5" i="121"/>
  <c r="C5" i="87"/>
  <c r="B7" i="87"/>
  <c r="C5" i="115"/>
  <c r="D4" i="115"/>
  <c r="D80" i="123"/>
  <c r="C81" i="123"/>
  <c r="D81" i="123" s="1"/>
  <c r="D53" i="123"/>
  <c r="C54" i="123"/>
  <c r="C21" i="127"/>
  <c r="D20" i="127"/>
  <c r="F20" i="127" s="1"/>
  <c r="H20" i="127" s="1"/>
  <c r="I20" i="127" s="1"/>
  <c r="J20" i="127" s="1"/>
  <c r="D25" i="126" s="1"/>
  <c r="D6" i="85"/>
  <c r="E5" i="85"/>
  <c r="G5" i="85" s="1"/>
  <c r="I5" i="85" s="1"/>
  <c r="J5" i="85" s="1"/>
  <c r="J8" i="84" s="1"/>
  <c r="B6" i="9"/>
  <c r="C5" i="9"/>
  <c r="C29" i="125"/>
  <c r="D28" i="125"/>
  <c r="F28" i="125" s="1"/>
  <c r="H28" i="125" s="1"/>
  <c r="I28" i="125" s="1"/>
  <c r="J28" i="125" s="1"/>
  <c r="D29" i="124" s="1"/>
  <c r="C54" i="125"/>
  <c r="D54" i="125" s="1"/>
  <c r="C5" i="101"/>
  <c r="D4" i="101"/>
  <c r="F4" i="101" s="1"/>
  <c r="H4" i="101" s="1"/>
  <c r="I4" i="101" s="1"/>
  <c r="L5" i="100" s="1"/>
  <c r="D67" i="123"/>
  <c r="C68" i="123"/>
  <c r="E22" i="125"/>
  <c r="E47" i="125"/>
  <c r="C5" i="113"/>
  <c r="D4" i="113"/>
  <c r="F4" i="113" s="1"/>
  <c r="D6" i="93"/>
  <c r="F6" i="93" s="1"/>
  <c r="H6" i="93" s="1"/>
  <c r="C7" i="93"/>
  <c r="C6" i="107"/>
  <c r="D5" i="107"/>
  <c r="C108" i="123"/>
  <c r="D107" i="123"/>
  <c r="C7" i="127"/>
  <c r="D6" i="127"/>
  <c r="F6" i="127" s="1"/>
  <c r="H6" i="127" s="1"/>
  <c r="I6" i="127" s="1"/>
  <c r="J6" i="127" s="1"/>
  <c r="D7" i="126" s="1"/>
  <c r="J9" i="151"/>
  <c r="E6" i="144"/>
  <c r="I6" i="144"/>
  <c r="D6" i="144"/>
  <c r="H6" i="144"/>
  <c r="F54" i="125"/>
  <c r="H54" i="125" s="1"/>
  <c r="I54" i="125" s="1"/>
  <c r="J54" i="125" s="1"/>
  <c r="D56" i="124" s="1"/>
  <c r="C128" i="123"/>
  <c r="D127" i="123"/>
  <c r="G45" i="93"/>
  <c r="G23" i="93"/>
  <c r="H7" i="144"/>
  <c r="J10" i="151"/>
  <c r="F7" i="144"/>
  <c r="E7" i="144"/>
  <c r="D7" i="144"/>
  <c r="I7" i="144"/>
  <c r="G7" i="144"/>
  <c r="D4" i="103"/>
  <c r="F4" i="103" s="1"/>
  <c r="H4" i="103" s="1"/>
  <c r="I4" i="103" s="1"/>
  <c r="L5" i="102" s="1"/>
  <c r="C5" i="103"/>
  <c r="J4" i="93"/>
  <c r="E6" i="92" s="1"/>
  <c r="I4" i="93"/>
  <c r="D6" i="111"/>
  <c r="C7" i="111"/>
  <c r="C5" i="109"/>
  <c r="D4" i="109"/>
  <c r="F4" i="109" s="1"/>
  <c r="H4" i="109" s="1"/>
  <c r="I4" i="109" s="1"/>
  <c r="D5" i="108" s="1"/>
  <c r="D5" i="117"/>
  <c r="C6" i="117"/>
  <c r="I5" i="93"/>
  <c r="J5" i="93"/>
  <c r="E7" i="92" s="1"/>
  <c r="B5" i="7"/>
  <c r="C4" i="7"/>
  <c r="C9" i="91"/>
  <c r="E9" i="91" s="1"/>
  <c r="G9" i="91" s="1"/>
  <c r="H9" i="91" s="1"/>
  <c r="J21" i="90" s="1"/>
  <c r="B10" i="91"/>
  <c r="C14" i="127"/>
  <c r="D13" i="127"/>
  <c r="D27" i="91"/>
  <c r="E6" i="117"/>
  <c r="F5" i="117"/>
  <c r="E21" i="127"/>
  <c r="H5" i="150"/>
  <c r="I12" i="164"/>
  <c r="E5" i="103"/>
  <c r="E6" i="109"/>
  <c r="F8" i="85"/>
  <c r="L23" i="81"/>
  <c r="L24" i="81" s="1"/>
  <c r="L25" i="81" s="1"/>
  <c r="L26" i="81" s="1"/>
  <c r="L27" i="81" s="1"/>
  <c r="M22" i="81"/>
  <c r="O22" i="81" s="1"/>
  <c r="Q22" i="81" s="1"/>
  <c r="J27" i="80" s="1"/>
  <c r="Z27" i="80" s="1"/>
  <c r="C7" i="132"/>
  <c r="H14" i="133"/>
  <c r="H15" i="133" s="1"/>
  <c r="F7" i="132"/>
  <c r="E7" i="132"/>
  <c r="D7" i="132"/>
  <c r="I14" i="139"/>
  <c r="I15" i="139" s="1"/>
  <c r="C7" i="138"/>
  <c r="D7" i="138"/>
  <c r="O17" i="155"/>
  <c r="L8" i="154"/>
  <c r="F3" i="127"/>
  <c r="H3" i="127" s="1"/>
  <c r="I3" i="127" s="1"/>
  <c r="J3" i="127" s="1"/>
  <c r="D3" i="126" s="1"/>
  <c r="E4" i="127"/>
  <c r="C7" i="128"/>
  <c r="D7" i="128"/>
  <c r="G7" i="128"/>
  <c r="J14" i="129"/>
  <c r="E7" i="128"/>
  <c r="F7" i="128"/>
  <c r="E20" i="123"/>
  <c r="D8" i="99"/>
  <c r="E7" i="99"/>
  <c r="G7" i="99" s="1"/>
  <c r="H7" i="99" s="1"/>
  <c r="L8" i="98" s="1"/>
  <c r="J17" i="162"/>
  <c r="K16" i="162"/>
  <c r="B8" i="148" s="1"/>
  <c r="M16" i="162"/>
  <c r="H8" i="148" s="1"/>
  <c r="E13" i="105"/>
  <c r="H4" i="119"/>
  <c r="G3" i="9"/>
  <c r="H3" i="9" s="1"/>
  <c r="I3" i="9" s="1"/>
  <c r="J3" i="9" s="1"/>
  <c r="I3" i="5"/>
  <c r="J3" i="5" s="1"/>
  <c r="H3" i="5"/>
  <c r="E7" i="121"/>
  <c r="F5" i="121"/>
  <c r="H5" i="121" s="1"/>
  <c r="I5" i="121" s="1"/>
  <c r="J7" i="120" s="1"/>
  <c r="E30" i="125"/>
  <c r="E55" i="125"/>
  <c r="G9" i="157"/>
  <c r="F8" i="156"/>
  <c r="E6" i="123"/>
  <c r="F5" i="123"/>
  <c r="H5" i="123" s="1"/>
  <c r="I3" i="117"/>
  <c r="J3" i="117" s="1"/>
  <c r="K3" i="117"/>
  <c r="K7" i="116" s="1"/>
  <c r="M43" i="152"/>
  <c r="I43" i="152"/>
  <c r="U53" i="153"/>
  <c r="Q43" i="152"/>
  <c r="F13" i="142"/>
  <c r="J17" i="143"/>
  <c r="D13" i="142"/>
  <c r="I13" i="142"/>
  <c r="H13" i="142"/>
  <c r="E13" i="142"/>
  <c r="G13" i="142"/>
  <c r="K12" i="165"/>
  <c r="C6" i="158"/>
  <c r="G6" i="158"/>
  <c r="D6" i="158"/>
  <c r="F6" i="158"/>
  <c r="E5" i="107"/>
  <c r="F4" i="107"/>
  <c r="H4" i="107" s="1"/>
  <c r="I4" i="107" s="1"/>
  <c r="D5" i="106" s="1"/>
  <c r="H3" i="113"/>
  <c r="I3" i="113" s="1"/>
  <c r="J3" i="113" s="1"/>
  <c r="K3" i="113" s="1"/>
  <c r="E7" i="127"/>
  <c r="D10" i="140"/>
  <c r="L10" i="140"/>
  <c r="M10" i="140"/>
  <c r="K10" i="140"/>
  <c r="F10" i="140"/>
  <c r="N13" i="141"/>
  <c r="E10" i="140"/>
  <c r="H3" i="115"/>
  <c r="I3" i="115" s="1"/>
  <c r="J3" i="115" s="1"/>
  <c r="K3" i="115" s="1"/>
  <c r="L5" i="114" s="1"/>
  <c r="D5" i="95"/>
  <c r="E4" i="95"/>
  <c r="G4" i="95" s="1"/>
  <c r="H4" i="95" s="1"/>
  <c r="J7" i="94" s="1"/>
  <c r="G8" i="142"/>
  <c r="E8" i="142"/>
  <c r="I8" i="142"/>
  <c r="F8" i="142"/>
  <c r="H8" i="142"/>
  <c r="J12" i="143"/>
  <c r="D8" i="142"/>
  <c r="J38" i="162"/>
  <c r="M37" i="162"/>
  <c r="F29" i="148" s="1"/>
  <c r="D5" i="89"/>
  <c r="E4" i="89"/>
  <c r="G4" i="89" s="1"/>
  <c r="H4" i="89" s="1"/>
  <c r="J6" i="88" s="1"/>
  <c r="K3" i="119"/>
  <c r="J5" i="118" s="1"/>
  <c r="I3" i="119"/>
  <c r="J3" i="119" s="1"/>
  <c r="D5" i="7"/>
  <c r="E4" i="7"/>
  <c r="G4" i="7" s="1"/>
  <c r="F6" i="146"/>
  <c r="G6" i="146"/>
  <c r="H13" i="161"/>
  <c r="C6" i="146"/>
  <c r="B6" i="146"/>
  <c r="E6" i="119"/>
  <c r="F5" i="119"/>
  <c r="D5" i="9"/>
  <c r="E4" i="9"/>
  <c r="D5" i="5"/>
  <c r="E4" i="5"/>
  <c r="G4" i="5" s="1"/>
  <c r="E5" i="111"/>
  <c r="E6" i="111" s="1"/>
  <c r="F4" i="111"/>
  <c r="H4" i="117"/>
  <c r="D5" i="97"/>
  <c r="E4" i="97"/>
  <c r="G4" i="97" s="1"/>
  <c r="H4" i="97" s="1"/>
  <c r="H5" i="96" s="1"/>
  <c r="L7" i="152"/>
  <c r="Q7" i="152"/>
  <c r="I7" i="152"/>
  <c r="E7" i="152"/>
  <c r="R7" i="152"/>
  <c r="T7" i="152"/>
  <c r="V7" i="152"/>
  <c r="U7" i="152"/>
  <c r="C7" i="152"/>
  <c r="H7" i="152"/>
  <c r="S7" i="152"/>
  <c r="B7" i="152"/>
  <c r="D7" i="152"/>
  <c r="O7" i="152"/>
  <c r="M7" i="152"/>
  <c r="P7" i="152"/>
  <c r="N7" i="152"/>
  <c r="K7" i="152"/>
  <c r="G7" i="152"/>
  <c r="F7" i="152"/>
  <c r="J7" i="152"/>
  <c r="W17" i="153"/>
  <c r="E5" i="113"/>
  <c r="F13" i="127"/>
  <c r="H13" i="127" s="1"/>
  <c r="I13" i="127" s="1"/>
  <c r="J13" i="127" s="1"/>
  <c r="D16" i="126" s="1"/>
  <c r="E14" i="127"/>
  <c r="D5" i="87"/>
  <c r="E4" i="87"/>
  <c r="G4" i="87" s="1"/>
  <c r="H4" i="87" s="1"/>
  <c r="E6" i="86" s="1"/>
  <c r="D7" i="140"/>
  <c r="N10" i="141"/>
  <c r="K7" i="140"/>
  <c r="M7" i="140"/>
  <c r="L7" i="140"/>
  <c r="F7" i="140"/>
  <c r="E7" i="140"/>
  <c r="E5" i="115"/>
  <c r="F4" i="115"/>
  <c r="F8" i="136"/>
  <c r="D8" i="136"/>
  <c r="J13" i="137"/>
  <c r="H3" i="7"/>
  <c r="I3" i="7"/>
  <c r="D5" i="145"/>
  <c r="K7" i="160"/>
  <c r="I5" i="145"/>
  <c r="H5" i="145"/>
  <c r="C5" i="145"/>
  <c r="E5" i="101"/>
  <c r="I5" i="147"/>
  <c r="C6" i="147"/>
  <c r="J7" i="159"/>
  <c r="H3" i="111"/>
  <c r="I3" i="111" s="1"/>
  <c r="J3" i="111" s="1"/>
  <c r="K3" i="111" s="1"/>
  <c r="E54" i="93"/>
  <c r="F54" i="93" s="1"/>
  <c r="H54" i="93" s="1"/>
  <c r="E31" i="93"/>
  <c r="F30" i="93"/>
  <c r="H30" i="93" s="1"/>
  <c r="J53" i="93"/>
  <c r="E55" i="92" s="1"/>
  <c r="I53" i="93"/>
  <c r="C55" i="93"/>
  <c r="D31" i="93"/>
  <c r="C33" i="93"/>
  <c r="J52" i="93"/>
  <c r="E54" i="92" s="1"/>
  <c r="I52" i="93"/>
  <c r="E23" i="93"/>
  <c r="E45" i="93"/>
  <c r="E69" i="93" s="1"/>
  <c r="D8" i="119" l="1"/>
  <c r="C9" i="119"/>
  <c r="C10" i="119" s="1"/>
  <c r="B11" i="89"/>
  <c r="B12" i="89" s="1"/>
  <c r="C10" i="89"/>
  <c r="B9" i="99"/>
  <c r="B10" i="99" s="1"/>
  <c r="C8" i="99"/>
  <c r="C10" i="95"/>
  <c r="B11" i="95"/>
  <c r="F4" i="127"/>
  <c r="H4" i="127" s="1"/>
  <c r="I4" i="127" s="1"/>
  <c r="J4" i="127" s="1"/>
  <c r="D4" i="126" s="1"/>
  <c r="C6" i="5"/>
  <c r="B7" i="5"/>
  <c r="B8" i="97"/>
  <c r="C7" i="97"/>
  <c r="K3" i="7"/>
  <c r="B11" i="91"/>
  <c r="C10" i="91"/>
  <c r="E10" i="91" s="1"/>
  <c r="G10" i="91" s="1"/>
  <c r="H10" i="91" s="1"/>
  <c r="J23" i="90" s="1"/>
  <c r="D7" i="127"/>
  <c r="C8" i="127"/>
  <c r="D6" i="107"/>
  <c r="C7" i="107"/>
  <c r="D5" i="113"/>
  <c r="C6" i="113"/>
  <c r="D5" i="101"/>
  <c r="C6" i="101"/>
  <c r="C7" i="87"/>
  <c r="B8" i="87"/>
  <c r="D4" i="125"/>
  <c r="F4" i="125" s="1"/>
  <c r="H4" i="125" s="1"/>
  <c r="I4" i="125" s="1"/>
  <c r="J4" i="125" s="1"/>
  <c r="D5" i="124" s="1"/>
  <c r="C5" i="125"/>
  <c r="D14" i="127"/>
  <c r="C15" i="127"/>
  <c r="E6" i="85"/>
  <c r="G6" i="85" s="1"/>
  <c r="I6" i="85" s="1"/>
  <c r="J6" i="85" s="1"/>
  <c r="J9" i="84" s="1"/>
  <c r="D7" i="85"/>
  <c r="C6" i="115"/>
  <c r="D5" i="115"/>
  <c r="F5" i="115" s="1"/>
  <c r="D5" i="109"/>
  <c r="F5" i="109" s="1"/>
  <c r="H5" i="109" s="1"/>
  <c r="I5" i="109" s="1"/>
  <c r="D6" i="108" s="1"/>
  <c r="C6" i="109"/>
  <c r="F9" i="144"/>
  <c r="G9" i="144"/>
  <c r="I9" i="144"/>
  <c r="H9" i="144"/>
  <c r="J12" i="151"/>
  <c r="D9" i="144"/>
  <c r="E9" i="144"/>
  <c r="C8" i="93"/>
  <c r="D7" i="93"/>
  <c r="F7" i="93" s="1"/>
  <c r="H7" i="93" s="1"/>
  <c r="C6" i="9"/>
  <c r="B7" i="9"/>
  <c r="B8" i="9" s="1"/>
  <c r="D21" i="127"/>
  <c r="C22" i="127"/>
  <c r="C7" i="105"/>
  <c r="D6" i="105"/>
  <c r="F6" i="105" s="1"/>
  <c r="H6" i="105" s="1"/>
  <c r="I6" i="105" s="1"/>
  <c r="L7" i="104" s="1"/>
  <c r="N17" i="135"/>
  <c r="K10" i="134"/>
  <c r="J10" i="134"/>
  <c r="C5" i="7"/>
  <c r="B7" i="7"/>
  <c r="G24" i="93"/>
  <c r="G46" i="93"/>
  <c r="C69" i="123"/>
  <c r="D68" i="123"/>
  <c r="C30" i="125"/>
  <c r="D29" i="125"/>
  <c r="F29" i="125" s="1"/>
  <c r="H29" i="125" s="1"/>
  <c r="I29" i="125" s="1"/>
  <c r="J29" i="125" s="1"/>
  <c r="D30" i="124" s="1"/>
  <c r="C55" i="125"/>
  <c r="D55" i="125" s="1"/>
  <c r="F55" i="125" s="1"/>
  <c r="H55" i="125" s="1"/>
  <c r="I55" i="125" s="1"/>
  <c r="J55" i="125" s="1"/>
  <c r="D57" i="124" s="1"/>
  <c r="C8" i="121"/>
  <c r="D7" i="121"/>
  <c r="J7" i="163"/>
  <c r="I5" i="149"/>
  <c r="F31" i="93"/>
  <c r="H31" i="93" s="1"/>
  <c r="C7" i="117"/>
  <c r="D6" i="117"/>
  <c r="F6" i="117" s="1"/>
  <c r="D7" i="111"/>
  <c r="C8" i="111"/>
  <c r="D5" i="103"/>
  <c r="C6" i="103"/>
  <c r="D128" i="123"/>
  <c r="C129" i="123"/>
  <c r="I8" i="144"/>
  <c r="H8" i="144"/>
  <c r="E8" i="144"/>
  <c r="G8" i="144"/>
  <c r="D8" i="144"/>
  <c r="J11" i="151"/>
  <c r="J13" i="151" s="1"/>
  <c r="F8" i="144"/>
  <c r="C109" i="123"/>
  <c r="D108" i="123"/>
  <c r="J6" i="93"/>
  <c r="E8" i="92" s="1"/>
  <c r="I6" i="93"/>
  <c r="E48" i="125"/>
  <c r="E23" i="125"/>
  <c r="C55" i="123"/>
  <c r="D54" i="123"/>
  <c r="D93" i="123"/>
  <c r="C94" i="123"/>
  <c r="J15" i="131"/>
  <c r="E8" i="130"/>
  <c r="F8" i="130"/>
  <c r="C8" i="130"/>
  <c r="D8" i="130"/>
  <c r="G8" i="130"/>
  <c r="D6" i="123"/>
  <c r="C7" i="123"/>
  <c r="M3" i="113"/>
  <c r="O3" i="113"/>
  <c r="D6" i="112"/>
  <c r="M3" i="111"/>
  <c r="D6" i="110"/>
  <c r="O3" i="111"/>
  <c r="D6" i="87"/>
  <c r="D7" i="87" s="1"/>
  <c r="E5" i="87"/>
  <c r="G5" i="87" s="1"/>
  <c r="H5" i="87" s="1"/>
  <c r="E7" i="86" s="1"/>
  <c r="E7" i="111"/>
  <c r="F6" i="111"/>
  <c r="D6" i="95"/>
  <c r="E5" i="95"/>
  <c r="G5" i="95" s="1"/>
  <c r="H5" i="95" s="1"/>
  <c r="J9" i="94" s="1"/>
  <c r="K12" i="140"/>
  <c r="E12" i="140"/>
  <c r="M12" i="140"/>
  <c r="D12" i="140"/>
  <c r="L12" i="140"/>
  <c r="N15" i="141"/>
  <c r="F12" i="140"/>
  <c r="G7" i="158"/>
  <c r="K13" i="165"/>
  <c r="D7" i="158"/>
  <c r="F7" i="158"/>
  <c r="C7" i="158"/>
  <c r="D6" i="145"/>
  <c r="I6" i="145"/>
  <c r="K8" i="160"/>
  <c r="C6" i="145"/>
  <c r="H6" i="145"/>
  <c r="L3" i="7"/>
  <c r="M3" i="7" s="1"/>
  <c r="N12" i="141"/>
  <c r="D9" i="140"/>
  <c r="E9" i="140"/>
  <c r="M9" i="140"/>
  <c r="K9" i="140"/>
  <c r="L9" i="140"/>
  <c r="F9" i="140"/>
  <c r="E15" i="127"/>
  <c r="F14" i="127"/>
  <c r="H14" i="127" s="1"/>
  <c r="I14" i="127" s="1"/>
  <c r="J14" i="127" s="1"/>
  <c r="D17" i="126" s="1"/>
  <c r="O8" i="152"/>
  <c r="W18" i="153"/>
  <c r="F8" i="152"/>
  <c r="P8" i="152"/>
  <c r="I8" i="152"/>
  <c r="H8" i="152"/>
  <c r="S8" i="152"/>
  <c r="V8" i="152"/>
  <c r="D8" i="152"/>
  <c r="T8" i="152"/>
  <c r="Q8" i="152"/>
  <c r="J8" i="152"/>
  <c r="M8" i="152"/>
  <c r="L8" i="152"/>
  <c r="B8" i="152"/>
  <c r="K8" i="152"/>
  <c r="N8" i="152"/>
  <c r="R8" i="152"/>
  <c r="G8" i="152"/>
  <c r="U8" i="152"/>
  <c r="E8" i="152"/>
  <c r="C8" i="152"/>
  <c r="H4" i="5"/>
  <c r="I4" i="5"/>
  <c r="J4" i="5" s="1"/>
  <c r="H5" i="119"/>
  <c r="B7" i="146"/>
  <c r="H14" i="161"/>
  <c r="C7" i="146"/>
  <c r="G7" i="146"/>
  <c r="F7" i="146"/>
  <c r="D6" i="7"/>
  <c r="D7" i="7" s="1"/>
  <c r="E5" i="7"/>
  <c r="G5" i="7" s="1"/>
  <c r="D6" i="89"/>
  <c r="E5" i="89"/>
  <c r="G5" i="89" s="1"/>
  <c r="H5" i="89" s="1"/>
  <c r="J7" i="88" s="1"/>
  <c r="J14" i="143"/>
  <c r="D10" i="142"/>
  <c r="I10" i="142"/>
  <c r="H10" i="142"/>
  <c r="G10" i="142"/>
  <c r="E10" i="142"/>
  <c r="F10" i="142"/>
  <c r="E7" i="123"/>
  <c r="F6" i="123"/>
  <c r="H6" i="123" s="1"/>
  <c r="K4" i="119"/>
  <c r="J6" i="118" s="1"/>
  <c r="I4" i="119"/>
  <c r="J4" i="119" s="1"/>
  <c r="E8" i="128"/>
  <c r="F8" i="128"/>
  <c r="D8" i="128"/>
  <c r="J15" i="129"/>
  <c r="G8" i="128"/>
  <c r="C8" i="128"/>
  <c r="I13" i="164"/>
  <c r="H6" i="150"/>
  <c r="H5" i="117"/>
  <c r="E5" i="97"/>
  <c r="G5" i="97" s="1"/>
  <c r="H5" i="97" s="1"/>
  <c r="H6" i="96" s="1"/>
  <c r="D6" i="97"/>
  <c r="D7" i="97" s="1"/>
  <c r="I5" i="123"/>
  <c r="J5" i="123"/>
  <c r="D6" i="122" s="1"/>
  <c r="D9" i="99"/>
  <c r="D10" i="99" s="1"/>
  <c r="E8" i="99"/>
  <c r="G8" i="99" s="1"/>
  <c r="H8" i="99" s="1"/>
  <c r="L9" i="98" s="1"/>
  <c r="O18" i="155"/>
  <c r="C9" i="154"/>
  <c r="L9" i="154"/>
  <c r="F9" i="85"/>
  <c r="E6" i="101"/>
  <c r="F5" i="101"/>
  <c r="H5" i="101" s="1"/>
  <c r="I5" i="101" s="1"/>
  <c r="L6" i="100" s="1"/>
  <c r="K4" i="117"/>
  <c r="K8" i="116" s="1"/>
  <c r="I4" i="117"/>
  <c r="J4" i="117" s="1"/>
  <c r="D6" i="5"/>
  <c r="E5" i="5"/>
  <c r="G5" i="5" s="1"/>
  <c r="E7" i="119"/>
  <c r="F6" i="119"/>
  <c r="G15" i="142"/>
  <c r="E15" i="142"/>
  <c r="J19" i="143"/>
  <c r="F15" i="142"/>
  <c r="D15" i="142"/>
  <c r="H15" i="142"/>
  <c r="I15" i="142"/>
  <c r="E31" i="125"/>
  <c r="E56" i="125"/>
  <c r="E14" i="105"/>
  <c r="K17" i="162"/>
  <c r="J18" i="162"/>
  <c r="M17" i="162"/>
  <c r="H9" i="148" s="1"/>
  <c r="E21" i="123"/>
  <c r="M27" i="81"/>
  <c r="O27" i="81" s="1"/>
  <c r="Q27" i="81" s="1"/>
  <c r="J32" i="80" s="1"/>
  <c r="L28" i="81"/>
  <c r="L29" i="81" s="1"/>
  <c r="L30" i="81" s="1"/>
  <c r="L31" i="81" s="1"/>
  <c r="L32" i="81" s="1"/>
  <c r="L33" i="81" s="1"/>
  <c r="L34" i="81" s="1"/>
  <c r="L35" i="81" s="1"/>
  <c r="E7" i="109"/>
  <c r="E7" i="117"/>
  <c r="D28" i="91"/>
  <c r="E6" i="113"/>
  <c r="F5" i="113"/>
  <c r="E5" i="9"/>
  <c r="D6" i="9"/>
  <c r="I4" i="7"/>
  <c r="H4" i="7"/>
  <c r="E22" i="127"/>
  <c r="F21" i="127"/>
  <c r="H21" i="127" s="1"/>
  <c r="I21" i="127" s="1"/>
  <c r="J21" i="127" s="1"/>
  <c r="D26" i="126" s="1"/>
  <c r="J8" i="159"/>
  <c r="D6" i="147"/>
  <c r="H4" i="115"/>
  <c r="I4" i="115" s="1"/>
  <c r="J4" i="115" s="1"/>
  <c r="K4" i="115" s="1"/>
  <c r="L6" i="114" s="1"/>
  <c r="J14" i="137"/>
  <c r="F9" i="136"/>
  <c r="D9" i="136"/>
  <c r="E6" i="115"/>
  <c r="H4" i="113"/>
  <c r="I4" i="113" s="1"/>
  <c r="J4" i="113" s="1"/>
  <c r="K4" i="113" s="1"/>
  <c r="H4" i="111"/>
  <c r="I4" i="111" s="1"/>
  <c r="J4" i="111" s="1"/>
  <c r="K4" i="111" s="1"/>
  <c r="G4" i="9"/>
  <c r="H4" i="9" s="1"/>
  <c r="I4" i="9" s="1"/>
  <c r="J4" i="9" s="1"/>
  <c r="M38" i="162"/>
  <c r="F30" i="148" s="1"/>
  <c r="J39" i="162"/>
  <c r="E8" i="127"/>
  <c r="F7" i="127"/>
  <c r="H7" i="127" s="1"/>
  <c r="I7" i="127" s="1"/>
  <c r="J7" i="127" s="1"/>
  <c r="D8" i="126" s="1"/>
  <c r="E6" i="107"/>
  <c r="F5" i="107"/>
  <c r="H5" i="107" s="1"/>
  <c r="I5" i="107" s="1"/>
  <c r="D6" i="106" s="1"/>
  <c r="Q44" i="152"/>
  <c r="I44" i="152"/>
  <c r="M44" i="152"/>
  <c r="U54" i="153"/>
  <c r="F9" i="156"/>
  <c r="G10" i="157"/>
  <c r="E8" i="121"/>
  <c r="F7" i="121"/>
  <c r="H7" i="121" s="1"/>
  <c r="I7" i="121" s="1"/>
  <c r="J9" i="120" s="1"/>
  <c r="G9" i="138"/>
  <c r="D9" i="138"/>
  <c r="I16" i="139"/>
  <c r="C9" i="138"/>
  <c r="H9" i="138"/>
  <c r="H16" i="133"/>
  <c r="F9" i="132"/>
  <c r="C9" i="132"/>
  <c r="D9" i="132"/>
  <c r="E9" i="132"/>
  <c r="E6" i="103"/>
  <c r="F5" i="103"/>
  <c r="H5" i="103" s="1"/>
  <c r="I5" i="103" s="1"/>
  <c r="L6" i="102" s="1"/>
  <c r="E24" i="93"/>
  <c r="E46" i="93"/>
  <c r="E70" i="93" s="1"/>
  <c r="I54" i="93"/>
  <c r="J54" i="93"/>
  <c r="E56" i="92" s="1"/>
  <c r="I30" i="93"/>
  <c r="J30" i="93"/>
  <c r="E32" i="92" s="1"/>
  <c r="E33" i="93"/>
  <c r="E55" i="93"/>
  <c r="E56" i="93" s="1"/>
  <c r="J31" i="93"/>
  <c r="E33" i="92" s="1"/>
  <c r="I31" i="93"/>
  <c r="C56" i="93"/>
  <c r="D56" i="93" s="1"/>
  <c r="F56" i="93" s="1"/>
  <c r="H56" i="93" s="1"/>
  <c r="D55" i="93"/>
  <c r="F55" i="93" s="1"/>
  <c r="H55" i="93" s="1"/>
  <c r="C34" i="93"/>
  <c r="D33" i="93"/>
  <c r="C57" i="93"/>
  <c r="D57" i="93" s="1"/>
  <c r="B8" i="5" l="1"/>
  <c r="C7" i="5"/>
  <c r="B13" i="89"/>
  <c r="C12" i="89"/>
  <c r="C8" i="97"/>
  <c r="B9" i="97"/>
  <c r="B12" i="95"/>
  <c r="C11" i="95"/>
  <c r="C11" i="119"/>
  <c r="D10" i="119"/>
  <c r="C10" i="99"/>
  <c r="B11" i="99"/>
  <c r="F33" i="93"/>
  <c r="H33" i="93" s="1"/>
  <c r="J8" i="163"/>
  <c r="I6" i="149"/>
  <c r="C6" i="149"/>
  <c r="B8" i="7"/>
  <c r="C7" i="7"/>
  <c r="E7" i="7" s="1"/>
  <c r="G7" i="7" s="1"/>
  <c r="D7" i="105"/>
  <c r="F7" i="105" s="1"/>
  <c r="H7" i="105" s="1"/>
  <c r="I7" i="105" s="1"/>
  <c r="L8" i="104" s="1"/>
  <c r="C8" i="105"/>
  <c r="C9" i="93"/>
  <c r="D8" i="93"/>
  <c r="F8" i="93" s="1"/>
  <c r="H8" i="93" s="1"/>
  <c r="C7" i="109"/>
  <c r="D6" i="109"/>
  <c r="F6" i="109" s="1"/>
  <c r="H6" i="109" s="1"/>
  <c r="I6" i="109" s="1"/>
  <c r="D7" i="108" s="1"/>
  <c r="E7" i="85"/>
  <c r="G7" i="85" s="1"/>
  <c r="I7" i="85" s="1"/>
  <c r="J7" i="85" s="1"/>
  <c r="J10" i="84" s="1"/>
  <c r="D8" i="85"/>
  <c r="D5" i="125"/>
  <c r="F5" i="125" s="1"/>
  <c r="H5" i="125" s="1"/>
  <c r="I5" i="125" s="1"/>
  <c r="J5" i="125" s="1"/>
  <c r="D6" i="124" s="1"/>
  <c r="C6" i="125"/>
  <c r="C8" i="87"/>
  <c r="B9" i="87"/>
  <c r="D6" i="113"/>
  <c r="C7" i="113"/>
  <c r="C9" i="127"/>
  <c r="D8" i="127"/>
  <c r="F8" i="127" s="1"/>
  <c r="H8" i="127" s="1"/>
  <c r="I8" i="127" s="1"/>
  <c r="J8" i="127" s="1"/>
  <c r="D9" i="126" s="1"/>
  <c r="E9" i="130"/>
  <c r="F9" i="130"/>
  <c r="D9" i="130"/>
  <c r="C9" i="130"/>
  <c r="G9" i="130"/>
  <c r="J16" i="131"/>
  <c r="C56" i="123"/>
  <c r="D55" i="123"/>
  <c r="D12" i="144"/>
  <c r="H12" i="144"/>
  <c r="F12" i="144"/>
  <c r="G12" i="144"/>
  <c r="J15" i="151"/>
  <c r="E12" i="144"/>
  <c r="I12" i="144"/>
  <c r="C7" i="103"/>
  <c r="D6" i="103"/>
  <c r="C56" i="125"/>
  <c r="D56" i="125" s="1"/>
  <c r="F56" i="125" s="1"/>
  <c r="H56" i="125" s="1"/>
  <c r="I56" i="125" s="1"/>
  <c r="J56" i="125" s="1"/>
  <c r="D58" i="124" s="1"/>
  <c r="C31" i="125"/>
  <c r="D30" i="125"/>
  <c r="F30" i="125" s="1"/>
  <c r="H30" i="125" s="1"/>
  <c r="I30" i="125" s="1"/>
  <c r="J30" i="125" s="1"/>
  <c r="D31" i="124" s="1"/>
  <c r="C23" i="127"/>
  <c r="D22" i="127"/>
  <c r="F22" i="127" s="1"/>
  <c r="H22" i="127" s="1"/>
  <c r="I22" i="127" s="1"/>
  <c r="J22" i="127" s="1"/>
  <c r="D27" i="126" s="1"/>
  <c r="D7" i="123"/>
  <c r="F7" i="123" s="1"/>
  <c r="H7" i="123" s="1"/>
  <c r="C8" i="123"/>
  <c r="D94" i="123"/>
  <c r="C95" i="123"/>
  <c r="E24" i="125"/>
  <c r="E49" i="125"/>
  <c r="D7" i="117"/>
  <c r="C8" i="117"/>
  <c r="D8" i="121"/>
  <c r="C9" i="121"/>
  <c r="N18" i="135"/>
  <c r="D11" i="134"/>
  <c r="E11" i="134"/>
  <c r="C11" i="134"/>
  <c r="F11" i="134"/>
  <c r="D15" i="127"/>
  <c r="C16" i="127"/>
  <c r="D6" i="101"/>
  <c r="C7" i="101"/>
  <c r="C8" i="107"/>
  <c r="D7" i="107"/>
  <c r="C110" i="123"/>
  <c r="D109" i="123"/>
  <c r="D129" i="123"/>
  <c r="C130" i="123"/>
  <c r="D8" i="111"/>
  <c r="C9" i="111"/>
  <c r="D69" i="123"/>
  <c r="C70" i="123"/>
  <c r="D70" i="123" s="1"/>
  <c r="G25" i="93"/>
  <c r="G48" i="93" s="1"/>
  <c r="G49" i="93" s="1"/>
  <c r="G47" i="93"/>
  <c r="C8" i="9"/>
  <c r="B9" i="9"/>
  <c r="J7" i="93"/>
  <c r="E9" i="92" s="1"/>
  <c r="I7" i="93"/>
  <c r="H11" i="144"/>
  <c r="F11" i="144"/>
  <c r="D11" i="144"/>
  <c r="J14" i="151"/>
  <c r="I11" i="144"/>
  <c r="E11" i="144"/>
  <c r="G11" i="144"/>
  <c r="D6" i="115"/>
  <c r="F6" i="115" s="1"/>
  <c r="C7" i="115"/>
  <c r="B12" i="91"/>
  <c r="C11" i="91"/>
  <c r="E11" i="91" s="1"/>
  <c r="G11" i="91" s="1"/>
  <c r="H11" i="91" s="1"/>
  <c r="J25" i="90" s="1"/>
  <c r="C8" i="147"/>
  <c r="J9" i="159"/>
  <c r="I7" i="147"/>
  <c r="E22" i="123"/>
  <c r="I6" i="123"/>
  <c r="J6" i="123"/>
  <c r="D7" i="122" s="1"/>
  <c r="D8" i="7"/>
  <c r="F8" i="146"/>
  <c r="C8" i="146"/>
  <c r="H15" i="161"/>
  <c r="G8" i="146"/>
  <c r="B8" i="146"/>
  <c r="E9" i="127"/>
  <c r="H5" i="113"/>
  <c r="I5" i="113" s="1"/>
  <c r="J5" i="113" s="1"/>
  <c r="K5" i="113" s="1"/>
  <c r="H6" i="117"/>
  <c r="M35" i="81"/>
  <c r="O35" i="81" s="1"/>
  <c r="Q35" i="81" s="1"/>
  <c r="J56" i="80" s="1"/>
  <c r="Z56" i="80" s="1"/>
  <c r="L36" i="81"/>
  <c r="L37" i="81" s="1"/>
  <c r="L38" i="81" s="1"/>
  <c r="L39" i="81" s="1"/>
  <c r="L40" i="81" s="1"/>
  <c r="E15" i="105"/>
  <c r="G17" i="142"/>
  <c r="D17" i="142"/>
  <c r="I17" i="142"/>
  <c r="J21" i="143"/>
  <c r="H17" i="142"/>
  <c r="F17" i="142"/>
  <c r="E17" i="142"/>
  <c r="E8" i="119"/>
  <c r="F7" i="119"/>
  <c r="F10" i="85"/>
  <c r="D8" i="97"/>
  <c r="E7" i="97"/>
  <c r="G7" i="97" s="1"/>
  <c r="H7" i="97" s="1"/>
  <c r="H8" i="96" s="1"/>
  <c r="H7" i="150"/>
  <c r="I14" i="164"/>
  <c r="E8" i="123"/>
  <c r="F15" i="127"/>
  <c r="H15" i="127" s="1"/>
  <c r="I15" i="127" s="1"/>
  <c r="J15" i="127" s="1"/>
  <c r="D18" i="126" s="1"/>
  <c r="E16" i="127"/>
  <c r="D7" i="145"/>
  <c r="K9" i="160"/>
  <c r="C7" i="145"/>
  <c r="I7" i="145"/>
  <c r="H7" i="145"/>
  <c r="E6" i="95"/>
  <c r="G6" i="95" s="1"/>
  <c r="H6" i="95" s="1"/>
  <c r="J11" i="94" s="1"/>
  <c r="D7" i="95"/>
  <c r="D8" i="87"/>
  <c r="E7" i="87"/>
  <c r="G7" i="87" s="1"/>
  <c r="H7" i="87" s="1"/>
  <c r="E9" i="86" s="1"/>
  <c r="H17" i="133"/>
  <c r="C10" i="132"/>
  <c r="F10" i="132"/>
  <c r="E10" i="132"/>
  <c r="D10" i="132"/>
  <c r="G11" i="157"/>
  <c r="F10" i="156"/>
  <c r="H6" i="119"/>
  <c r="C10" i="154"/>
  <c r="O19" i="155"/>
  <c r="L10" i="154"/>
  <c r="E9" i="128"/>
  <c r="J16" i="129"/>
  <c r="C9" i="128"/>
  <c r="D9" i="128"/>
  <c r="F9" i="128"/>
  <c r="G9" i="128"/>
  <c r="I12" i="142"/>
  <c r="G12" i="142"/>
  <c r="D12" i="142"/>
  <c r="J16" i="143"/>
  <c r="J18" i="143" s="1"/>
  <c r="H12" i="142"/>
  <c r="E12" i="142"/>
  <c r="F12" i="142"/>
  <c r="Q45" i="152"/>
  <c r="U55" i="153"/>
  <c r="I45" i="152"/>
  <c r="M45" i="152"/>
  <c r="M39" i="162"/>
  <c r="F31" i="148" s="1"/>
  <c r="J40" i="162"/>
  <c r="E7" i="115"/>
  <c r="J15" i="137"/>
  <c r="J16" i="137" s="1"/>
  <c r="D10" i="136"/>
  <c r="F10" i="136"/>
  <c r="E23" i="127"/>
  <c r="K4" i="7"/>
  <c r="E7" i="113"/>
  <c r="F6" i="113"/>
  <c r="E8" i="117"/>
  <c r="F7" i="117"/>
  <c r="J19" i="162"/>
  <c r="M18" i="162"/>
  <c r="H10" i="148" s="1"/>
  <c r="K18" i="162"/>
  <c r="B10" i="148" s="1"/>
  <c r="H5" i="5"/>
  <c r="I5" i="5"/>
  <c r="J5" i="5" s="1"/>
  <c r="D11" i="99"/>
  <c r="E10" i="99"/>
  <c r="G10" i="99" s="1"/>
  <c r="H10" i="99" s="1"/>
  <c r="L23" i="98" s="1"/>
  <c r="D7" i="89"/>
  <c r="D8" i="89" s="1"/>
  <c r="E6" i="89"/>
  <c r="G6" i="89" s="1"/>
  <c r="H6" i="89" s="1"/>
  <c r="J8" i="88" s="1"/>
  <c r="V9" i="152"/>
  <c r="C9" i="152"/>
  <c r="T9" i="152"/>
  <c r="Q9" i="152"/>
  <c r="B9" i="152"/>
  <c r="F9" i="152"/>
  <c r="K9" i="152"/>
  <c r="H9" i="152"/>
  <c r="E9" i="152"/>
  <c r="I9" i="152"/>
  <c r="P9" i="152"/>
  <c r="N9" i="152"/>
  <c r="J9" i="152"/>
  <c r="W19" i="153"/>
  <c r="G9" i="152"/>
  <c r="U9" i="152"/>
  <c r="S9" i="152"/>
  <c r="D9" i="152"/>
  <c r="R9" i="152"/>
  <c r="L9" i="152"/>
  <c r="O9" i="152"/>
  <c r="M9" i="152"/>
  <c r="E14" i="140"/>
  <c r="F14" i="140"/>
  <c r="K14" i="140"/>
  <c r="N17" i="141"/>
  <c r="L14" i="140"/>
  <c r="D14" i="140"/>
  <c r="M14" i="140"/>
  <c r="H6" i="111"/>
  <c r="I6" i="111" s="1"/>
  <c r="J6" i="111" s="1"/>
  <c r="K6" i="111" s="1"/>
  <c r="P3" i="111"/>
  <c r="Q3" i="111" s="1"/>
  <c r="P3" i="113"/>
  <c r="Q3" i="113" s="1"/>
  <c r="O4" i="113"/>
  <c r="M4" i="113"/>
  <c r="D7" i="112"/>
  <c r="G5" i="9"/>
  <c r="H5" i="9" s="1"/>
  <c r="I5" i="9" s="1"/>
  <c r="J5" i="9" s="1"/>
  <c r="E8" i="109"/>
  <c r="E32" i="125"/>
  <c r="E57" i="125"/>
  <c r="E11" i="140"/>
  <c r="N14" i="141"/>
  <c r="F11" i="140"/>
  <c r="D11" i="140"/>
  <c r="E7" i="103"/>
  <c r="F6" i="103"/>
  <c r="H6" i="103" s="1"/>
  <c r="I6" i="103" s="1"/>
  <c r="L7" i="102" s="1"/>
  <c r="I17" i="139"/>
  <c r="D10" i="138"/>
  <c r="C10" i="138"/>
  <c r="H10" i="138"/>
  <c r="G10" i="138"/>
  <c r="E9" i="121"/>
  <c r="F8" i="121"/>
  <c r="H8" i="121" s="1"/>
  <c r="I8" i="121" s="1"/>
  <c r="J10" i="120" s="1"/>
  <c r="F6" i="107"/>
  <c r="H6" i="107" s="1"/>
  <c r="I6" i="107" s="1"/>
  <c r="D7" i="106" s="1"/>
  <c r="E7" i="107"/>
  <c r="M4" i="111"/>
  <c r="O4" i="111"/>
  <c r="D7" i="110"/>
  <c r="H5" i="115"/>
  <c r="I5" i="115" s="1"/>
  <c r="J5" i="115" s="1"/>
  <c r="K5" i="115" s="1"/>
  <c r="L7" i="114" s="1"/>
  <c r="D7" i="9"/>
  <c r="D8" i="9" s="1"/>
  <c r="E6" i="9"/>
  <c r="D29" i="91"/>
  <c r="D7" i="5"/>
  <c r="E6" i="5"/>
  <c r="G6" i="5" s="1"/>
  <c r="E7" i="101"/>
  <c r="F6" i="101"/>
  <c r="H6" i="101" s="1"/>
  <c r="I6" i="101" s="1"/>
  <c r="L7" i="100" s="1"/>
  <c r="I5" i="117"/>
  <c r="J5" i="117" s="1"/>
  <c r="K5" i="117"/>
  <c r="K9" i="116" s="1"/>
  <c r="I5" i="7"/>
  <c r="H5" i="7"/>
  <c r="I5" i="119"/>
  <c r="J5" i="119" s="1"/>
  <c r="K5" i="119"/>
  <c r="J7" i="118" s="1"/>
  <c r="F8" i="158"/>
  <c r="K14" i="165"/>
  <c r="C8" i="158"/>
  <c r="G8" i="158"/>
  <c r="D8" i="158"/>
  <c r="E8" i="111"/>
  <c r="F7" i="111"/>
  <c r="I56" i="93"/>
  <c r="J56" i="93"/>
  <c r="E58" i="92" s="1"/>
  <c r="I55" i="93"/>
  <c r="J55" i="93"/>
  <c r="E57" i="92" s="1"/>
  <c r="I33" i="93"/>
  <c r="J33" i="93"/>
  <c r="E35" i="92" s="1"/>
  <c r="D34" i="93"/>
  <c r="C58" i="93"/>
  <c r="D58" i="93" s="1"/>
  <c r="C35" i="93"/>
  <c r="E34" i="93"/>
  <c r="E57" i="93"/>
  <c r="F57" i="93" s="1"/>
  <c r="H57" i="93" s="1"/>
  <c r="E25" i="93"/>
  <c r="E48" i="93" s="1"/>
  <c r="E47" i="93"/>
  <c r="E71" i="93" s="1"/>
  <c r="E74" i="93" s="1"/>
  <c r="F74" i="93" s="1"/>
  <c r="H74" i="93" s="1"/>
  <c r="C11" i="99" l="1"/>
  <c r="B12" i="99"/>
  <c r="B13" i="95"/>
  <c r="C12" i="95"/>
  <c r="C13" i="89"/>
  <c r="B14" i="89"/>
  <c r="B15" i="89" s="1"/>
  <c r="B10" i="97"/>
  <c r="C9" i="97"/>
  <c r="D11" i="119"/>
  <c r="C12" i="119"/>
  <c r="C8" i="5"/>
  <c r="B9" i="5"/>
  <c r="K5" i="7"/>
  <c r="D13" i="144"/>
  <c r="H13" i="144"/>
  <c r="I13" i="144"/>
  <c r="G13" i="144"/>
  <c r="F13" i="144"/>
  <c r="J16" i="151"/>
  <c r="E13" i="144"/>
  <c r="C131" i="123"/>
  <c r="D130" i="123"/>
  <c r="D12" i="134"/>
  <c r="N19" i="135"/>
  <c r="N20" i="135" s="1"/>
  <c r="C12" i="134"/>
  <c r="E25" i="125"/>
  <c r="E50" i="125"/>
  <c r="C8" i="103"/>
  <c r="D7" i="103"/>
  <c r="C9" i="87"/>
  <c r="B10" i="87"/>
  <c r="D9" i="85"/>
  <c r="E8" i="85"/>
  <c r="G8" i="85" s="1"/>
  <c r="I8" i="85" s="1"/>
  <c r="J8" i="85" s="1"/>
  <c r="J11" i="84" s="1"/>
  <c r="I8" i="93"/>
  <c r="J8" i="93"/>
  <c r="E10" i="92" s="1"/>
  <c r="I7" i="149"/>
  <c r="J9" i="163"/>
  <c r="D8" i="107"/>
  <c r="C9" i="107"/>
  <c r="D9" i="121"/>
  <c r="F9" i="121" s="1"/>
  <c r="H9" i="121" s="1"/>
  <c r="I9" i="121" s="1"/>
  <c r="J11" i="120" s="1"/>
  <c r="C10" i="121"/>
  <c r="D8" i="117"/>
  <c r="C9" i="117"/>
  <c r="D95" i="123"/>
  <c r="C96" i="123"/>
  <c r="D96" i="123" s="1"/>
  <c r="D23" i="127"/>
  <c r="F23" i="127" s="1"/>
  <c r="H23" i="127" s="1"/>
  <c r="I23" i="127" s="1"/>
  <c r="J23" i="127" s="1"/>
  <c r="D28" i="126" s="1"/>
  <c r="C24" i="127"/>
  <c r="D31" i="125"/>
  <c r="F31" i="125" s="1"/>
  <c r="H31" i="125" s="1"/>
  <c r="I31" i="125" s="1"/>
  <c r="J31" i="125" s="1"/>
  <c r="D32" i="124" s="1"/>
  <c r="C57" i="125"/>
  <c r="D57" i="125" s="1"/>
  <c r="C32" i="125"/>
  <c r="C57" i="123"/>
  <c r="D56" i="123"/>
  <c r="C10" i="127"/>
  <c r="D9" i="127"/>
  <c r="F9" i="127" s="1"/>
  <c r="H9" i="127" s="1"/>
  <c r="I9" i="127" s="1"/>
  <c r="J9" i="127" s="1"/>
  <c r="D10" i="126" s="1"/>
  <c r="C10" i="93"/>
  <c r="D9" i="93"/>
  <c r="F9" i="93" s="1"/>
  <c r="H9" i="93" s="1"/>
  <c r="B9" i="7"/>
  <c r="C8" i="7"/>
  <c r="C12" i="91"/>
  <c r="E12" i="91" s="1"/>
  <c r="G12" i="91" s="1"/>
  <c r="H12" i="91" s="1"/>
  <c r="J27" i="90" s="1"/>
  <c r="B13" i="91"/>
  <c r="C9" i="9"/>
  <c r="B10" i="9"/>
  <c r="C10" i="111"/>
  <c r="D9" i="111"/>
  <c r="D7" i="101"/>
  <c r="C8" i="101"/>
  <c r="C17" i="127"/>
  <c r="D16" i="127"/>
  <c r="F16" i="127" s="1"/>
  <c r="H16" i="127" s="1"/>
  <c r="I16" i="127" s="1"/>
  <c r="J16" i="127" s="1"/>
  <c r="D19" i="126" s="1"/>
  <c r="J17" i="131"/>
  <c r="E10" i="130"/>
  <c r="C10" i="130"/>
  <c r="D10" i="130"/>
  <c r="F10" i="130"/>
  <c r="G10" i="130"/>
  <c r="C8" i="113"/>
  <c r="D7" i="113"/>
  <c r="F7" i="113" s="1"/>
  <c r="C7" i="125"/>
  <c r="D6" i="125"/>
  <c r="F6" i="125" s="1"/>
  <c r="H6" i="125" s="1"/>
  <c r="I6" i="125" s="1"/>
  <c r="J6" i="125" s="1"/>
  <c r="D7" i="124" s="1"/>
  <c r="C9" i="105"/>
  <c r="D8" i="105"/>
  <c r="F8" i="105" s="1"/>
  <c r="H8" i="105" s="1"/>
  <c r="I8" i="105" s="1"/>
  <c r="L9" i="104" s="1"/>
  <c r="F57" i="125"/>
  <c r="H57" i="125" s="1"/>
  <c r="I57" i="125" s="1"/>
  <c r="J57" i="125" s="1"/>
  <c r="D59" i="124" s="1"/>
  <c r="C8" i="115"/>
  <c r="D7" i="115"/>
  <c r="D110" i="123"/>
  <c r="C111" i="123"/>
  <c r="D8" i="123"/>
  <c r="C9" i="123"/>
  <c r="H14" i="144"/>
  <c r="I14" i="144"/>
  <c r="J17" i="151"/>
  <c r="J19" i="151" s="1"/>
  <c r="D7" i="109"/>
  <c r="F7" i="109" s="1"/>
  <c r="H7" i="109" s="1"/>
  <c r="I7" i="109" s="1"/>
  <c r="D8" i="108" s="1"/>
  <c r="C8" i="109"/>
  <c r="M6" i="111"/>
  <c r="O6" i="111"/>
  <c r="D9" i="110"/>
  <c r="M5" i="113"/>
  <c r="D8" i="112"/>
  <c r="O5" i="113"/>
  <c r="E24" i="127"/>
  <c r="E9" i="123"/>
  <c r="F8" i="123"/>
  <c r="H8" i="123" s="1"/>
  <c r="E8" i="97"/>
  <c r="G8" i="97" s="1"/>
  <c r="H8" i="97" s="1"/>
  <c r="H9" i="96" s="1"/>
  <c r="D9" i="97"/>
  <c r="E9" i="119"/>
  <c r="E10" i="119" s="1"/>
  <c r="F8" i="119"/>
  <c r="G19" i="142"/>
  <c r="E19" i="142"/>
  <c r="H19" i="142"/>
  <c r="F19" i="142"/>
  <c r="D19" i="142"/>
  <c r="I19" i="142"/>
  <c r="J23" i="143"/>
  <c r="K6" i="117"/>
  <c r="K10" i="116" s="1"/>
  <c r="I6" i="117"/>
  <c r="J6" i="117" s="1"/>
  <c r="C9" i="146"/>
  <c r="H16" i="161"/>
  <c r="B9" i="146"/>
  <c r="G9" i="146"/>
  <c r="F9" i="146"/>
  <c r="I7" i="7"/>
  <c r="H7" i="7"/>
  <c r="E23" i="123"/>
  <c r="G6" i="9"/>
  <c r="H6" i="9" s="1"/>
  <c r="I6" i="9" s="1"/>
  <c r="J6" i="9" s="1"/>
  <c r="P4" i="111"/>
  <c r="Q4" i="111" s="1"/>
  <c r="E8" i="103"/>
  <c r="F7" i="103"/>
  <c r="H7" i="103" s="1"/>
  <c r="I7" i="103" s="1"/>
  <c r="L8" i="102" s="1"/>
  <c r="E11" i="99"/>
  <c r="G11" i="99" s="1"/>
  <c r="H11" i="99" s="1"/>
  <c r="L24" i="98" s="1"/>
  <c r="D12" i="99"/>
  <c r="H6" i="113"/>
  <c r="I6" i="113" s="1"/>
  <c r="J6" i="113" s="1"/>
  <c r="K6" i="113" s="1"/>
  <c r="H6" i="115"/>
  <c r="I6" i="115" s="1"/>
  <c r="J6" i="115" s="1"/>
  <c r="K6" i="115" s="1"/>
  <c r="L8" i="114" s="1"/>
  <c r="D9" i="87"/>
  <c r="E8" i="87"/>
  <c r="G8" i="87" s="1"/>
  <c r="H8" i="87" s="1"/>
  <c r="E10" i="86" s="1"/>
  <c r="E17" i="127"/>
  <c r="H8" i="150"/>
  <c r="I15" i="164"/>
  <c r="E16" i="105"/>
  <c r="E10" i="127"/>
  <c r="G9" i="158"/>
  <c r="K15" i="165"/>
  <c r="D9" i="158"/>
  <c r="F9" i="158"/>
  <c r="C9" i="158"/>
  <c r="D30" i="91"/>
  <c r="E58" i="125"/>
  <c r="E33" i="125"/>
  <c r="J17" i="137"/>
  <c r="D12" i="136"/>
  <c r="F12" i="136"/>
  <c r="F7" i="101"/>
  <c r="H7" i="101" s="1"/>
  <c r="I7" i="101" s="1"/>
  <c r="L8" i="100" s="1"/>
  <c r="E8" i="101"/>
  <c r="E8" i="9"/>
  <c r="D9" i="9"/>
  <c r="E10" i="121"/>
  <c r="E9" i="109"/>
  <c r="P4" i="113"/>
  <c r="Q4" i="113" s="1"/>
  <c r="J20" i="162"/>
  <c r="K19" i="162"/>
  <c r="M19" i="162"/>
  <c r="H11" i="148" s="1"/>
  <c r="E8" i="113"/>
  <c r="E8" i="115"/>
  <c r="F7" i="115"/>
  <c r="I6" i="119"/>
  <c r="J6" i="119" s="1"/>
  <c r="K6" i="119"/>
  <c r="J8" i="118" s="1"/>
  <c r="F11" i="156"/>
  <c r="G12" i="157"/>
  <c r="D8" i="95"/>
  <c r="E7" i="95"/>
  <c r="G7" i="95" s="1"/>
  <c r="H7" i="95" s="1"/>
  <c r="J13" i="94" s="1"/>
  <c r="F11" i="85"/>
  <c r="L41" i="81"/>
  <c r="L42" i="81" s="1"/>
  <c r="L43" i="81" s="1"/>
  <c r="L44" i="81" s="1"/>
  <c r="L45" i="81" s="1"/>
  <c r="M45" i="81" s="1"/>
  <c r="O45" i="81" s="1"/>
  <c r="Q45" i="81" s="1"/>
  <c r="J66" i="80" s="1"/>
  <c r="M40" i="81"/>
  <c r="O40" i="81" s="1"/>
  <c r="Q40" i="81" s="1"/>
  <c r="J61" i="80" s="1"/>
  <c r="J10" i="159"/>
  <c r="C9" i="147"/>
  <c r="D8" i="147"/>
  <c r="E9" i="111"/>
  <c r="F8" i="111"/>
  <c r="D8" i="5"/>
  <c r="E7" i="5"/>
  <c r="G7" i="5" s="1"/>
  <c r="M13" i="140"/>
  <c r="L13" i="140"/>
  <c r="K13" i="140"/>
  <c r="N16" i="141"/>
  <c r="E13" i="140"/>
  <c r="F13" i="140"/>
  <c r="D13" i="140"/>
  <c r="D16" i="140"/>
  <c r="M16" i="140"/>
  <c r="K16" i="140"/>
  <c r="N19" i="141"/>
  <c r="E16" i="140"/>
  <c r="L16" i="140"/>
  <c r="F16" i="140"/>
  <c r="J10" i="152"/>
  <c r="N10" i="152"/>
  <c r="M10" i="152"/>
  <c r="Q10" i="152"/>
  <c r="E10" i="152"/>
  <c r="I10" i="152"/>
  <c r="V10" i="152"/>
  <c r="F10" i="152"/>
  <c r="G10" i="152"/>
  <c r="K10" i="152"/>
  <c r="U10" i="152"/>
  <c r="B10" i="152"/>
  <c r="L10" i="152"/>
  <c r="P10" i="152"/>
  <c r="D10" i="152"/>
  <c r="S10" i="152"/>
  <c r="W20" i="153"/>
  <c r="T10" i="152"/>
  <c r="R10" i="152"/>
  <c r="H10" i="152"/>
  <c r="C10" i="152"/>
  <c r="O10" i="152"/>
  <c r="E9" i="117"/>
  <c r="F8" i="117"/>
  <c r="H16" i="142"/>
  <c r="J20" i="143"/>
  <c r="I16" i="142"/>
  <c r="F16" i="142"/>
  <c r="D16" i="142"/>
  <c r="G16" i="142"/>
  <c r="E16" i="142"/>
  <c r="C10" i="128"/>
  <c r="G10" i="128"/>
  <c r="F10" i="128"/>
  <c r="E10" i="128"/>
  <c r="J17" i="129"/>
  <c r="J18" i="129" s="1"/>
  <c r="D10" i="128"/>
  <c r="H7" i="111"/>
  <c r="I7" i="111" s="1"/>
  <c r="J7" i="111" s="1"/>
  <c r="K7" i="111" s="1"/>
  <c r="L5" i="7"/>
  <c r="M5" i="7" s="1"/>
  <c r="H6" i="5"/>
  <c r="I6" i="5"/>
  <c r="J6" i="5" s="1"/>
  <c r="E8" i="107"/>
  <c r="F7" i="107"/>
  <c r="H7" i="107" s="1"/>
  <c r="I7" i="107" s="1"/>
  <c r="D8" i="106" s="1"/>
  <c r="C11" i="138"/>
  <c r="E11" i="138"/>
  <c r="D11" i="138"/>
  <c r="I18" i="139"/>
  <c r="H11" i="138"/>
  <c r="F11" i="138"/>
  <c r="G11" i="138"/>
  <c r="D9" i="89"/>
  <c r="E8" i="89"/>
  <c r="G8" i="89" s="1"/>
  <c r="H8" i="89" s="1"/>
  <c r="J10" i="88" s="1"/>
  <c r="H7" i="117"/>
  <c r="L4" i="7"/>
  <c r="M4" i="7" s="1"/>
  <c r="J41" i="162"/>
  <c r="M40" i="162"/>
  <c r="F32" i="148" s="1"/>
  <c r="M46" i="152"/>
  <c r="Q46" i="152"/>
  <c r="U56" i="153"/>
  <c r="I46" i="152"/>
  <c r="L11" i="154"/>
  <c r="O20" i="155"/>
  <c r="F11" i="132"/>
  <c r="C11" i="132"/>
  <c r="H18" i="133"/>
  <c r="H19" i="133" s="1"/>
  <c r="E11" i="132"/>
  <c r="D11" i="132"/>
  <c r="D8" i="145"/>
  <c r="H8" i="145"/>
  <c r="K10" i="160"/>
  <c r="I8" i="145"/>
  <c r="C8" i="145"/>
  <c r="I7" i="123"/>
  <c r="J7" i="123"/>
  <c r="D8" i="122" s="1"/>
  <c r="H7" i="119"/>
  <c r="D9" i="7"/>
  <c r="E8" i="7"/>
  <c r="G8" i="7" s="1"/>
  <c r="C59" i="93"/>
  <c r="D59" i="93" s="1"/>
  <c r="D35" i="93"/>
  <c r="C36" i="93"/>
  <c r="E58" i="93"/>
  <c r="F58" i="93" s="1"/>
  <c r="H58" i="93" s="1"/>
  <c r="E35" i="93"/>
  <c r="E72" i="93"/>
  <c r="E49" i="93"/>
  <c r="I57" i="93"/>
  <c r="J57" i="93"/>
  <c r="E59" i="92" s="1"/>
  <c r="I74" i="93"/>
  <c r="J74" i="93"/>
  <c r="E77" i="92" s="1"/>
  <c r="F34" i="93"/>
  <c r="H34" i="93" s="1"/>
  <c r="C9" i="5" l="1"/>
  <c r="B10" i="5"/>
  <c r="B11" i="97"/>
  <c r="B12" i="97" s="1"/>
  <c r="C10" i="97"/>
  <c r="B14" i="95"/>
  <c r="C13" i="95"/>
  <c r="C13" i="119"/>
  <c r="D12" i="119"/>
  <c r="B16" i="89"/>
  <c r="C15" i="89"/>
  <c r="B13" i="99"/>
  <c r="C12" i="99"/>
  <c r="E12" i="99" s="1"/>
  <c r="G12" i="99" s="1"/>
  <c r="H12" i="99" s="1"/>
  <c r="L25" i="98" s="1"/>
  <c r="D7" i="125"/>
  <c r="F7" i="125" s="1"/>
  <c r="H7" i="125" s="1"/>
  <c r="I7" i="125" s="1"/>
  <c r="J7" i="125" s="1"/>
  <c r="D8" i="124" s="1"/>
  <c r="C8" i="125"/>
  <c r="F11" i="130"/>
  <c r="D11" i="130"/>
  <c r="G11" i="130"/>
  <c r="E11" i="130"/>
  <c r="C11" i="130"/>
  <c r="J18" i="131"/>
  <c r="B10" i="7"/>
  <c r="C9" i="7"/>
  <c r="C11" i="127"/>
  <c r="D11" i="127" s="1"/>
  <c r="D10" i="127"/>
  <c r="F10" i="127" s="1"/>
  <c r="H10" i="127" s="1"/>
  <c r="I10" i="127" s="1"/>
  <c r="J10" i="127" s="1"/>
  <c r="D11" i="126" s="1"/>
  <c r="C11" i="121"/>
  <c r="D10" i="121"/>
  <c r="J10" i="163"/>
  <c r="I8" i="149"/>
  <c r="C8" i="149"/>
  <c r="F35" i="93"/>
  <c r="H35" i="93" s="1"/>
  <c r="D8" i="109"/>
  <c r="F8" i="109" s="1"/>
  <c r="H8" i="109" s="1"/>
  <c r="I8" i="109" s="1"/>
  <c r="D9" i="108" s="1"/>
  <c r="C9" i="109"/>
  <c r="C9" i="115"/>
  <c r="D8" i="115"/>
  <c r="B14" i="91"/>
  <c r="B15" i="91" s="1"/>
  <c r="C13" i="91"/>
  <c r="E13" i="91" s="1"/>
  <c r="G13" i="91" s="1"/>
  <c r="H13" i="91" s="1"/>
  <c r="J29" i="90" s="1"/>
  <c r="J9" i="93"/>
  <c r="E11" i="92" s="1"/>
  <c r="I9" i="93"/>
  <c r="D10" i="85"/>
  <c r="E9" i="85"/>
  <c r="G9" i="85" s="1"/>
  <c r="I9" i="85" s="1"/>
  <c r="J9" i="85" s="1"/>
  <c r="J12" i="84" s="1"/>
  <c r="D8" i="103"/>
  <c r="C9" i="103"/>
  <c r="N21" i="135"/>
  <c r="D14" i="134"/>
  <c r="C14" i="134"/>
  <c r="C10" i="123"/>
  <c r="D9" i="123"/>
  <c r="D111" i="123"/>
  <c r="C112" i="123"/>
  <c r="D9" i="105"/>
  <c r="F9" i="105" s="1"/>
  <c r="H9" i="105" s="1"/>
  <c r="I9" i="105" s="1"/>
  <c r="L10" i="104" s="1"/>
  <c r="C10" i="105"/>
  <c r="D8" i="113"/>
  <c r="F8" i="113" s="1"/>
  <c r="C9" i="113"/>
  <c r="C10" i="113" s="1"/>
  <c r="D17" i="127"/>
  <c r="C18" i="127"/>
  <c r="D18" i="127" s="1"/>
  <c r="C11" i="111"/>
  <c r="D10" i="111"/>
  <c r="C11" i="93"/>
  <c r="D10" i="93"/>
  <c r="F10" i="93" s="1"/>
  <c r="H10" i="93" s="1"/>
  <c r="C58" i="123"/>
  <c r="D57" i="123"/>
  <c r="C25" i="127"/>
  <c r="D24" i="127"/>
  <c r="D9" i="117"/>
  <c r="F9" i="117" s="1"/>
  <c r="C10" i="117"/>
  <c r="C10" i="107"/>
  <c r="D9" i="107"/>
  <c r="B11" i="87"/>
  <c r="C10" i="87"/>
  <c r="D131" i="123"/>
  <c r="C132" i="123"/>
  <c r="J18" i="151"/>
  <c r="H15" i="144"/>
  <c r="I15" i="144"/>
  <c r="D18" i="144"/>
  <c r="J21" i="151"/>
  <c r="I18" i="144"/>
  <c r="H18" i="144"/>
  <c r="E18" i="144"/>
  <c r="G18" i="144"/>
  <c r="F18" i="144"/>
  <c r="D8" i="101"/>
  <c r="F8" i="101" s="1"/>
  <c r="H8" i="101" s="1"/>
  <c r="I8" i="101" s="1"/>
  <c r="L9" i="100" s="1"/>
  <c r="C9" i="101"/>
  <c r="B11" i="9"/>
  <c r="B12" i="9" s="1"/>
  <c r="C10" i="9"/>
  <c r="C33" i="125"/>
  <c r="C58" i="125"/>
  <c r="D58" i="125" s="1"/>
  <c r="F58" i="125" s="1"/>
  <c r="H58" i="125" s="1"/>
  <c r="I58" i="125" s="1"/>
  <c r="J58" i="125" s="1"/>
  <c r="D60" i="124" s="1"/>
  <c r="D32" i="125"/>
  <c r="F32" i="125" s="1"/>
  <c r="H32" i="125" s="1"/>
  <c r="I32" i="125" s="1"/>
  <c r="J32" i="125" s="1"/>
  <c r="D33" i="124" s="1"/>
  <c r="E26" i="125"/>
  <c r="E52" i="125" s="1"/>
  <c r="E51" i="125"/>
  <c r="M7" i="111"/>
  <c r="D10" i="110"/>
  <c r="O7" i="111"/>
  <c r="I7" i="5"/>
  <c r="J7" i="5" s="1"/>
  <c r="H7" i="5"/>
  <c r="D10" i="158"/>
  <c r="F10" i="158"/>
  <c r="K16" i="165"/>
  <c r="C10" i="158"/>
  <c r="G10" i="158"/>
  <c r="D10" i="97"/>
  <c r="E9" i="97"/>
  <c r="G9" i="97" s="1"/>
  <c r="H9" i="97" s="1"/>
  <c r="H10" i="96" s="1"/>
  <c r="H12" i="138"/>
  <c r="D12" i="138"/>
  <c r="C12" i="138"/>
  <c r="I19" i="139"/>
  <c r="G12" i="138"/>
  <c r="E12" i="138"/>
  <c r="F12" i="138"/>
  <c r="E11" i="152"/>
  <c r="J11" i="152"/>
  <c r="H11" i="152"/>
  <c r="R11" i="152"/>
  <c r="U11" i="152"/>
  <c r="Q11" i="152"/>
  <c r="M11" i="152"/>
  <c r="G11" i="152"/>
  <c r="K11" i="152"/>
  <c r="F11" i="152"/>
  <c r="B11" i="152"/>
  <c r="T11" i="152"/>
  <c r="N11" i="152"/>
  <c r="W21" i="153"/>
  <c r="D11" i="152"/>
  <c r="S11" i="152"/>
  <c r="L11" i="152"/>
  <c r="P11" i="152"/>
  <c r="V11" i="152"/>
  <c r="I11" i="152"/>
  <c r="C11" i="152"/>
  <c r="O11" i="152"/>
  <c r="N21" i="141"/>
  <c r="E18" i="140"/>
  <c r="F18" i="140"/>
  <c r="L18" i="140"/>
  <c r="M18" i="140"/>
  <c r="D18" i="140"/>
  <c r="K18" i="140"/>
  <c r="D9" i="5"/>
  <c r="E8" i="5"/>
  <c r="G8" i="5" s="1"/>
  <c r="F12" i="156"/>
  <c r="G13" i="157"/>
  <c r="H7" i="115"/>
  <c r="I7" i="115" s="1"/>
  <c r="J7" i="115" s="1"/>
  <c r="K7" i="115" s="1"/>
  <c r="L9" i="114" s="1"/>
  <c r="E11" i="121"/>
  <c r="F10" i="121"/>
  <c r="H10" i="121" s="1"/>
  <c r="I10" i="121" s="1"/>
  <c r="J12" i="120" s="1"/>
  <c r="E59" i="125"/>
  <c r="E34" i="125"/>
  <c r="E24" i="123"/>
  <c r="E25" i="127"/>
  <c r="F24" i="127"/>
  <c r="H24" i="127" s="1"/>
  <c r="I24" i="127" s="1"/>
  <c r="J24" i="127" s="1"/>
  <c r="D29" i="126" s="1"/>
  <c r="E9" i="101"/>
  <c r="D31" i="91"/>
  <c r="D10" i="7"/>
  <c r="E9" i="7"/>
  <c r="G9" i="7" s="1"/>
  <c r="D13" i="132"/>
  <c r="E13" i="132"/>
  <c r="C13" i="132"/>
  <c r="F13" i="132"/>
  <c r="H20" i="133"/>
  <c r="D10" i="89"/>
  <c r="E9" i="89"/>
  <c r="G9" i="89" s="1"/>
  <c r="H9" i="89" s="1"/>
  <c r="J11" i="88" s="1"/>
  <c r="E9" i="107"/>
  <c r="F8" i="107"/>
  <c r="H8" i="107" s="1"/>
  <c r="I8" i="107" s="1"/>
  <c r="D9" i="106" s="1"/>
  <c r="C12" i="128"/>
  <c r="J19" i="129"/>
  <c r="D12" i="128"/>
  <c r="H8" i="117"/>
  <c r="H8" i="111"/>
  <c r="I8" i="111" s="1"/>
  <c r="J8" i="111" s="1"/>
  <c r="K8" i="111" s="1"/>
  <c r="D9" i="147"/>
  <c r="J11" i="159"/>
  <c r="F12" i="85"/>
  <c r="E9" i="115"/>
  <c r="F8" i="115"/>
  <c r="E9" i="9"/>
  <c r="D10" i="9"/>
  <c r="I16" i="164"/>
  <c r="H9" i="150"/>
  <c r="D13" i="99"/>
  <c r="H8" i="119"/>
  <c r="J8" i="123"/>
  <c r="D9" i="122" s="1"/>
  <c r="I8" i="123"/>
  <c r="P5" i="113"/>
  <c r="Q5" i="113" s="1"/>
  <c r="P6" i="111"/>
  <c r="Q6" i="111" s="1"/>
  <c r="H8" i="7"/>
  <c r="I8" i="7"/>
  <c r="H9" i="145"/>
  <c r="K11" i="160"/>
  <c r="I9" i="145"/>
  <c r="L12" i="154"/>
  <c r="O21" i="155"/>
  <c r="I18" i="142"/>
  <c r="J22" i="143"/>
  <c r="H18" i="142"/>
  <c r="M15" i="140"/>
  <c r="K15" i="140"/>
  <c r="N18" i="141"/>
  <c r="L15" i="140"/>
  <c r="D9" i="95"/>
  <c r="E8" i="95"/>
  <c r="G8" i="95" s="1"/>
  <c r="H8" i="95" s="1"/>
  <c r="J15" i="94" s="1"/>
  <c r="E9" i="113"/>
  <c r="E10" i="113" s="1"/>
  <c r="E17" i="105"/>
  <c r="E18" i="127"/>
  <c r="F18" i="127" s="1"/>
  <c r="H18" i="127" s="1"/>
  <c r="I18" i="127" s="1"/>
  <c r="J18" i="127" s="1"/>
  <c r="D21" i="126" s="1"/>
  <c r="F17" i="127"/>
  <c r="H17" i="127" s="1"/>
  <c r="I17" i="127" s="1"/>
  <c r="J17" i="127" s="1"/>
  <c r="D20" i="126" s="1"/>
  <c r="D9" i="112"/>
  <c r="M6" i="113"/>
  <c r="O6" i="113"/>
  <c r="E9" i="103"/>
  <c r="F8" i="103"/>
  <c r="H8" i="103" s="1"/>
  <c r="I8" i="103" s="1"/>
  <c r="L9" i="102" s="1"/>
  <c r="K7" i="119"/>
  <c r="J9" i="118" s="1"/>
  <c r="I7" i="119"/>
  <c r="J7" i="119" s="1"/>
  <c r="I47" i="152"/>
  <c r="M47" i="152"/>
  <c r="Q47" i="152"/>
  <c r="U57" i="153"/>
  <c r="M41" i="162"/>
  <c r="F33" i="148" s="1"/>
  <c r="J42" i="162"/>
  <c r="I7" i="117"/>
  <c r="J7" i="117" s="1"/>
  <c r="K7" i="117"/>
  <c r="K11" i="116" s="1"/>
  <c r="E10" i="117"/>
  <c r="E10" i="111"/>
  <c r="F9" i="111"/>
  <c r="H7" i="113"/>
  <c r="I7" i="113" s="1"/>
  <c r="J7" i="113" s="1"/>
  <c r="K7" i="113" s="1"/>
  <c r="M20" i="162"/>
  <c r="H12" i="148" s="1"/>
  <c r="J21" i="162"/>
  <c r="K20" i="162"/>
  <c r="B12" i="148" s="1"/>
  <c r="E10" i="109"/>
  <c r="G8" i="9"/>
  <c r="H8" i="9" s="1"/>
  <c r="I8" i="9" s="1"/>
  <c r="J8" i="9" s="1"/>
  <c r="F13" i="136"/>
  <c r="D13" i="136"/>
  <c r="J18" i="137"/>
  <c r="E11" i="127"/>
  <c r="F11" i="127" s="1"/>
  <c r="H11" i="127" s="1"/>
  <c r="I11" i="127" s="1"/>
  <c r="J11" i="127" s="1"/>
  <c r="D12" i="126" s="1"/>
  <c r="D10" i="87"/>
  <c r="E9" i="87"/>
  <c r="G9" i="87" s="1"/>
  <c r="H9" i="87" s="1"/>
  <c r="E11" i="86" s="1"/>
  <c r="K7" i="7"/>
  <c r="F10" i="146"/>
  <c r="C10" i="146"/>
  <c r="H17" i="161"/>
  <c r="B10" i="146"/>
  <c r="G10" i="146"/>
  <c r="H21" i="142"/>
  <c r="J25" i="143"/>
  <c r="I21" i="142"/>
  <c r="D21" i="142"/>
  <c r="G21" i="142"/>
  <c r="E21" i="142"/>
  <c r="F21" i="142"/>
  <c r="E11" i="119"/>
  <c r="F10" i="119"/>
  <c r="E10" i="123"/>
  <c r="F9" i="123"/>
  <c r="H9" i="123" s="1"/>
  <c r="J35" i="93"/>
  <c r="E37" i="92" s="1"/>
  <c r="I35" i="93"/>
  <c r="I58" i="93"/>
  <c r="J58" i="93"/>
  <c r="E60" i="92" s="1"/>
  <c r="E59" i="93"/>
  <c r="F59" i="93" s="1"/>
  <c r="H59" i="93" s="1"/>
  <c r="E36" i="93"/>
  <c r="E37" i="93" s="1"/>
  <c r="J34" i="93"/>
  <c r="E36" i="92" s="1"/>
  <c r="I34" i="93"/>
  <c r="C37" i="93"/>
  <c r="D36" i="93"/>
  <c r="C13" i="99" l="1"/>
  <c r="B14" i="99"/>
  <c r="C14" i="119"/>
  <c r="D13" i="119"/>
  <c r="B13" i="97"/>
  <c r="C12" i="97"/>
  <c r="B11" i="5"/>
  <c r="B12" i="5" s="1"/>
  <c r="C10" i="5"/>
  <c r="C16" i="89"/>
  <c r="B17" i="89"/>
  <c r="B15" i="95"/>
  <c r="C14" i="95"/>
  <c r="D132" i="123"/>
  <c r="C133" i="123"/>
  <c r="J10" i="93"/>
  <c r="E12" i="92" s="1"/>
  <c r="I10" i="93"/>
  <c r="C11" i="105"/>
  <c r="C12" i="105" s="1"/>
  <c r="D10" i="105"/>
  <c r="F10" i="105" s="1"/>
  <c r="H10" i="105" s="1"/>
  <c r="I10" i="105" s="1"/>
  <c r="L11" i="104" s="1"/>
  <c r="C15" i="134"/>
  <c r="N22" i="135"/>
  <c r="D15" i="134"/>
  <c r="D11" i="85"/>
  <c r="E10" i="85"/>
  <c r="G10" i="85" s="1"/>
  <c r="I10" i="85" s="1"/>
  <c r="J10" i="85" s="1"/>
  <c r="J13" i="84" s="1"/>
  <c r="B16" i="91"/>
  <c r="C15" i="91"/>
  <c r="E15" i="91" s="1"/>
  <c r="G15" i="91" s="1"/>
  <c r="H15" i="91" s="1"/>
  <c r="J33" i="90" s="1"/>
  <c r="G12" i="130"/>
  <c r="D12" i="130"/>
  <c r="J19" i="131"/>
  <c r="E12" i="130"/>
  <c r="C12" i="130"/>
  <c r="F12" i="130"/>
  <c r="C12" i="9"/>
  <c r="B13" i="9"/>
  <c r="C11" i="107"/>
  <c r="D10" i="107"/>
  <c r="D25" i="127"/>
  <c r="C27" i="127"/>
  <c r="C12" i="93"/>
  <c r="D11" i="93"/>
  <c r="F11" i="93" s="1"/>
  <c r="H11" i="93" s="1"/>
  <c r="C11" i="123"/>
  <c r="D10" i="123"/>
  <c r="C10" i="103"/>
  <c r="D9" i="103"/>
  <c r="J11" i="163"/>
  <c r="I9" i="149"/>
  <c r="C9" i="149"/>
  <c r="C10" i="101"/>
  <c r="D9" i="101"/>
  <c r="C11" i="117"/>
  <c r="D10" i="117"/>
  <c r="D10" i="113"/>
  <c r="C11" i="113"/>
  <c r="D112" i="123"/>
  <c r="C113" i="123"/>
  <c r="C10" i="115"/>
  <c r="D9" i="115"/>
  <c r="F9" i="115" s="1"/>
  <c r="C9" i="125"/>
  <c r="D8" i="125"/>
  <c r="F8" i="125" s="1"/>
  <c r="H8" i="125" s="1"/>
  <c r="I8" i="125" s="1"/>
  <c r="J8" i="125" s="1"/>
  <c r="D9" i="124" s="1"/>
  <c r="C34" i="125"/>
  <c r="C59" i="125"/>
  <c r="D59" i="125" s="1"/>
  <c r="F59" i="125" s="1"/>
  <c r="H59" i="125" s="1"/>
  <c r="I59" i="125" s="1"/>
  <c r="J59" i="125" s="1"/>
  <c r="D61" i="124" s="1"/>
  <c r="D33" i="125"/>
  <c r="F33" i="125" s="1"/>
  <c r="H33" i="125" s="1"/>
  <c r="I33" i="125" s="1"/>
  <c r="J33" i="125" s="1"/>
  <c r="D34" i="124" s="1"/>
  <c r="H20" i="144"/>
  <c r="I20" i="144"/>
  <c r="J23" i="151"/>
  <c r="J25" i="151" s="1"/>
  <c r="H17" i="144"/>
  <c r="J20" i="151"/>
  <c r="E17" i="144"/>
  <c r="G17" i="144"/>
  <c r="I17" i="144"/>
  <c r="F17" i="144"/>
  <c r="D17" i="144"/>
  <c r="C11" i="87"/>
  <c r="B12" i="87"/>
  <c r="C59" i="123"/>
  <c r="D58" i="123"/>
  <c r="C12" i="111"/>
  <c r="D11" i="111"/>
  <c r="D9" i="109"/>
  <c r="F9" i="109" s="1"/>
  <c r="H9" i="109" s="1"/>
  <c r="I9" i="109" s="1"/>
  <c r="D10" i="108" s="1"/>
  <c r="C10" i="109"/>
  <c r="C12" i="121"/>
  <c r="D11" i="121"/>
  <c r="C10" i="7"/>
  <c r="B11" i="7"/>
  <c r="O8" i="111"/>
  <c r="M8" i="111"/>
  <c r="D11" i="110"/>
  <c r="P6" i="113"/>
  <c r="Q6" i="113" s="1"/>
  <c r="D17" i="140"/>
  <c r="E17" i="140"/>
  <c r="M17" i="140"/>
  <c r="F17" i="140"/>
  <c r="K17" i="140"/>
  <c r="L17" i="140"/>
  <c r="N20" i="141"/>
  <c r="I20" i="139"/>
  <c r="F13" i="138"/>
  <c r="G13" i="138"/>
  <c r="E13" i="138"/>
  <c r="C13" i="138"/>
  <c r="D13" i="138"/>
  <c r="H13" i="138"/>
  <c r="I10" i="145"/>
  <c r="C10" i="145"/>
  <c r="K12" i="160"/>
  <c r="D10" i="145"/>
  <c r="H10" i="145"/>
  <c r="E10" i="115"/>
  <c r="K8" i="117"/>
  <c r="K12" i="116" s="1"/>
  <c r="I8" i="117"/>
  <c r="J8" i="117" s="1"/>
  <c r="E14" i="132"/>
  <c r="F14" i="132"/>
  <c r="D14" i="132"/>
  <c r="C14" i="132"/>
  <c r="H21" i="133"/>
  <c r="H22" i="133" s="1"/>
  <c r="F9" i="101"/>
  <c r="H9" i="101" s="1"/>
  <c r="I9" i="101" s="1"/>
  <c r="L10" i="100" s="1"/>
  <c r="E10" i="101"/>
  <c r="E25" i="123"/>
  <c r="E12" i="121"/>
  <c r="F11" i="121"/>
  <c r="H11" i="121" s="1"/>
  <c r="I11" i="121" s="1"/>
  <c r="J13" i="120" s="1"/>
  <c r="D11" i="97"/>
  <c r="D12" i="97" s="1"/>
  <c r="E10" i="97"/>
  <c r="G10" i="97" s="1"/>
  <c r="H10" i="97" s="1"/>
  <c r="H11" i="96" s="1"/>
  <c r="P7" i="111"/>
  <c r="Q7" i="111" s="1"/>
  <c r="E11" i="109"/>
  <c r="E20" i="142"/>
  <c r="H20" i="142"/>
  <c r="D20" i="142"/>
  <c r="F20" i="142"/>
  <c r="I20" i="142"/>
  <c r="J24" i="143"/>
  <c r="G20" i="142"/>
  <c r="I8" i="119"/>
  <c r="J8" i="119" s="1"/>
  <c r="K8" i="119"/>
  <c r="J10" i="118" s="1"/>
  <c r="H8" i="115"/>
  <c r="I8" i="115" s="1"/>
  <c r="J8" i="115" s="1"/>
  <c r="K8" i="115" s="1"/>
  <c r="L10" i="114" s="1"/>
  <c r="F13" i="156"/>
  <c r="G14" i="157"/>
  <c r="E11" i="117"/>
  <c r="F10" i="117"/>
  <c r="J9" i="123"/>
  <c r="D10" i="122" s="1"/>
  <c r="I9" i="123"/>
  <c r="L7" i="7"/>
  <c r="M7" i="7" s="1"/>
  <c r="J19" i="137"/>
  <c r="F14" i="136"/>
  <c r="D14" i="136"/>
  <c r="K21" i="162"/>
  <c r="M21" i="162"/>
  <c r="H13" i="148" s="1"/>
  <c r="J22" i="162"/>
  <c r="H9" i="111"/>
  <c r="I9" i="111" s="1"/>
  <c r="J9" i="111" s="1"/>
  <c r="K9" i="111" s="1"/>
  <c r="J43" i="162"/>
  <c r="M42" i="162"/>
  <c r="F34" i="148" s="1"/>
  <c r="E18" i="105"/>
  <c r="D10" i="95"/>
  <c r="E9" i="95"/>
  <c r="G9" i="95" s="1"/>
  <c r="H9" i="95" s="1"/>
  <c r="J17" i="94" s="1"/>
  <c r="L13" i="154"/>
  <c r="O22" i="155"/>
  <c r="D14" i="99"/>
  <c r="E13" i="99"/>
  <c r="G13" i="99" s="1"/>
  <c r="H13" i="99" s="1"/>
  <c r="L26" i="98" s="1"/>
  <c r="I17" i="164"/>
  <c r="H10" i="150"/>
  <c r="D11" i="9"/>
  <c r="D12" i="9" s="1"/>
  <c r="E10" i="9"/>
  <c r="E10" i="107"/>
  <c r="F9" i="107"/>
  <c r="H9" i="107" s="1"/>
  <c r="I9" i="107" s="1"/>
  <c r="D10" i="106" s="1"/>
  <c r="H9" i="7"/>
  <c r="I9" i="7"/>
  <c r="E35" i="125"/>
  <c r="E60" i="125"/>
  <c r="H8" i="5"/>
  <c r="I8" i="5"/>
  <c r="J8" i="5" s="1"/>
  <c r="E20" i="140"/>
  <c r="N23" i="141"/>
  <c r="L20" i="140"/>
  <c r="K20" i="140"/>
  <c r="F20" i="140"/>
  <c r="M20" i="140"/>
  <c r="D20" i="140"/>
  <c r="H10" i="119"/>
  <c r="O7" i="113"/>
  <c r="D10" i="112"/>
  <c r="M7" i="113"/>
  <c r="H9" i="117"/>
  <c r="M48" i="152"/>
  <c r="I48" i="152"/>
  <c r="Q48" i="152"/>
  <c r="U58" i="153"/>
  <c r="E11" i="113"/>
  <c r="F10" i="113"/>
  <c r="J12" i="159"/>
  <c r="C11" i="147"/>
  <c r="D11" i="89"/>
  <c r="D12" i="89" s="1"/>
  <c r="E10" i="89"/>
  <c r="G10" i="89" s="1"/>
  <c r="H10" i="89" s="1"/>
  <c r="J12" i="88" s="1"/>
  <c r="K17" i="165"/>
  <c r="K18" i="165" s="1"/>
  <c r="K19" i="165" s="1"/>
  <c r="K20" i="165" s="1"/>
  <c r="K21" i="165" s="1"/>
  <c r="K22" i="165" s="1"/>
  <c r="G11" i="158"/>
  <c r="D11" i="158"/>
  <c r="F11" i="158"/>
  <c r="C11" i="158"/>
  <c r="E12" i="119"/>
  <c r="F11" i="119"/>
  <c r="E11" i="123"/>
  <c r="F10" i="123"/>
  <c r="H10" i="123" s="1"/>
  <c r="I23" i="142"/>
  <c r="J27" i="143"/>
  <c r="H23" i="142"/>
  <c r="G11" i="146"/>
  <c r="H18" i="161"/>
  <c r="F11" i="146"/>
  <c r="C11" i="146"/>
  <c r="B11" i="146"/>
  <c r="D11" i="87"/>
  <c r="E10" i="87"/>
  <c r="G10" i="87" s="1"/>
  <c r="H10" i="87" s="1"/>
  <c r="E12" i="86" s="1"/>
  <c r="F10" i="111"/>
  <c r="E11" i="111"/>
  <c r="E10" i="103"/>
  <c r="F9" i="103"/>
  <c r="H9" i="103" s="1"/>
  <c r="I9" i="103" s="1"/>
  <c r="L10" i="102" s="1"/>
  <c r="H8" i="113"/>
  <c r="I8" i="113" s="1"/>
  <c r="J8" i="113" s="1"/>
  <c r="K8" i="113" s="1"/>
  <c r="K8" i="7"/>
  <c r="G9" i="9"/>
  <c r="H9" i="9" s="1"/>
  <c r="I9" i="9" s="1"/>
  <c r="J9" i="9" s="1"/>
  <c r="F13" i="85"/>
  <c r="D13" i="128"/>
  <c r="F13" i="128"/>
  <c r="G13" i="128"/>
  <c r="E13" i="128"/>
  <c r="C13" i="128"/>
  <c r="J20" i="129"/>
  <c r="E10" i="7"/>
  <c r="G10" i="7" s="1"/>
  <c r="D11" i="7"/>
  <c r="D32" i="91"/>
  <c r="E27" i="127"/>
  <c r="F25" i="127"/>
  <c r="H25" i="127" s="1"/>
  <c r="I25" i="127" s="1"/>
  <c r="J25" i="127" s="1"/>
  <c r="D30" i="126" s="1"/>
  <c r="D10" i="5"/>
  <c r="E9" i="5"/>
  <c r="G9" i="5" s="1"/>
  <c r="U12" i="152"/>
  <c r="K12" i="152"/>
  <c r="D12" i="152"/>
  <c r="S12" i="152"/>
  <c r="J12" i="152"/>
  <c r="V12" i="152"/>
  <c r="E12" i="152"/>
  <c r="G12" i="152"/>
  <c r="F12" i="152"/>
  <c r="M12" i="152"/>
  <c r="R12" i="152"/>
  <c r="B12" i="152"/>
  <c r="H12" i="152"/>
  <c r="Q12" i="152"/>
  <c r="C12" i="152"/>
  <c r="P12" i="152"/>
  <c r="I12" i="152"/>
  <c r="T12" i="152"/>
  <c r="O12" i="152"/>
  <c r="W22" i="153"/>
  <c r="L12" i="152"/>
  <c r="N12" i="152"/>
  <c r="C38" i="93"/>
  <c r="C61" i="93"/>
  <c r="D61" i="93" s="1"/>
  <c r="D37" i="93"/>
  <c r="F37" i="93" s="1"/>
  <c r="H37" i="93" s="1"/>
  <c r="E38" i="93"/>
  <c r="E61" i="93"/>
  <c r="I59" i="93"/>
  <c r="J59" i="93"/>
  <c r="E61" i="92" s="1"/>
  <c r="F36" i="93"/>
  <c r="H36" i="93" s="1"/>
  <c r="C15" i="95" l="1"/>
  <c r="B16" i="95"/>
  <c r="C16" i="95" s="1"/>
  <c r="B13" i="5"/>
  <c r="C12" i="5"/>
  <c r="C15" i="119"/>
  <c r="D14" i="119"/>
  <c r="B18" i="89"/>
  <c r="C17" i="89"/>
  <c r="C14" i="99"/>
  <c r="B15" i="99"/>
  <c r="B14" i="97"/>
  <c r="C14" i="97" s="1"/>
  <c r="C13" i="97"/>
  <c r="B12" i="7"/>
  <c r="C11" i="7"/>
  <c r="C11" i="109"/>
  <c r="D10" i="109"/>
  <c r="F10" i="109" s="1"/>
  <c r="H10" i="109" s="1"/>
  <c r="I10" i="109" s="1"/>
  <c r="D11" i="108" s="1"/>
  <c r="C12" i="87"/>
  <c r="B13" i="87"/>
  <c r="C12" i="113"/>
  <c r="D11" i="113"/>
  <c r="F11" i="113" s="1"/>
  <c r="I10" i="149"/>
  <c r="J12" i="163"/>
  <c r="C11" i="103"/>
  <c r="D10" i="103"/>
  <c r="F10" i="103" s="1"/>
  <c r="H10" i="103" s="1"/>
  <c r="I10" i="103" s="1"/>
  <c r="L11" i="102" s="1"/>
  <c r="C13" i="93"/>
  <c r="D12" i="93"/>
  <c r="F12" i="93" s="1"/>
  <c r="H12" i="93" s="1"/>
  <c r="C12" i="107"/>
  <c r="D11" i="107"/>
  <c r="C16" i="91"/>
  <c r="E16" i="91" s="1"/>
  <c r="G16" i="91" s="1"/>
  <c r="H16" i="91" s="1"/>
  <c r="J35" i="90" s="1"/>
  <c r="B17" i="91"/>
  <c r="B18" i="91" s="1"/>
  <c r="C16" i="134"/>
  <c r="D16" i="134"/>
  <c r="N23" i="135"/>
  <c r="C13" i="111"/>
  <c r="C14" i="111" s="1"/>
  <c r="D12" i="111"/>
  <c r="D24" i="144"/>
  <c r="I24" i="144"/>
  <c r="G24" i="144"/>
  <c r="F24" i="144"/>
  <c r="J27" i="151"/>
  <c r="E24" i="144"/>
  <c r="H24" i="144"/>
  <c r="C10" i="125"/>
  <c r="D9" i="125"/>
  <c r="F9" i="125" s="1"/>
  <c r="H9" i="125" s="1"/>
  <c r="I9" i="125" s="1"/>
  <c r="J9" i="125" s="1"/>
  <c r="D10" i="124" s="1"/>
  <c r="D10" i="115"/>
  <c r="C11" i="115"/>
  <c r="C11" i="101"/>
  <c r="D10" i="101"/>
  <c r="F10" i="101" s="1"/>
  <c r="H10" i="101" s="1"/>
  <c r="I10" i="101" s="1"/>
  <c r="L11" i="100" s="1"/>
  <c r="D27" i="127"/>
  <c r="C28" i="127"/>
  <c r="C13" i="9"/>
  <c r="B14" i="9"/>
  <c r="B15" i="9" s="1"/>
  <c r="D34" i="125"/>
  <c r="F34" i="125" s="1"/>
  <c r="H34" i="125" s="1"/>
  <c r="I34" i="125" s="1"/>
  <c r="J34" i="125" s="1"/>
  <c r="D35" i="124" s="1"/>
  <c r="C60" i="125"/>
  <c r="D60" i="125" s="1"/>
  <c r="F60" i="125" s="1"/>
  <c r="H60" i="125" s="1"/>
  <c r="I60" i="125" s="1"/>
  <c r="J60" i="125" s="1"/>
  <c r="D62" i="124" s="1"/>
  <c r="C35" i="125"/>
  <c r="D113" i="123"/>
  <c r="C114" i="123"/>
  <c r="D114" i="123" s="1"/>
  <c r="C12" i="123"/>
  <c r="D11" i="123"/>
  <c r="E13" i="130"/>
  <c r="C13" i="130"/>
  <c r="J20" i="131"/>
  <c r="J21" i="131" s="1"/>
  <c r="D13" i="130"/>
  <c r="G13" i="130"/>
  <c r="F13" i="130"/>
  <c r="D12" i="85"/>
  <c r="E11" i="85"/>
  <c r="G11" i="85" s="1"/>
  <c r="I11" i="85" s="1"/>
  <c r="J11" i="85" s="1"/>
  <c r="C134" i="123"/>
  <c r="D133" i="123"/>
  <c r="F61" i="93"/>
  <c r="H61" i="93" s="1"/>
  <c r="C13" i="121"/>
  <c r="D12" i="121"/>
  <c r="C60" i="123"/>
  <c r="D60" i="123" s="1"/>
  <c r="D59" i="123"/>
  <c r="G19" i="144"/>
  <c r="J22" i="151"/>
  <c r="H19" i="144"/>
  <c r="E19" i="144"/>
  <c r="D19" i="144"/>
  <c r="I19" i="144"/>
  <c r="F19" i="144"/>
  <c r="D11" i="117"/>
  <c r="C12" i="117"/>
  <c r="I11" i="93"/>
  <c r="J11" i="93"/>
  <c r="E13" i="92" s="1"/>
  <c r="D12" i="105"/>
  <c r="F12" i="105" s="1"/>
  <c r="H12" i="105" s="1"/>
  <c r="I12" i="105" s="1"/>
  <c r="L16" i="104" s="1"/>
  <c r="C13" i="105"/>
  <c r="M9" i="111"/>
  <c r="D12" i="110"/>
  <c r="O9" i="111"/>
  <c r="H10" i="111"/>
  <c r="I10" i="111" s="1"/>
  <c r="J10" i="111" s="1"/>
  <c r="K10" i="111" s="1"/>
  <c r="K9" i="117"/>
  <c r="K13" i="116" s="1"/>
  <c r="I9" i="117"/>
  <c r="J9" i="117" s="1"/>
  <c r="I18" i="164"/>
  <c r="H11" i="150"/>
  <c r="E19" i="105"/>
  <c r="E12" i="117"/>
  <c r="F11" i="117"/>
  <c r="H22" i="142"/>
  <c r="I22" i="142"/>
  <c r="J26" i="143"/>
  <c r="J28" i="143" s="1"/>
  <c r="N22" i="141"/>
  <c r="D19" i="140"/>
  <c r="E19" i="140"/>
  <c r="F19" i="140"/>
  <c r="D11" i="5"/>
  <c r="D12" i="5" s="1"/>
  <c r="E10" i="5"/>
  <c r="G10" i="5" s="1"/>
  <c r="D33" i="91"/>
  <c r="J29" i="143"/>
  <c r="I25" i="142"/>
  <c r="D25" i="142"/>
  <c r="G25" i="142"/>
  <c r="E25" i="142"/>
  <c r="F25" i="142"/>
  <c r="H25" i="142"/>
  <c r="H11" i="119"/>
  <c r="D13" i="89"/>
  <c r="E12" i="89"/>
  <c r="G12" i="89" s="1"/>
  <c r="H12" i="89" s="1"/>
  <c r="J14" i="88" s="1"/>
  <c r="H10" i="113"/>
  <c r="I10" i="113" s="1"/>
  <c r="J10" i="113" s="1"/>
  <c r="K10" i="113" s="1"/>
  <c r="E36" i="125"/>
  <c r="E61" i="125"/>
  <c r="K9" i="7"/>
  <c r="G10" i="9"/>
  <c r="H10" i="9" s="1"/>
  <c r="I10" i="9" s="1"/>
  <c r="J10" i="9" s="1"/>
  <c r="M22" i="162"/>
  <c r="H14" i="148" s="1"/>
  <c r="J23" i="162"/>
  <c r="K22" i="162"/>
  <c r="B14" i="148" s="1"/>
  <c r="G15" i="157"/>
  <c r="F14" i="156"/>
  <c r="E13" i="121"/>
  <c r="F12" i="121"/>
  <c r="H12" i="121" s="1"/>
  <c r="I12" i="121" s="1"/>
  <c r="J14" i="120" s="1"/>
  <c r="F10" i="115"/>
  <c r="E11" i="115"/>
  <c r="D11" i="145"/>
  <c r="H11" i="145"/>
  <c r="C11" i="145"/>
  <c r="I11" i="145"/>
  <c r="K13" i="160"/>
  <c r="E14" i="138"/>
  <c r="H14" i="138"/>
  <c r="G14" i="138"/>
  <c r="C14" i="138"/>
  <c r="F14" i="138"/>
  <c r="D14" i="138"/>
  <c r="I21" i="139"/>
  <c r="I10" i="119"/>
  <c r="J10" i="119" s="1"/>
  <c r="K10" i="119"/>
  <c r="J12" i="118" s="1"/>
  <c r="E11" i="107"/>
  <c r="F10" i="107"/>
  <c r="H10" i="107" s="1"/>
  <c r="I10" i="107" s="1"/>
  <c r="D11" i="106" s="1"/>
  <c r="E11" i="103"/>
  <c r="D12" i="87"/>
  <c r="E11" i="87"/>
  <c r="G11" i="87" s="1"/>
  <c r="H11" i="87" s="1"/>
  <c r="E13" i="86" s="1"/>
  <c r="G12" i="146"/>
  <c r="F12" i="146"/>
  <c r="B12" i="146"/>
  <c r="C12" i="146"/>
  <c r="H19" i="161"/>
  <c r="E13" i="119"/>
  <c r="F12" i="119"/>
  <c r="E12" i="113"/>
  <c r="E12" i="9"/>
  <c r="D13" i="9"/>
  <c r="D15" i="99"/>
  <c r="E14" i="99"/>
  <c r="G14" i="99" s="1"/>
  <c r="H14" i="99" s="1"/>
  <c r="L27" i="98" s="1"/>
  <c r="D11" i="95"/>
  <c r="E10" i="95"/>
  <c r="G10" i="95" s="1"/>
  <c r="H10" i="95" s="1"/>
  <c r="J19" i="94" s="1"/>
  <c r="M43" i="162"/>
  <c r="F35" i="148" s="1"/>
  <c r="J44" i="162"/>
  <c r="J20" i="137"/>
  <c r="J21" i="137" s="1"/>
  <c r="F15" i="136"/>
  <c r="D15" i="136"/>
  <c r="F16" i="132"/>
  <c r="D16" i="132"/>
  <c r="E16" i="132"/>
  <c r="C16" i="132"/>
  <c r="H23" i="133"/>
  <c r="H24" i="133" s="1"/>
  <c r="H9" i="115"/>
  <c r="I9" i="115" s="1"/>
  <c r="J9" i="115" s="1"/>
  <c r="K9" i="115" s="1"/>
  <c r="L11" i="114" s="1"/>
  <c r="H13" i="152"/>
  <c r="R13" i="152"/>
  <c r="T13" i="152"/>
  <c r="N13" i="152"/>
  <c r="S13" i="152"/>
  <c r="B13" i="152"/>
  <c r="K13" i="152"/>
  <c r="L13" i="152"/>
  <c r="D13" i="152"/>
  <c r="J13" i="152"/>
  <c r="C13" i="152"/>
  <c r="O13" i="152"/>
  <c r="I13" i="152"/>
  <c r="Q13" i="152"/>
  <c r="G13" i="152"/>
  <c r="M13" i="152"/>
  <c r="E13" i="152"/>
  <c r="P13" i="152"/>
  <c r="V13" i="152"/>
  <c r="F13" i="152"/>
  <c r="W23" i="153"/>
  <c r="U13" i="152"/>
  <c r="H9" i="5"/>
  <c r="I9" i="5"/>
  <c r="J9" i="5" s="1"/>
  <c r="J21" i="129"/>
  <c r="C14" i="128"/>
  <c r="D14" i="128"/>
  <c r="G14" i="128"/>
  <c r="F14" i="128"/>
  <c r="E14" i="128"/>
  <c r="O8" i="113"/>
  <c r="D11" i="112"/>
  <c r="M8" i="113"/>
  <c r="E12" i="123"/>
  <c r="F11" i="123"/>
  <c r="H11" i="123" s="1"/>
  <c r="E11" i="101"/>
  <c r="E11" i="7"/>
  <c r="G11" i="7" s="1"/>
  <c r="D12" i="7"/>
  <c r="L8" i="7"/>
  <c r="M8" i="7" s="1"/>
  <c r="E28" i="127"/>
  <c r="F27" i="127"/>
  <c r="H27" i="127" s="1"/>
  <c r="I27" i="127" s="1"/>
  <c r="J27" i="127" s="1"/>
  <c r="D34" i="126" s="1"/>
  <c r="I10" i="7"/>
  <c r="H10" i="7"/>
  <c r="F14" i="85"/>
  <c r="F11" i="111"/>
  <c r="E12" i="111"/>
  <c r="I10" i="123"/>
  <c r="J10" i="123"/>
  <c r="D11" i="122" s="1"/>
  <c r="D17" i="158"/>
  <c r="C17" i="158"/>
  <c r="B17" i="158"/>
  <c r="H17" i="158"/>
  <c r="K23" i="165"/>
  <c r="D11" i="147"/>
  <c r="C12" i="147"/>
  <c r="J13" i="159"/>
  <c r="D12" i="147" s="1"/>
  <c r="M49" i="152"/>
  <c r="I49" i="152"/>
  <c r="Q49" i="152"/>
  <c r="U59" i="153"/>
  <c r="P7" i="113"/>
  <c r="Q7" i="113" s="1"/>
  <c r="E22" i="140"/>
  <c r="K22" i="140"/>
  <c r="F22" i="140"/>
  <c r="N25" i="141"/>
  <c r="D22" i="140"/>
  <c r="M22" i="140"/>
  <c r="L22" i="140"/>
  <c r="O23" i="155"/>
  <c r="C14" i="154"/>
  <c r="H10" i="117"/>
  <c r="E12" i="109"/>
  <c r="E12" i="97"/>
  <c r="G12" i="97" s="1"/>
  <c r="H12" i="97" s="1"/>
  <c r="H13" i="96" s="1"/>
  <c r="D13" i="97"/>
  <c r="E26" i="123"/>
  <c r="P8" i="111"/>
  <c r="Q8" i="111" s="1"/>
  <c r="J36" i="93"/>
  <c r="E38" i="92" s="1"/>
  <c r="I36" i="93"/>
  <c r="E62" i="93"/>
  <c r="E39" i="93"/>
  <c r="I37" i="93"/>
  <c r="J37" i="93"/>
  <c r="E39" i="92" s="1"/>
  <c r="J61" i="93"/>
  <c r="E63" i="92" s="1"/>
  <c r="I61" i="93"/>
  <c r="D38" i="93"/>
  <c r="F38" i="93" s="1"/>
  <c r="H38" i="93" s="1"/>
  <c r="C39" i="93"/>
  <c r="C62" i="93"/>
  <c r="D62" i="93" s="1"/>
  <c r="C18" i="89" l="1"/>
  <c r="B19" i="89"/>
  <c r="B14" i="5"/>
  <c r="C13" i="5"/>
  <c r="B16" i="99"/>
  <c r="B17" i="99" s="1"/>
  <c r="C15" i="99"/>
  <c r="D15" i="119"/>
  <c r="C16" i="119"/>
  <c r="D13" i="105"/>
  <c r="F13" i="105" s="1"/>
  <c r="H13" i="105" s="1"/>
  <c r="I13" i="105" s="1"/>
  <c r="L17" i="104" s="1"/>
  <c r="C14" i="105"/>
  <c r="D12" i="117"/>
  <c r="C13" i="117"/>
  <c r="D11" i="101"/>
  <c r="C12" i="101"/>
  <c r="D10" i="125"/>
  <c r="F10" i="125" s="1"/>
  <c r="H10" i="125" s="1"/>
  <c r="I10" i="125" s="1"/>
  <c r="J10" i="125" s="1"/>
  <c r="D11" i="124" s="1"/>
  <c r="C11" i="125"/>
  <c r="C13" i="107"/>
  <c r="D12" i="107"/>
  <c r="D11" i="103"/>
  <c r="C12" i="103"/>
  <c r="C13" i="113"/>
  <c r="D12" i="113"/>
  <c r="C12" i="109"/>
  <c r="D11" i="109"/>
  <c r="F11" i="109" s="1"/>
  <c r="H11" i="109" s="1"/>
  <c r="I11" i="109" s="1"/>
  <c r="D12" i="108" s="1"/>
  <c r="D134" i="123"/>
  <c r="C135" i="123"/>
  <c r="D15" i="130"/>
  <c r="E15" i="130"/>
  <c r="F15" i="130"/>
  <c r="G15" i="130"/>
  <c r="J22" i="131"/>
  <c r="C15" i="130"/>
  <c r="D12" i="123"/>
  <c r="C13" i="123"/>
  <c r="B16" i="9"/>
  <c r="C15" i="9"/>
  <c r="C12" i="115"/>
  <c r="D11" i="115"/>
  <c r="D14" i="111"/>
  <c r="C15" i="111"/>
  <c r="C18" i="91"/>
  <c r="E18" i="91" s="1"/>
  <c r="G18" i="91" s="1"/>
  <c r="H18" i="91" s="1"/>
  <c r="J39" i="90" s="1"/>
  <c r="B19" i="91"/>
  <c r="J12" i="93"/>
  <c r="E14" i="92" s="1"/>
  <c r="I12" i="93"/>
  <c r="J13" i="163"/>
  <c r="C11" i="149"/>
  <c r="B14" i="87"/>
  <c r="C13" i="87"/>
  <c r="D13" i="121"/>
  <c r="F13" i="121" s="1"/>
  <c r="H13" i="121" s="1"/>
  <c r="I13" i="121" s="1"/>
  <c r="J15" i="120" s="1"/>
  <c r="C14" i="121"/>
  <c r="C61" i="125"/>
  <c r="D61" i="125" s="1"/>
  <c r="F61" i="125" s="1"/>
  <c r="H61" i="125" s="1"/>
  <c r="I61" i="125" s="1"/>
  <c r="J61" i="125" s="1"/>
  <c r="D63" i="124" s="1"/>
  <c r="C36" i="125"/>
  <c r="D35" i="125"/>
  <c r="F35" i="125" s="1"/>
  <c r="H35" i="125" s="1"/>
  <c r="I35" i="125" s="1"/>
  <c r="J35" i="125" s="1"/>
  <c r="D36" i="124" s="1"/>
  <c r="N24" i="135"/>
  <c r="L17" i="134"/>
  <c r="J17" i="134"/>
  <c r="D13" i="93"/>
  <c r="F13" i="93" s="1"/>
  <c r="H13" i="93" s="1"/>
  <c r="C14" i="93"/>
  <c r="B13" i="7"/>
  <c r="C12" i="7"/>
  <c r="E12" i="7" s="1"/>
  <c r="G12" i="7" s="1"/>
  <c r="F62" i="93"/>
  <c r="H62" i="93" s="1"/>
  <c r="I21" i="144"/>
  <c r="J24" i="151"/>
  <c r="H21" i="144"/>
  <c r="E12" i="85"/>
  <c r="G12" i="85" s="1"/>
  <c r="I12" i="85" s="1"/>
  <c r="J12" i="85" s="1"/>
  <c r="J15" i="84" s="1"/>
  <c r="D13" i="85"/>
  <c r="C29" i="127"/>
  <c r="D28" i="127"/>
  <c r="F26" i="144"/>
  <c r="D26" i="144"/>
  <c r="J29" i="151"/>
  <c r="I26" i="144"/>
  <c r="E26" i="144"/>
  <c r="G26" i="144"/>
  <c r="H26" i="144"/>
  <c r="O10" i="113"/>
  <c r="M10" i="113"/>
  <c r="D13" i="112"/>
  <c r="I50" i="152"/>
  <c r="M50" i="152"/>
  <c r="U60" i="153"/>
  <c r="Q50" i="152"/>
  <c r="L14" i="152"/>
  <c r="O14" i="152"/>
  <c r="H14" i="152"/>
  <c r="B14" i="152"/>
  <c r="G14" i="152"/>
  <c r="S14" i="152"/>
  <c r="I14" i="152"/>
  <c r="V14" i="152"/>
  <c r="T14" i="152"/>
  <c r="P14" i="152"/>
  <c r="Q14" i="152"/>
  <c r="C14" i="152"/>
  <c r="E14" i="152"/>
  <c r="F14" i="152"/>
  <c r="K14" i="152"/>
  <c r="U14" i="152"/>
  <c r="M14" i="152"/>
  <c r="J14" i="152"/>
  <c r="W24" i="153"/>
  <c r="N14" i="152"/>
  <c r="D14" i="152"/>
  <c r="R14" i="152"/>
  <c r="G12" i="9"/>
  <c r="H12" i="9" s="1"/>
  <c r="I12" i="9" s="1"/>
  <c r="J12" i="9" s="1"/>
  <c r="I27" i="142"/>
  <c r="J31" i="143"/>
  <c r="H27" i="142"/>
  <c r="D21" i="140"/>
  <c r="M21" i="140"/>
  <c r="N24" i="141"/>
  <c r="E21" i="140"/>
  <c r="L21" i="140"/>
  <c r="K21" i="140"/>
  <c r="F21" i="140"/>
  <c r="D18" i="158"/>
  <c r="B18" i="158"/>
  <c r="K24" i="165"/>
  <c r="C18" i="158"/>
  <c r="H18" i="158"/>
  <c r="H11" i="111"/>
  <c r="I11" i="111" s="1"/>
  <c r="J11" i="111" s="1"/>
  <c r="K11" i="111" s="1"/>
  <c r="K10" i="7"/>
  <c r="E12" i="101"/>
  <c r="F11" i="101"/>
  <c r="H11" i="101" s="1"/>
  <c r="I11" i="101" s="1"/>
  <c r="L12" i="100" s="1"/>
  <c r="J45" i="162"/>
  <c r="M44" i="162"/>
  <c r="F36" i="148" s="1"/>
  <c r="H11" i="113"/>
  <c r="I11" i="113" s="1"/>
  <c r="J11" i="113" s="1"/>
  <c r="K11" i="113" s="1"/>
  <c r="G13" i="146"/>
  <c r="F13" i="146"/>
  <c r="H20" i="161"/>
  <c r="F11" i="103"/>
  <c r="H11" i="103" s="1"/>
  <c r="I11" i="103" s="1"/>
  <c r="L12" i="102" s="1"/>
  <c r="E12" i="103"/>
  <c r="H12" i="145"/>
  <c r="K14" i="160"/>
  <c r="I12" i="145"/>
  <c r="E14" i="121"/>
  <c r="M23" i="162"/>
  <c r="H15" i="148" s="1"/>
  <c r="K23" i="162"/>
  <c r="J24" i="162"/>
  <c r="L9" i="7"/>
  <c r="M9" i="7" s="1"/>
  <c r="I11" i="119"/>
  <c r="J11" i="119" s="1"/>
  <c r="K11" i="119"/>
  <c r="J13" i="118" s="1"/>
  <c r="G26" i="142"/>
  <c r="F26" i="142"/>
  <c r="H26" i="142"/>
  <c r="J30" i="143"/>
  <c r="D26" i="142"/>
  <c r="I26" i="142"/>
  <c r="E26" i="142"/>
  <c r="E13" i="117"/>
  <c r="F12" i="117"/>
  <c r="I19" i="164"/>
  <c r="H12" i="150"/>
  <c r="P9" i="111"/>
  <c r="Q9" i="111" s="1"/>
  <c r="I10" i="117"/>
  <c r="J10" i="117" s="1"/>
  <c r="K10" i="117"/>
  <c r="K14" i="116" s="1"/>
  <c r="F12" i="111"/>
  <c r="E13" i="111"/>
  <c r="E14" i="111" s="1"/>
  <c r="F15" i="128"/>
  <c r="C15" i="128"/>
  <c r="D15" i="128"/>
  <c r="G15" i="128"/>
  <c r="E15" i="128"/>
  <c r="J22" i="129"/>
  <c r="J22" i="137"/>
  <c r="D17" i="136"/>
  <c r="E14" i="119"/>
  <c r="F13" i="119"/>
  <c r="E37" i="125"/>
  <c r="E62" i="125"/>
  <c r="D13" i="5"/>
  <c r="E12" i="5"/>
  <c r="G12" i="5" s="1"/>
  <c r="H11" i="117"/>
  <c r="O10" i="111"/>
  <c r="D13" i="110"/>
  <c r="M10" i="111"/>
  <c r="L15" i="154"/>
  <c r="C15" i="154"/>
  <c r="O24" i="155"/>
  <c r="D13" i="7"/>
  <c r="P8" i="113"/>
  <c r="Q8" i="113" s="1"/>
  <c r="D16" i="99"/>
  <c r="D17" i="99" s="1"/>
  <c r="E15" i="99"/>
  <c r="G15" i="99" s="1"/>
  <c r="H15" i="99" s="1"/>
  <c r="L28" i="98" s="1"/>
  <c r="E13" i="113"/>
  <c r="F12" i="113"/>
  <c r="G15" i="138"/>
  <c r="D15" i="138"/>
  <c r="C15" i="138"/>
  <c r="H15" i="138"/>
  <c r="I22" i="139"/>
  <c r="I23" i="139" s="1"/>
  <c r="F15" i="138"/>
  <c r="E15" i="138"/>
  <c r="E12" i="115"/>
  <c r="F11" i="115"/>
  <c r="D34" i="91"/>
  <c r="D35" i="91" s="1"/>
  <c r="E11" i="95"/>
  <c r="G11" i="95" s="1"/>
  <c r="H11" i="95" s="1"/>
  <c r="J21" i="94" s="1"/>
  <c r="D12" i="95"/>
  <c r="E27" i="123"/>
  <c r="E13" i="109"/>
  <c r="D24" i="140"/>
  <c r="N27" i="141"/>
  <c r="E24" i="140"/>
  <c r="F24" i="140"/>
  <c r="M24" i="140"/>
  <c r="L24" i="140"/>
  <c r="K24" i="140"/>
  <c r="J14" i="159"/>
  <c r="I11" i="123"/>
  <c r="J11" i="123"/>
  <c r="D12" i="122" s="1"/>
  <c r="E13" i="97"/>
  <c r="G13" i="97" s="1"/>
  <c r="H13" i="97" s="1"/>
  <c r="H14" i="96" s="1"/>
  <c r="D14" i="97"/>
  <c r="E14" i="97" s="1"/>
  <c r="G14" i="97" s="1"/>
  <c r="H14" i="97" s="1"/>
  <c r="H15" i="96" s="1"/>
  <c r="F15" i="85"/>
  <c r="E29" i="127"/>
  <c r="F28" i="127"/>
  <c r="H28" i="127" s="1"/>
  <c r="I28" i="127" s="1"/>
  <c r="J28" i="127" s="1"/>
  <c r="D35" i="126" s="1"/>
  <c r="H11" i="7"/>
  <c r="I11" i="7"/>
  <c r="E13" i="123"/>
  <c r="F12" i="123"/>
  <c r="H12" i="123" s="1"/>
  <c r="H25" i="133"/>
  <c r="D18" i="132"/>
  <c r="C18" i="132"/>
  <c r="D14" i="9"/>
  <c r="D15" i="9" s="1"/>
  <c r="E13" i="9"/>
  <c r="H12" i="119"/>
  <c r="D13" i="87"/>
  <c r="E12" i="87"/>
  <c r="G12" i="87" s="1"/>
  <c r="H12" i="87" s="1"/>
  <c r="E14" i="86" s="1"/>
  <c r="E12" i="107"/>
  <c r="F11" i="107"/>
  <c r="H11" i="107" s="1"/>
  <c r="I11" i="107" s="1"/>
  <c r="D12" i="106" s="1"/>
  <c r="H10" i="115"/>
  <c r="I10" i="115" s="1"/>
  <c r="J10" i="115" s="1"/>
  <c r="K10" i="115" s="1"/>
  <c r="L12" i="114" s="1"/>
  <c r="G16" i="157"/>
  <c r="F15" i="156"/>
  <c r="D14" i="89"/>
  <c r="D15" i="89" s="1"/>
  <c r="E13" i="89"/>
  <c r="G13" i="89" s="1"/>
  <c r="H13" i="89" s="1"/>
  <c r="J15" i="88" s="1"/>
  <c r="H10" i="5"/>
  <c r="I10" i="5"/>
  <c r="J10" i="5" s="1"/>
  <c r="E20" i="105"/>
  <c r="C63" i="93"/>
  <c r="D63" i="93" s="1"/>
  <c r="F63" i="93" s="1"/>
  <c r="H63" i="93" s="1"/>
  <c r="D39" i="93"/>
  <c r="F39" i="93" s="1"/>
  <c r="H39" i="93" s="1"/>
  <c r="C40" i="93"/>
  <c r="E63" i="93"/>
  <c r="E40" i="93"/>
  <c r="I62" i="93"/>
  <c r="J62" i="93"/>
  <c r="E64" i="92" s="1"/>
  <c r="I38" i="93"/>
  <c r="J38" i="93"/>
  <c r="E40" i="92" s="1"/>
  <c r="C14" i="5" l="1"/>
  <c r="B15" i="5"/>
  <c r="C19" i="89"/>
  <c r="B20" i="89"/>
  <c r="B21" i="89" s="1"/>
  <c r="C17" i="119"/>
  <c r="D16" i="119"/>
  <c r="B18" i="99"/>
  <c r="C17" i="99"/>
  <c r="K11" i="7"/>
  <c r="D28" i="144"/>
  <c r="H28" i="144"/>
  <c r="I28" i="144"/>
  <c r="F28" i="144"/>
  <c r="G28" i="144"/>
  <c r="E28" i="144"/>
  <c r="J31" i="151"/>
  <c r="D29" i="127"/>
  <c r="C30" i="127"/>
  <c r="F23" i="144"/>
  <c r="I23" i="144"/>
  <c r="H23" i="144"/>
  <c r="E23" i="144"/>
  <c r="G23" i="144"/>
  <c r="J26" i="151"/>
  <c r="D23" i="144"/>
  <c r="C13" i="7"/>
  <c r="B14" i="7"/>
  <c r="J14" i="163"/>
  <c r="J15" i="163" s="1"/>
  <c r="C12" i="149"/>
  <c r="D12" i="115"/>
  <c r="C13" i="115"/>
  <c r="J23" i="131"/>
  <c r="C16" i="130"/>
  <c r="D16" i="130"/>
  <c r="G16" i="130"/>
  <c r="E16" i="130"/>
  <c r="F16" i="130"/>
  <c r="D12" i="103"/>
  <c r="F12" i="103" s="1"/>
  <c r="H12" i="103" s="1"/>
  <c r="I12" i="103" s="1"/>
  <c r="L13" i="102" s="1"/>
  <c r="C13" i="103"/>
  <c r="D11" i="125"/>
  <c r="F11" i="125" s="1"/>
  <c r="H11" i="125" s="1"/>
  <c r="I11" i="125" s="1"/>
  <c r="J11" i="125" s="1"/>
  <c r="D12" i="124" s="1"/>
  <c r="C12" i="125"/>
  <c r="C14" i="117"/>
  <c r="D13" i="117"/>
  <c r="E13" i="85"/>
  <c r="G13" i="85" s="1"/>
  <c r="I13" i="85" s="1"/>
  <c r="J13" i="85" s="1"/>
  <c r="J16" i="84" s="1"/>
  <c r="D14" i="85"/>
  <c r="C15" i="93"/>
  <c r="D14" i="93"/>
  <c r="F14" i="93" s="1"/>
  <c r="H14" i="93" s="1"/>
  <c r="C18" i="134"/>
  <c r="D18" i="134"/>
  <c r="J18" i="134"/>
  <c r="E18" i="134"/>
  <c r="N25" i="135"/>
  <c r="F18" i="134"/>
  <c r="L18" i="134"/>
  <c r="C62" i="125"/>
  <c r="D62" i="125" s="1"/>
  <c r="F62" i="125" s="1"/>
  <c r="H62" i="125" s="1"/>
  <c r="I62" i="125" s="1"/>
  <c r="J62" i="125" s="1"/>
  <c r="D64" i="124" s="1"/>
  <c r="C37" i="125"/>
  <c r="D36" i="125"/>
  <c r="F36" i="125" s="1"/>
  <c r="H36" i="125" s="1"/>
  <c r="I36" i="125" s="1"/>
  <c r="J36" i="125" s="1"/>
  <c r="D37" i="124" s="1"/>
  <c r="C16" i="111"/>
  <c r="D15" i="111"/>
  <c r="D13" i="123"/>
  <c r="C14" i="123"/>
  <c r="C136" i="123"/>
  <c r="D135" i="123"/>
  <c r="C13" i="109"/>
  <c r="D12" i="109"/>
  <c r="F12" i="109" s="1"/>
  <c r="H12" i="109" s="1"/>
  <c r="I12" i="109" s="1"/>
  <c r="D13" i="108" s="1"/>
  <c r="I13" i="93"/>
  <c r="J13" i="93"/>
  <c r="E15" i="92" s="1"/>
  <c r="B16" i="87"/>
  <c r="C14" i="87"/>
  <c r="B17" i="9"/>
  <c r="C16" i="9"/>
  <c r="C13" i="101"/>
  <c r="D12" i="101"/>
  <c r="C15" i="105"/>
  <c r="D14" i="105"/>
  <c r="F14" i="105" s="1"/>
  <c r="H14" i="105" s="1"/>
  <c r="I14" i="105" s="1"/>
  <c r="L18" i="104" s="1"/>
  <c r="C15" i="121"/>
  <c r="D14" i="121"/>
  <c r="B20" i="91"/>
  <c r="C19" i="91"/>
  <c r="E19" i="91" s="1"/>
  <c r="G19" i="91" s="1"/>
  <c r="H19" i="91" s="1"/>
  <c r="J40" i="90" s="1"/>
  <c r="C14" i="113"/>
  <c r="D13" i="113"/>
  <c r="C14" i="107"/>
  <c r="D13" i="107"/>
  <c r="M11" i="113"/>
  <c r="D14" i="112"/>
  <c r="O11" i="113"/>
  <c r="O11" i="111"/>
  <c r="D14" i="110"/>
  <c r="M11" i="111"/>
  <c r="D13" i="95"/>
  <c r="E12" i="95"/>
  <c r="G12" i="95" s="1"/>
  <c r="H12" i="95" s="1"/>
  <c r="J23" i="94" s="1"/>
  <c r="H21" i="161"/>
  <c r="B14" i="146"/>
  <c r="G14" i="146"/>
  <c r="F14" i="146"/>
  <c r="C14" i="146"/>
  <c r="K15" i="152"/>
  <c r="D15" i="152"/>
  <c r="T15" i="152"/>
  <c r="F15" i="152"/>
  <c r="H15" i="152"/>
  <c r="N15" i="152"/>
  <c r="S15" i="152"/>
  <c r="J15" i="152"/>
  <c r="C15" i="152"/>
  <c r="Q15" i="152"/>
  <c r="M15" i="152"/>
  <c r="R15" i="152"/>
  <c r="B15" i="152"/>
  <c r="P15" i="152"/>
  <c r="G15" i="152"/>
  <c r="V15" i="152"/>
  <c r="W25" i="153"/>
  <c r="U15" i="152"/>
  <c r="O15" i="152"/>
  <c r="I15" i="152"/>
  <c r="E15" i="152"/>
  <c r="L15" i="152"/>
  <c r="C19" i="132"/>
  <c r="H26" i="133"/>
  <c r="D19" i="132"/>
  <c r="E13" i="115"/>
  <c r="F12" i="115"/>
  <c r="H12" i="113"/>
  <c r="I12" i="113" s="1"/>
  <c r="J12" i="113" s="1"/>
  <c r="K12" i="113" s="1"/>
  <c r="C16" i="154"/>
  <c r="O25" i="155"/>
  <c r="L16" i="154"/>
  <c r="I11" i="117"/>
  <c r="J11" i="117" s="1"/>
  <c r="K11" i="117"/>
  <c r="K15" i="116" s="1"/>
  <c r="E15" i="119"/>
  <c r="F14" i="119"/>
  <c r="I20" i="164"/>
  <c r="H13" i="150"/>
  <c r="L10" i="7"/>
  <c r="M10" i="7"/>
  <c r="N26" i="141"/>
  <c r="M23" i="140"/>
  <c r="K23" i="140"/>
  <c r="L23" i="140"/>
  <c r="G29" i="142"/>
  <c r="F29" i="142"/>
  <c r="H29" i="142"/>
  <c r="D29" i="142"/>
  <c r="I29" i="142"/>
  <c r="J33" i="143"/>
  <c r="E29" i="142"/>
  <c r="F12" i="107"/>
  <c r="H12" i="107" s="1"/>
  <c r="I12" i="107" s="1"/>
  <c r="D13" i="106" s="1"/>
  <c r="E13" i="107"/>
  <c r="L11" i="7"/>
  <c r="M11" i="7" s="1"/>
  <c r="H11" i="115"/>
  <c r="I11" i="115" s="1"/>
  <c r="J11" i="115" s="1"/>
  <c r="K11" i="115" s="1"/>
  <c r="L13" i="114" s="1"/>
  <c r="D18" i="99"/>
  <c r="E17" i="99"/>
  <c r="G17" i="99" s="1"/>
  <c r="H17" i="99" s="1"/>
  <c r="L41" i="98" s="1"/>
  <c r="D14" i="7"/>
  <c r="E13" i="7"/>
  <c r="G13" i="7" s="1"/>
  <c r="H13" i="119"/>
  <c r="D13" i="145"/>
  <c r="I13" i="145"/>
  <c r="C13" i="145"/>
  <c r="H13" i="145"/>
  <c r="K15" i="160"/>
  <c r="F16" i="85"/>
  <c r="D16" i="89"/>
  <c r="E15" i="89"/>
  <c r="G15" i="89" s="1"/>
  <c r="H15" i="89" s="1"/>
  <c r="J17" i="88" s="1"/>
  <c r="D14" i="87"/>
  <c r="E13" i="87"/>
  <c r="G13" i="87" s="1"/>
  <c r="H13" i="87" s="1"/>
  <c r="E15" i="86" s="1"/>
  <c r="D16" i="9"/>
  <c r="E15" i="9"/>
  <c r="I12" i="123"/>
  <c r="J12" i="123"/>
  <c r="D13" i="122" s="1"/>
  <c r="E28" i="123"/>
  <c r="E14" i="113"/>
  <c r="F13" i="113"/>
  <c r="F14" i="111"/>
  <c r="E15" i="111"/>
  <c r="H12" i="117"/>
  <c r="K24" i="162"/>
  <c r="B16" i="148" s="1"/>
  <c r="J25" i="162"/>
  <c r="M24" i="162"/>
  <c r="H16" i="148" s="1"/>
  <c r="E15" i="121"/>
  <c r="F14" i="121"/>
  <c r="H14" i="121" s="1"/>
  <c r="I14" i="121" s="1"/>
  <c r="J16" i="120" s="1"/>
  <c r="E13" i="103"/>
  <c r="J46" i="162"/>
  <c r="M45" i="162"/>
  <c r="F37" i="148" s="1"/>
  <c r="H19" i="158"/>
  <c r="B19" i="158"/>
  <c r="C19" i="158"/>
  <c r="K25" i="165"/>
  <c r="D19" i="158"/>
  <c r="M51" i="152"/>
  <c r="I51" i="152"/>
  <c r="U61" i="153"/>
  <c r="Q51" i="152"/>
  <c r="F16" i="156"/>
  <c r="G17" i="157"/>
  <c r="I12" i="119"/>
  <c r="J12" i="119" s="1"/>
  <c r="K12" i="119"/>
  <c r="J14" i="118" s="1"/>
  <c r="D17" i="138"/>
  <c r="G17" i="138"/>
  <c r="C17" i="138"/>
  <c r="I24" i="139"/>
  <c r="H17" i="138"/>
  <c r="P10" i="111"/>
  <c r="Q10" i="111" s="1"/>
  <c r="E13" i="5"/>
  <c r="G13" i="5" s="1"/>
  <c r="D14" i="5"/>
  <c r="J23" i="129"/>
  <c r="D16" i="128"/>
  <c r="E16" i="128"/>
  <c r="C16" i="128"/>
  <c r="F16" i="128"/>
  <c r="G16" i="128"/>
  <c r="E13" i="101"/>
  <c r="F12" i="101"/>
  <c r="H12" i="101" s="1"/>
  <c r="I12" i="101" s="1"/>
  <c r="L13" i="100" s="1"/>
  <c r="G13" i="9"/>
  <c r="H13" i="9" s="1"/>
  <c r="I13" i="9" s="1"/>
  <c r="J13" i="9" s="1"/>
  <c r="N29" i="141"/>
  <c r="K26" i="140"/>
  <c r="L26" i="140"/>
  <c r="E26" i="140"/>
  <c r="D26" i="140"/>
  <c r="F26" i="140"/>
  <c r="M26" i="140"/>
  <c r="E14" i="123"/>
  <c r="F13" i="123"/>
  <c r="H13" i="123" s="1"/>
  <c r="E30" i="127"/>
  <c r="F29" i="127"/>
  <c r="H29" i="127" s="1"/>
  <c r="I29" i="127" s="1"/>
  <c r="J29" i="127" s="1"/>
  <c r="D36" i="126" s="1"/>
  <c r="C14" i="147"/>
  <c r="J15" i="159"/>
  <c r="E14" i="109"/>
  <c r="D36" i="91"/>
  <c r="I12" i="7"/>
  <c r="H12" i="7"/>
  <c r="I12" i="5"/>
  <c r="J12" i="5" s="1"/>
  <c r="H12" i="5"/>
  <c r="E63" i="125"/>
  <c r="E38" i="125"/>
  <c r="J23" i="137"/>
  <c r="D18" i="136"/>
  <c r="H12" i="111"/>
  <c r="I12" i="111" s="1"/>
  <c r="J12" i="111" s="1"/>
  <c r="K12" i="111" s="1"/>
  <c r="E14" i="117"/>
  <c r="F13" i="117"/>
  <c r="J32" i="143"/>
  <c r="H28" i="142"/>
  <c r="I28" i="142"/>
  <c r="P10" i="113"/>
  <c r="Q10" i="113" s="1"/>
  <c r="I39" i="93"/>
  <c r="J39" i="93"/>
  <c r="E41" i="92" s="1"/>
  <c r="J63" i="93"/>
  <c r="E65" i="92" s="1"/>
  <c r="I63" i="93"/>
  <c r="E41" i="93"/>
  <c r="E65" i="93" s="1"/>
  <c r="E66" i="93" s="1"/>
  <c r="E64" i="93"/>
  <c r="C41" i="93"/>
  <c r="C64" i="93"/>
  <c r="D64" i="93" s="1"/>
  <c r="D40" i="93"/>
  <c r="F40" i="93" s="1"/>
  <c r="H40" i="93" s="1"/>
  <c r="C18" i="99" l="1"/>
  <c r="B19" i="99"/>
  <c r="C21" i="89"/>
  <c r="B22" i="89"/>
  <c r="B16" i="5"/>
  <c r="C15" i="5"/>
  <c r="D17" i="119"/>
  <c r="C18" i="119"/>
  <c r="C137" i="123"/>
  <c r="D136" i="123"/>
  <c r="C17" i="111"/>
  <c r="D16" i="111"/>
  <c r="D15" i="93"/>
  <c r="F15" i="93" s="1"/>
  <c r="H15" i="93" s="1"/>
  <c r="C16" i="93"/>
  <c r="C14" i="103"/>
  <c r="D13" i="103"/>
  <c r="C15" i="107"/>
  <c r="D14" i="107"/>
  <c r="C20" i="91"/>
  <c r="E20" i="91" s="1"/>
  <c r="G20" i="91" s="1"/>
  <c r="H20" i="91" s="1"/>
  <c r="J41" i="90" s="1"/>
  <c r="B21" i="91"/>
  <c r="D15" i="105"/>
  <c r="F15" i="105" s="1"/>
  <c r="H15" i="105" s="1"/>
  <c r="I15" i="105" s="1"/>
  <c r="L19" i="104" s="1"/>
  <c r="C16" i="105"/>
  <c r="C14" i="101"/>
  <c r="D13" i="101"/>
  <c r="F13" i="101" s="1"/>
  <c r="H13" i="101" s="1"/>
  <c r="I13" i="101" s="1"/>
  <c r="L14" i="100" s="1"/>
  <c r="B17" i="87"/>
  <c r="C16" i="87"/>
  <c r="D14" i="123"/>
  <c r="C15" i="123"/>
  <c r="E14" i="85"/>
  <c r="G14" i="85" s="1"/>
  <c r="I14" i="85" s="1"/>
  <c r="J14" i="85" s="1"/>
  <c r="J17" i="84" s="1"/>
  <c r="D15" i="85"/>
  <c r="D14" i="117"/>
  <c r="C15" i="117"/>
  <c r="C16" i="117" s="1"/>
  <c r="C14" i="149"/>
  <c r="J16" i="163"/>
  <c r="D14" i="149"/>
  <c r="E25" i="144"/>
  <c r="G25" i="144"/>
  <c r="D25" i="144"/>
  <c r="I25" i="144"/>
  <c r="H25" i="144"/>
  <c r="J28" i="151"/>
  <c r="F25" i="144"/>
  <c r="H30" i="144"/>
  <c r="F30" i="144"/>
  <c r="G30" i="144"/>
  <c r="J33" i="151"/>
  <c r="D30" i="144"/>
  <c r="E30" i="144"/>
  <c r="I30" i="144"/>
  <c r="D13" i="109"/>
  <c r="F13" i="109" s="1"/>
  <c r="H13" i="109" s="1"/>
  <c r="I13" i="109" s="1"/>
  <c r="D14" i="108" s="1"/>
  <c r="C14" i="109"/>
  <c r="C63" i="125"/>
  <c r="D63" i="125" s="1"/>
  <c r="D37" i="125"/>
  <c r="F37" i="125" s="1"/>
  <c r="H37" i="125" s="1"/>
  <c r="I37" i="125" s="1"/>
  <c r="J37" i="125" s="1"/>
  <c r="D38" i="124" s="1"/>
  <c r="C38" i="125"/>
  <c r="C19" i="134"/>
  <c r="D19" i="134"/>
  <c r="N26" i="135"/>
  <c r="E19" i="134"/>
  <c r="F19" i="134"/>
  <c r="C13" i="125"/>
  <c r="D12" i="125"/>
  <c r="F12" i="125" s="1"/>
  <c r="H12" i="125" s="1"/>
  <c r="I12" i="125" s="1"/>
  <c r="J12" i="125" s="1"/>
  <c r="D13" i="124" s="1"/>
  <c r="D13" i="115"/>
  <c r="C14" i="115"/>
  <c r="B16" i="7"/>
  <c r="C14" i="7"/>
  <c r="F63" i="125"/>
  <c r="H63" i="125" s="1"/>
  <c r="I63" i="125" s="1"/>
  <c r="J63" i="125" s="1"/>
  <c r="D65" i="124" s="1"/>
  <c r="K12" i="7"/>
  <c r="C15" i="113"/>
  <c r="D15" i="113" s="1"/>
  <c r="D14" i="113"/>
  <c r="C16" i="121"/>
  <c r="D15" i="121"/>
  <c r="C17" i="9"/>
  <c r="B18" i="9"/>
  <c r="J14" i="93"/>
  <c r="E16" i="92" s="1"/>
  <c r="I14" i="93"/>
  <c r="G17" i="130"/>
  <c r="D17" i="130"/>
  <c r="C17" i="130"/>
  <c r="J24" i="131"/>
  <c r="F17" i="130"/>
  <c r="E17" i="130"/>
  <c r="D30" i="127"/>
  <c r="C31" i="127"/>
  <c r="M12" i="111"/>
  <c r="O12" i="111"/>
  <c r="D15" i="110"/>
  <c r="E39" i="125"/>
  <c r="E64" i="125"/>
  <c r="J13" i="123"/>
  <c r="D14" i="122" s="1"/>
  <c r="I13" i="123"/>
  <c r="E14" i="101"/>
  <c r="H13" i="5"/>
  <c r="I13" i="5"/>
  <c r="J13" i="5" s="1"/>
  <c r="H18" i="138"/>
  <c r="I25" i="139"/>
  <c r="C18" i="138"/>
  <c r="G18" i="138"/>
  <c r="D18" i="138"/>
  <c r="M25" i="162"/>
  <c r="H17" i="148" s="1"/>
  <c r="J26" i="162"/>
  <c r="K25" i="162"/>
  <c r="H14" i="150"/>
  <c r="I21" i="164"/>
  <c r="M12" i="113"/>
  <c r="O12" i="113"/>
  <c r="D15" i="112"/>
  <c r="H30" i="142"/>
  <c r="I30" i="142"/>
  <c r="J34" i="143"/>
  <c r="J36" i="143" s="1"/>
  <c r="C20" i="158"/>
  <c r="H20" i="158"/>
  <c r="K26" i="165"/>
  <c r="D20" i="158"/>
  <c r="B20" i="158"/>
  <c r="E29" i="123"/>
  <c r="L25" i="140"/>
  <c r="K25" i="140"/>
  <c r="D25" i="140"/>
  <c r="E25" i="140"/>
  <c r="F25" i="140"/>
  <c r="M25" i="140"/>
  <c r="N28" i="141"/>
  <c r="E13" i="95"/>
  <c r="G13" i="95" s="1"/>
  <c r="H13" i="95" s="1"/>
  <c r="J25" i="94" s="1"/>
  <c r="D14" i="95"/>
  <c r="H13" i="117"/>
  <c r="D17" i="128"/>
  <c r="J24" i="129"/>
  <c r="J25" i="129" s="1"/>
  <c r="G17" i="128"/>
  <c r="F17" i="128"/>
  <c r="E17" i="128"/>
  <c r="C17" i="128"/>
  <c r="G18" i="157"/>
  <c r="F17" i="156"/>
  <c r="J47" i="162"/>
  <c r="M46" i="162"/>
  <c r="F38" i="148" s="1"/>
  <c r="E16" i="121"/>
  <c r="F15" i="121"/>
  <c r="H15" i="121" s="1"/>
  <c r="I15" i="121" s="1"/>
  <c r="J17" i="120" s="1"/>
  <c r="H13" i="113"/>
  <c r="I13" i="113" s="1"/>
  <c r="J13" i="113" s="1"/>
  <c r="K13" i="113" s="1"/>
  <c r="I13" i="119"/>
  <c r="J13" i="119" s="1"/>
  <c r="K13" i="119"/>
  <c r="J15" i="118" s="1"/>
  <c r="D19" i="99"/>
  <c r="E18" i="99"/>
  <c r="G18" i="99" s="1"/>
  <c r="H18" i="99" s="1"/>
  <c r="L42" i="98" s="1"/>
  <c r="E16" i="119"/>
  <c r="F15" i="119"/>
  <c r="C17" i="154"/>
  <c r="O26" i="155"/>
  <c r="L17" i="154"/>
  <c r="H12" i="115"/>
  <c r="I12" i="115" s="1"/>
  <c r="J12" i="115" s="1"/>
  <c r="K12" i="115" s="1"/>
  <c r="L14" i="114" s="1"/>
  <c r="V16" i="152"/>
  <c r="I16" i="152"/>
  <c r="S16" i="152"/>
  <c r="H16" i="152"/>
  <c r="Q16" i="152"/>
  <c r="M16" i="152"/>
  <c r="N16" i="152"/>
  <c r="L16" i="152"/>
  <c r="T16" i="152"/>
  <c r="B16" i="152"/>
  <c r="W26" i="153"/>
  <c r="P16" i="152"/>
  <c r="D16" i="152"/>
  <c r="J16" i="152"/>
  <c r="U16" i="152"/>
  <c r="O16" i="152"/>
  <c r="G16" i="152"/>
  <c r="F16" i="152"/>
  <c r="E16" i="152"/>
  <c r="R16" i="152"/>
  <c r="K16" i="152"/>
  <c r="C16" i="152"/>
  <c r="L12" i="7"/>
  <c r="M12" i="7" s="1"/>
  <c r="J16" i="159"/>
  <c r="D14" i="147"/>
  <c r="C15" i="147"/>
  <c r="K28" i="140"/>
  <c r="N31" i="141"/>
  <c r="L28" i="140"/>
  <c r="M28" i="140"/>
  <c r="F28" i="140"/>
  <c r="D28" i="140"/>
  <c r="E28" i="140"/>
  <c r="E14" i="103"/>
  <c r="F13" i="103"/>
  <c r="H13" i="103" s="1"/>
  <c r="I13" i="103" s="1"/>
  <c r="L14" i="102" s="1"/>
  <c r="E16" i="111"/>
  <c r="F15" i="111"/>
  <c r="G15" i="9"/>
  <c r="H15" i="9" s="1"/>
  <c r="I15" i="9" s="1"/>
  <c r="J15" i="9" s="1"/>
  <c r="K16" i="160"/>
  <c r="D14" i="145"/>
  <c r="C14" i="145"/>
  <c r="H14" i="145"/>
  <c r="I14" i="145"/>
  <c r="D15" i="7"/>
  <c r="D16" i="7" s="1"/>
  <c r="E14" i="7"/>
  <c r="G14" i="7" s="1"/>
  <c r="I31" i="142"/>
  <c r="J35" i="143"/>
  <c r="H31" i="142"/>
  <c r="P11" i="111"/>
  <c r="Q11" i="111" s="1"/>
  <c r="D37" i="91"/>
  <c r="E15" i="123"/>
  <c r="F14" i="123"/>
  <c r="H14" i="123" s="1"/>
  <c r="Q52" i="152"/>
  <c r="U62" i="153"/>
  <c r="I52" i="152"/>
  <c r="M52" i="152"/>
  <c r="H14" i="111"/>
  <c r="I14" i="111" s="1"/>
  <c r="J14" i="111" s="1"/>
  <c r="K14" i="111" s="1"/>
  <c r="E16" i="9"/>
  <c r="D17" i="9"/>
  <c r="D17" i="89"/>
  <c r="E16" i="89"/>
  <c r="G16" i="89" s="1"/>
  <c r="H16" i="89" s="1"/>
  <c r="J18" i="88" s="1"/>
  <c r="H14" i="119"/>
  <c r="P11" i="113"/>
  <c r="Q11" i="113" s="1"/>
  <c r="E15" i="117"/>
  <c r="E16" i="117" s="1"/>
  <c r="F14" i="117"/>
  <c r="J24" i="137"/>
  <c r="D19" i="136"/>
  <c r="E15" i="109"/>
  <c r="E31" i="127"/>
  <c r="F30" i="127"/>
  <c r="H30" i="127" s="1"/>
  <c r="I30" i="127" s="1"/>
  <c r="J30" i="127" s="1"/>
  <c r="D37" i="126" s="1"/>
  <c r="D15" i="5"/>
  <c r="E14" i="5"/>
  <c r="G14" i="5" s="1"/>
  <c r="I12" i="117"/>
  <c r="J12" i="117" s="1"/>
  <c r="K12" i="117"/>
  <c r="K16" i="116" s="1"/>
  <c r="E15" i="113"/>
  <c r="F15" i="113" s="1"/>
  <c r="F14" i="113"/>
  <c r="D15" i="87"/>
  <c r="D16" i="87" s="1"/>
  <c r="E14" i="87"/>
  <c r="G14" i="87" s="1"/>
  <c r="H14" i="87" s="1"/>
  <c r="E16" i="86" s="1"/>
  <c r="F17" i="85"/>
  <c r="I13" i="7"/>
  <c r="H13" i="7"/>
  <c r="E14" i="107"/>
  <c r="F13" i="107"/>
  <c r="H13" i="107" s="1"/>
  <c r="I13" i="107" s="1"/>
  <c r="D14" i="106" s="1"/>
  <c r="E14" i="115"/>
  <c r="F13" i="115"/>
  <c r="C20" i="132"/>
  <c r="H27" i="133"/>
  <c r="D20" i="132"/>
  <c r="C15" i="146"/>
  <c r="G15" i="146"/>
  <c r="H22" i="161"/>
  <c r="F15" i="146"/>
  <c r="B15" i="146"/>
  <c r="I40" i="93"/>
  <c r="J40" i="93"/>
  <c r="E42" i="92" s="1"/>
  <c r="F64" i="93"/>
  <c r="H64" i="93" s="1"/>
  <c r="D41" i="93"/>
  <c r="F41" i="93" s="1"/>
  <c r="H41" i="93" s="1"/>
  <c r="C65" i="93"/>
  <c r="D18" i="119" l="1"/>
  <c r="C19" i="119"/>
  <c r="B20" i="99"/>
  <c r="C19" i="99"/>
  <c r="C22" i="89"/>
  <c r="B23" i="89"/>
  <c r="B17" i="5"/>
  <c r="C16" i="5"/>
  <c r="C17" i="121"/>
  <c r="D16" i="121"/>
  <c r="F16" i="121" s="1"/>
  <c r="H16" i="121" s="1"/>
  <c r="I16" i="121" s="1"/>
  <c r="J18" i="120" s="1"/>
  <c r="D38" i="125"/>
  <c r="F38" i="125" s="1"/>
  <c r="H38" i="125" s="1"/>
  <c r="I38" i="125" s="1"/>
  <c r="J38" i="125" s="1"/>
  <c r="D39" i="124" s="1"/>
  <c r="C39" i="125"/>
  <c r="C64" i="125"/>
  <c r="D64" i="125" s="1"/>
  <c r="F64" i="125" s="1"/>
  <c r="H64" i="125" s="1"/>
  <c r="I64" i="125" s="1"/>
  <c r="J64" i="125" s="1"/>
  <c r="D66" i="124" s="1"/>
  <c r="J35" i="151"/>
  <c r="G32" i="144"/>
  <c r="E32" i="144"/>
  <c r="H32" i="144"/>
  <c r="D32" i="144"/>
  <c r="I32" i="144"/>
  <c r="F32" i="144"/>
  <c r="D15" i="149"/>
  <c r="C15" i="149"/>
  <c r="J17" i="163"/>
  <c r="J18" i="163" s="1"/>
  <c r="D16" i="117"/>
  <c r="C17" i="117"/>
  <c r="D15" i="123"/>
  <c r="F15" i="123" s="1"/>
  <c r="H15" i="123" s="1"/>
  <c r="C16" i="123"/>
  <c r="B22" i="91"/>
  <c r="C21" i="91"/>
  <c r="E21" i="91" s="1"/>
  <c r="G21" i="91" s="1"/>
  <c r="H21" i="91" s="1"/>
  <c r="J42" i="90" s="1"/>
  <c r="C32" i="127"/>
  <c r="D31" i="127"/>
  <c r="F18" i="130"/>
  <c r="J25" i="131"/>
  <c r="C18" i="130"/>
  <c r="G18" i="130"/>
  <c r="D18" i="130"/>
  <c r="E18" i="130"/>
  <c r="L20" i="134"/>
  <c r="J20" i="134"/>
  <c r="N27" i="135"/>
  <c r="G27" i="144"/>
  <c r="J30" i="151"/>
  <c r="J32" i="151" s="1"/>
  <c r="H27" i="144"/>
  <c r="D27" i="144"/>
  <c r="I27" i="144"/>
  <c r="E27" i="144"/>
  <c r="F27" i="144"/>
  <c r="D14" i="101"/>
  <c r="F14" i="101" s="1"/>
  <c r="H14" i="101" s="1"/>
  <c r="I14" i="101" s="1"/>
  <c r="L15" i="100" s="1"/>
  <c r="C15" i="101"/>
  <c r="D14" i="103"/>
  <c r="C15" i="103"/>
  <c r="C18" i="111"/>
  <c r="D17" i="111"/>
  <c r="B17" i="7"/>
  <c r="C16" i="7"/>
  <c r="D13" i="125"/>
  <c r="F13" i="125" s="1"/>
  <c r="H13" i="125" s="1"/>
  <c r="I13" i="125" s="1"/>
  <c r="J13" i="125" s="1"/>
  <c r="D14" i="124" s="1"/>
  <c r="C14" i="125"/>
  <c r="D16" i="85"/>
  <c r="E15" i="85"/>
  <c r="G15" i="85" s="1"/>
  <c r="I15" i="85" s="1"/>
  <c r="J15" i="85" s="1"/>
  <c r="J18" i="84" s="1"/>
  <c r="D16" i="105"/>
  <c r="F16" i="105" s="1"/>
  <c r="H16" i="105" s="1"/>
  <c r="I16" i="105" s="1"/>
  <c r="L20" i="104" s="1"/>
  <c r="C17" i="105"/>
  <c r="D16" i="93"/>
  <c r="F16" i="93" s="1"/>
  <c r="H16" i="93" s="1"/>
  <c r="C17" i="93"/>
  <c r="B19" i="9"/>
  <c r="C18" i="9"/>
  <c r="D14" i="115"/>
  <c r="C15" i="115"/>
  <c r="C16" i="115" s="1"/>
  <c r="D14" i="109"/>
  <c r="F14" i="109" s="1"/>
  <c r="H14" i="109" s="1"/>
  <c r="I14" i="109" s="1"/>
  <c r="D15" i="108" s="1"/>
  <c r="C15" i="109"/>
  <c r="B18" i="87"/>
  <c r="C17" i="87"/>
  <c r="C16" i="107"/>
  <c r="D15" i="107"/>
  <c r="J15" i="93"/>
  <c r="E17" i="92" s="1"/>
  <c r="I15" i="93"/>
  <c r="D137" i="123"/>
  <c r="C138" i="123"/>
  <c r="M13" i="113"/>
  <c r="D16" i="112"/>
  <c r="O13" i="113"/>
  <c r="H13" i="115"/>
  <c r="I13" i="115" s="1"/>
  <c r="J13" i="115" s="1"/>
  <c r="K13" i="115" s="1"/>
  <c r="L15" i="114" s="1"/>
  <c r="D20" i="136"/>
  <c r="J25" i="137"/>
  <c r="J26" i="137" s="1"/>
  <c r="D18" i="89"/>
  <c r="E17" i="89"/>
  <c r="G17" i="89" s="1"/>
  <c r="H17" i="89" s="1"/>
  <c r="J19" i="88" s="1"/>
  <c r="O14" i="111"/>
  <c r="M14" i="111"/>
  <c r="D22" i="110"/>
  <c r="H15" i="119"/>
  <c r="I13" i="117"/>
  <c r="J13" i="117" s="1"/>
  <c r="K13" i="117"/>
  <c r="K17" i="116" s="1"/>
  <c r="E40" i="125"/>
  <c r="E15" i="115"/>
  <c r="E16" i="115" s="1"/>
  <c r="F14" i="115"/>
  <c r="I14" i="119"/>
  <c r="J14" i="119" s="1"/>
  <c r="K14" i="119"/>
  <c r="J16" i="118" s="1"/>
  <c r="E17" i="119"/>
  <c r="F16" i="119"/>
  <c r="D20" i="99"/>
  <c r="E19" i="99"/>
  <c r="G19" i="99" s="1"/>
  <c r="H19" i="99" s="1"/>
  <c r="L43" i="98" s="1"/>
  <c r="J48" i="162"/>
  <c r="M47" i="162"/>
  <c r="F39" i="148" s="1"/>
  <c r="C21" i="132"/>
  <c r="D21" i="132"/>
  <c r="H28" i="133"/>
  <c r="H29" i="133" s="1"/>
  <c r="H14" i="113"/>
  <c r="I14" i="113" s="1"/>
  <c r="J14" i="113" s="1"/>
  <c r="K14" i="113" s="1"/>
  <c r="H14" i="5"/>
  <c r="I14" i="5"/>
  <c r="J14" i="5" s="1"/>
  <c r="E17" i="117"/>
  <c r="F16" i="117"/>
  <c r="G16" i="9"/>
  <c r="H16" i="9" s="1"/>
  <c r="I16" i="9" s="1"/>
  <c r="J16" i="9" s="1"/>
  <c r="E16" i="123"/>
  <c r="I14" i="7"/>
  <c r="H14" i="7"/>
  <c r="E17" i="111"/>
  <c r="F16" i="111"/>
  <c r="L30" i="140"/>
  <c r="N33" i="141"/>
  <c r="K30" i="140"/>
  <c r="M30" i="140"/>
  <c r="J17" i="159"/>
  <c r="D15" i="147"/>
  <c r="O27" i="155"/>
  <c r="L18" i="154"/>
  <c r="C18" i="154"/>
  <c r="D15" i="95"/>
  <c r="E14" i="95"/>
  <c r="G14" i="95" s="1"/>
  <c r="H14" i="95" s="1"/>
  <c r="J27" i="94" s="1"/>
  <c r="I34" i="142"/>
  <c r="F34" i="142"/>
  <c r="D34" i="142"/>
  <c r="H34" i="142"/>
  <c r="E34" i="142"/>
  <c r="G34" i="142"/>
  <c r="J38" i="143"/>
  <c r="P12" i="113"/>
  <c r="Q12" i="113" s="1"/>
  <c r="C19" i="138"/>
  <c r="E19" i="138"/>
  <c r="I26" i="139"/>
  <c r="H19" i="138"/>
  <c r="D19" i="138"/>
  <c r="F19" i="138"/>
  <c r="G19" i="138"/>
  <c r="E15" i="101"/>
  <c r="P12" i="111"/>
  <c r="Q12" i="111" s="1"/>
  <c r="G33" i="142"/>
  <c r="F33" i="142"/>
  <c r="H33" i="142"/>
  <c r="I33" i="142"/>
  <c r="E33" i="142"/>
  <c r="J37" i="143"/>
  <c r="D33" i="142"/>
  <c r="D15" i="145"/>
  <c r="K17" i="160"/>
  <c r="I15" i="145"/>
  <c r="H15" i="145"/>
  <c r="C15" i="145"/>
  <c r="E15" i="103"/>
  <c r="F14" i="103"/>
  <c r="H14" i="103" s="1"/>
  <c r="I14" i="103" s="1"/>
  <c r="L15" i="102" s="1"/>
  <c r="H17" i="152"/>
  <c r="V17" i="152"/>
  <c r="G17" i="152"/>
  <c r="L17" i="152"/>
  <c r="S17" i="152"/>
  <c r="F17" i="152"/>
  <c r="K17" i="152"/>
  <c r="U17" i="152"/>
  <c r="E17" i="152"/>
  <c r="R17" i="152"/>
  <c r="C17" i="152"/>
  <c r="O17" i="152"/>
  <c r="M17" i="152"/>
  <c r="T17" i="152"/>
  <c r="B17" i="152"/>
  <c r="W27" i="153"/>
  <c r="Q17" i="152"/>
  <c r="N17" i="152"/>
  <c r="P17" i="152"/>
  <c r="J17" i="152"/>
  <c r="I17" i="152"/>
  <c r="D17" i="152"/>
  <c r="C19" i="128"/>
  <c r="J26" i="129"/>
  <c r="D19" i="128"/>
  <c r="E27" i="140"/>
  <c r="D27" i="140"/>
  <c r="N30" i="141"/>
  <c r="F27" i="140"/>
  <c r="E30" i="123"/>
  <c r="H15" i="150"/>
  <c r="I22" i="164"/>
  <c r="K13" i="7"/>
  <c r="D17" i="87"/>
  <c r="E16" i="87"/>
  <c r="G16" i="87" s="1"/>
  <c r="H16" i="87" s="1"/>
  <c r="E18" i="86" s="1"/>
  <c r="E32" i="127"/>
  <c r="F31" i="127"/>
  <c r="H31" i="127" s="1"/>
  <c r="I31" i="127" s="1"/>
  <c r="J31" i="127" s="1"/>
  <c r="D38" i="126" s="1"/>
  <c r="H14" i="117"/>
  <c r="E17" i="9"/>
  <c r="D18" i="9"/>
  <c r="I14" i="123"/>
  <c r="J14" i="123"/>
  <c r="D15" i="122" s="1"/>
  <c r="H15" i="111"/>
  <c r="I15" i="111" s="1"/>
  <c r="J15" i="111" s="1"/>
  <c r="K15" i="111" s="1"/>
  <c r="M26" i="162"/>
  <c r="H18" i="148" s="1"/>
  <c r="K26" i="162"/>
  <c r="B18" i="148" s="1"/>
  <c r="J27" i="162"/>
  <c r="C16" i="146"/>
  <c r="H23" i="161"/>
  <c r="B16" i="146"/>
  <c r="E15" i="107"/>
  <c r="F14" i="107"/>
  <c r="H14" i="107" s="1"/>
  <c r="I14" i="107" s="1"/>
  <c r="D15" i="106" s="1"/>
  <c r="F18" i="85"/>
  <c r="H15" i="113"/>
  <c r="I15" i="113" s="1"/>
  <c r="J15" i="113" s="1"/>
  <c r="K15" i="113" s="1"/>
  <c r="E15" i="5"/>
  <c r="G15" i="5" s="1"/>
  <c r="D16" i="5"/>
  <c r="E16" i="109"/>
  <c r="Q53" i="152"/>
  <c r="U63" i="153"/>
  <c r="M53" i="152"/>
  <c r="I53" i="152"/>
  <c r="D38" i="91"/>
  <c r="E16" i="7"/>
  <c r="G16" i="7" s="1"/>
  <c r="D17" i="7"/>
  <c r="E17" i="121"/>
  <c r="G19" i="157"/>
  <c r="F18" i="156"/>
  <c r="C21" i="158"/>
  <c r="H21" i="158"/>
  <c r="K27" i="165"/>
  <c r="D21" i="158"/>
  <c r="B21" i="158"/>
  <c r="C66" i="93"/>
  <c r="D66" i="93" s="1"/>
  <c r="F66" i="93" s="1"/>
  <c r="H66" i="93" s="1"/>
  <c r="D65" i="93"/>
  <c r="F65" i="93" s="1"/>
  <c r="H65" i="93" s="1"/>
  <c r="I41" i="93"/>
  <c r="J41" i="93"/>
  <c r="E43" i="92" s="1"/>
  <c r="I64" i="93"/>
  <c r="J64" i="93"/>
  <c r="E66" i="92" s="1"/>
  <c r="C17" i="5" l="1"/>
  <c r="B18" i="5"/>
  <c r="C20" i="99"/>
  <c r="B21" i="99"/>
  <c r="C23" i="89"/>
  <c r="B24" i="89"/>
  <c r="D19" i="119"/>
  <c r="C20" i="119"/>
  <c r="D16" i="115"/>
  <c r="C17" i="115"/>
  <c r="C18" i="93"/>
  <c r="D17" i="93"/>
  <c r="F17" i="93" s="1"/>
  <c r="H17" i="93" s="1"/>
  <c r="D14" i="125"/>
  <c r="F14" i="125" s="1"/>
  <c r="H14" i="125" s="1"/>
  <c r="I14" i="125" s="1"/>
  <c r="J14" i="125" s="1"/>
  <c r="D15" i="124" s="1"/>
  <c r="C15" i="125"/>
  <c r="D15" i="103"/>
  <c r="C16" i="103"/>
  <c r="J26" i="131"/>
  <c r="E19" i="130"/>
  <c r="F19" i="130"/>
  <c r="G19" i="130"/>
  <c r="D19" i="130"/>
  <c r="C19" i="130"/>
  <c r="C18" i="117"/>
  <c r="D17" i="117"/>
  <c r="F17" i="117" s="1"/>
  <c r="C18" i="121"/>
  <c r="D17" i="121"/>
  <c r="C18" i="87"/>
  <c r="B19" i="87"/>
  <c r="J16" i="93"/>
  <c r="E18" i="92" s="1"/>
  <c r="I16" i="93"/>
  <c r="D17" i="85"/>
  <c r="E16" i="85"/>
  <c r="G16" i="85" s="1"/>
  <c r="I16" i="85" s="1"/>
  <c r="J16" i="85" s="1"/>
  <c r="J19" i="84" s="1"/>
  <c r="G31" i="144"/>
  <c r="I31" i="144"/>
  <c r="J34" i="151"/>
  <c r="F31" i="144"/>
  <c r="D31" i="144"/>
  <c r="H31" i="144"/>
  <c r="E31" i="144"/>
  <c r="B23" i="91"/>
  <c r="B24" i="91" s="1"/>
  <c r="B25" i="91" s="1"/>
  <c r="C22" i="91"/>
  <c r="E22" i="91" s="1"/>
  <c r="G22" i="91" s="1"/>
  <c r="H22" i="91" s="1"/>
  <c r="J43" i="90" s="1"/>
  <c r="C40" i="125"/>
  <c r="D39" i="125"/>
  <c r="F39" i="125" s="1"/>
  <c r="H39" i="125" s="1"/>
  <c r="I39" i="125" s="1"/>
  <c r="J39" i="125" s="1"/>
  <c r="D40" i="124" s="1"/>
  <c r="C139" i="123"/>
  <c r="D138" i="123"/>
  <c r="D15" i="109"/>
  <c r="F15" i="109" s="1"/>
  <c r="H15" i="109" s="1"/>
  <c r="I15" i="109" s="1"/>
  <c r="D16" i="108" s="1"/>
  <c r="C16" i="109"/>
  <c r="D17" i="105"/>
  <c r="F17" i="105" s="1"/>
  <c r="H17" i="105" s="1"/>
  <c r="I17" i="105" s="1"/>
  <c r="L21" i="104" s="1"/>
  <c r="C18" i="105"/>
  <c r="D15" i="101"/>
  <c r="C16" i="101"/>
  <c r="C17" i="123"/>
  <c r="D16" i="123"/>
  <c r="C17" i="149"/>
  <c r="D17" i="149"/>
  <c r="J19" i="163"/>
  <c r="D16" i="107"/>
  <c r="C17" i="107"/>
  <c r="C19" i="9"/>
  <c r="B20" i="9"/>
  <c r="B21" i="9" s="1"/>
  <c r="C17" i="7"/>
  <c r="B18" i="7"/>
  <c r="C19" i="111"/>
  <c r="D18" i="111"/>
  <c r="C21" i="134"/>
  <c r="N28" i="135"/>
  <c r="D21" i="134"/>
  <c r="C34" i="127"/>
  <c r="D32" i="127"/>
  <c r="H34" i="144"/>
  <c r="E34" i="144"/>
  <c r="D34" i="144"/>
  <c r="I34" i="144"/>
  <c r="J37" i="151"/>
  <c r="F34" i="144"/>
  <c r="G34" i="144"/>
  <c r="M15" i="111"/>
  <c r="D23" i="110"/>
  <c r="O15" i="111"/>
  <c r="D17" i="112"/>
  <c r="O14" i="113"/>
  <c r="M14" i="113"/>
  <c r="I16" i="7"/>
  <c r="H16" i="7"/>
  <c r="E17" i="109"/>
  <c r="F15" i="107"/>
  <c r="H15" i="107" s="1"/>
  <c r="I15" i="107" s="1"/>
  <c r="D16" i="106" s="1"/>
  <c r="E16" i="107"/>
  <c r="E34" i="127"/>
  <c r="F32" i="127"/>
  <c r="H32" i="127" s="1"/>
  <c r="I32" i="127" s="1"/>
  <c r="J32" i="127" s="1"/>
  <c r="D39" i="126" s="1"/>
  <c r="E35" i="142"/>
  <c r="H35" i="142"/>
  <c r="J39" i="143"/>
  <c r="G35" i="142"/>
  <c r="D35" i="142"/>
  <c r="F35" i="142"/>
  <c r="I35" i="142"/>
  <c r="L32" i="140"/>
  <c r="K32" i="140"/>
  <c r="D32" i="140"/>
  <c r="E32" i="140"/>
  <c r="F32" i="140"/>
  <c r="N35" i="141"/>
  <c r="M32" i="140"/>
  <c r="E18" i="89"/>
  <c r="G18" i="89" s="1"/>
  <c r="H18" i="89" s="1"/>
  <c r="J20" i="88" s="1"/>
  <c r="D19" i="89"/>
  <c r="K14" i="117"/>
  <c r="K18" i="116" s="1"/>
  <c r="I14" i="117"/>
  <c r="J14" i="117" s="1"/>
  <c r="L29" i="140"/>
  <c r="K29" i="140"/>
  <c r="F29" i="140"/>
  <c r="M29" i="140"/>
  <c r="N32" i="141"/>
  <c r="E29" i="140"/>
  <c r="D29" i="140"/>
  <c r="H16" i="145"/>
  <c r="I16" i="145"/>
  <c r="K18" i="160"/>
  <c r="F15" i="101"/>
  <c r="H15" i="101" s="1"/>
  <c r="I15" i="101" s="1"/>
  <c r="L16" i="100" s="1"/>
  <c r="E16" i="101"/>
  <c r="K14" i="7"/>
  <c r="P13" i="113"/>
  <c r="Q13" i="113" s="1"/>
  <c r="B22" i="158"/>
  <c r="C22" i="158"/>
  <c r="K28" i="165"/>
  <c r="H22" i="158"/>
  <c r="D22" i="158"/>
  <c r="E18" i="121"/>
  <c r="F17" i="121"/>
  <c r="H17" i="121" s="1"/>
  <c r="I17" i="121" s="1"/>
  <c r="J19" i="120" s="1"/>
  <c r="D39" i="91"/>
  <c r="H15" i="5"/>
  <c r="I15" i="5"/>
  <c r="J15" i="5" s="1"/>
  <c r="F19" i="85"/>
  <c r="B17" i="146"/>
  <c r="H24" i="161"/>
  <c r="C17" i="146"/>
  <c r="G17" i="146"/>
  <c r="F17" i="146"/>
  <c r="D18" i="87"/>
  <c r="E17" i="87"/>
  <c r="G17" i="87" s="1"/>
  <c r="H17" i="87" s="1"/>
  <c r="E19" i="86" s="1"/>
  <c r="D20" i="138"/>
  <c r="E20" i="138"/>
  <c r="I27" i="139"/>
  <c r="G20" i="138"/>
  <c r="C20" i="138"/>
  <c r="H20" i="138"/>
  <c r="F20" i="138"/>
  <c r="H16" i="111"/>
  <c r="I16" i="111" s="1"/>
  <c r="J16" i="111" s="1"/>
  <c r="K16" i="111" s="1"/>
  <c r="I15" i="123"/>
  <c r="J15" i="123"/>
  <c r="D16" i="122" s="1"/>
  <c r="H16" i="117"/>
  <c r="H16" i="119"/>
  <c r="H14" i="115"/>
  <c r="I14" i="115" s="1"/>
  <c r="J14" i="115" s="1"/>
  <c r="K14" i="115" s="1"/>
  <c r="L16" i="114" s="1"/>
  <c r="P14" i="111"/>
  <c r="Q14" i="111" s="1"/>
  <c r="G20" i="157"/>
  <c r="F19" i="156"/>
  <c r="M15" i="113"/>
  <c r="D18" i="112"/>
  <c r="O15" i="113"/>
  <c r="K27" i="162"/>
  <c r="M27" i="162"/>
  <c r="H19" i="148" s="1"/>
  <c r="J28" i="162"/>
  <c r="G17" i="9"/>
  <c r="H17" i="9" s="1"/>
  <c r="I17" i="9" s="1"/>
  <c r="J17" i="9" s="1"/>
  <c r="I23" i="164"/>
  <c r="H16" i="150"/>
  <c r="C20" i="128"/>
  <c r="J27" i="129"/>
  <c r="D20" i="128"/>
  <c r="W28" i="153"/>
  <c r="M18" i="152"/>
  <c r="C18" i="152"/>
  <c r="Q18" i="152"/>
  <c r="F18" i="152"/>
  <c r="U18" i="152"/>
  <c r="G18" i="152"/>
  <c r="I18" i="152"/>
  <c r="J18" i="152"/>
  <c r="R18" i="152"/>
  <c r="L18" i="152"/>
  <c r="D18" i="152"/>
  <c r="N18" i="152"/>
  <c r="B18" i="152"/>
  <c r="H18" i="152"/>
  <c r="O18" i="152"/>
  <c r="T18" i="152"/>
  <c r="P18" i="152"/>
  <c r="K18" i="152"/>
  <c r="S18" i="152"/>
  <c r="E18" i="152"/>
  <c r="V18" i="152"/>
  <c r="M54" i="152"/>
  <c r="I54" i="152"/>
  <c r="Q54" i="152"/>
  <c r="U64" i="153"/>
  <c r="D17" i="5"/>
  <c r="E16" i="5"/>
  <c r="G16" i="5" s="1"/>
  <c r="E16" i="103"/>
  <c r="F15" i="103"/>
  <c r="H15" i="103" s="1"/>
  <c r="I15" i="103" s="1"/>
  <c r="L16" i="102" s="1"/>
  <c r="G36" i="142"/>
  <c r="H36" i="142"/>
  <c r="E36" i="142"/>
  <c r="I36" i="142"/>
  <c r="J40" i="143"/>
  <c r="D36" i="142"/>
  <c r="F36" i="142"/>
  <c r="D16" i="95"/>
  <c r="E16" i="95" s="1"/>
  <c r="G16" i="95" s="1"/>
  <c r="H16" i="95" s="1"/>
  <c r="J31" i="94" s="1"/>
  <c r="E15" i="95"/>
  <c r="G15" i="95" s="1"/>
  <c r="H15" i="95" s="1"/>
  <c r="J29" i="94" s="1"/>
  <c r="J18" i="159"/>
  <c r="C17" i="147"/>
  <c r="E20" i="99"/>
  <c r="G20" i="99" s="1"/>
  <c r="H20" i="99" s="1"/>
  <c r="L44" i="98" s="1"/>
  <c r="D21" i="99"/>
  <c r="E41" i="125"/>
  <c r="D22" i="136"/>
  <c r="J27" i="137"/>
  <c r="F22" i="136"/>
  <c r="E17" i="7"/>
  <c r="G17" i="7" s="1"/>
  <c r="D18" i="7"/>
  <c r="E18" i="9"/>
  <c r="D19" i="9"/>
  <c r="L13" i="7"/>
  <c r="M13" i="7" s="1"/>
  <c r="E31" i="123"/>
  <c r="L19" i="154"/>
  <c r="O28" i="155"/>
  <c r="F17" i="111"/>
  <c r="E18" i="111"/>
  <c r="E17" i="123"/>
  <c r="F16" i="123"/>
  <c r="H16" i="123" s="1"/>
  <c r="E18" i="117"/>
  <c r="E23" i="132"/>
  <c r="D23" i="132"/>
  <c r="C23" i="132"/>
  <c r="F23" i="132"/>
  <c r="H30" i="133"/>
  <c r="H31" i="133" s="1"/>
  <c r="J49" i="162"/>
  <c r="M48" i="162"/>
  <c r="F40" i="148" s="1"/>
  <c r="E18" i="119"/>
  <c r="F17" i="119"/>
  <c r="F16" i="115"/>
  <c r="E17" i="115"/>
  <c r="K15" i="119"/>
  <c r="J17" i="118" s="1"/>
  <c r="I15" i="119"/>
  <c r="J15" i="119" s="1"/>
  <c r="J65" i="93"/>
  <c r="E67" i="92" s="1"/>
  <c r="I65" i="93"/>
  <c r="J66" i="93"/>
  <c r="E68" i="92" s="1"/>
  <c r="I66" i="93"/>
  <c r="D20" i="119" l="1"/>
  <c r="C21" i="119"/>
  <c r="C24" i="89"/>
  <c r="B25" i="89"/>
  <c r="C18" i="5"/>
  <c r="B19" i="5"/>
  <c r="C21" i="99"/>
  <c r="B22" i="99"/>
  <c r="C35" i="127"/>
  <c r="D34" i="127"/>
  <c r="C22" i="134"/>
  <c r="J22" i="134"/>
  <c r="D22" i="134"/>
  <c r="L22" i="134"/>
  <c r="N29" i="135"/>
  <c r="B19" i="7"/>
  <c r="C18" i="7"/>
  <c r="B22" i="9"/>
  <c r="C21" i="9"/>
  <c r="D18" i="149"/>
  <c r="C18" i="149"/>
  <c r="J20" i="163"/>
  <c r="J21" i="163" s="1"/>
  <c r="D17" i="123"/>
  <c r="C18" i="123"/>
  <c r="C19" i="123" s="1"/>
  <c r="D139" i="123"/>
  <c r="C140" i="123"/>
  <c r="C41" i="125"/>
  <c r="D40" i="125"/>
  <c r="F40" i="125" s="1"/>
  <c r="H40" i="125" s="1"/>
  <c r="I40" i="125" s="1"/>
  <c r="J40" i="125" s="1"/>
  <c r="D41" i="124" s="1"/>
  <c r="B20" i="87"/>
  <c r="C19" i="87"/>
  <c r="C17" i="103"/>
  <c r="D16" i="103"/>
  <c r="J17" i="93"/>
  <c r="E19" i="92" s="1"/>
  <c r="I17" i="93"/>
  <c r="C17" i="101"/>
  <c r="D16" i="101"/>
  <c r="D16" i="109"/>
  <c r="F16" i="109" s="1"/>
  <c r="H16" i="109" s="1"/>
  <c r="I16" i="109" s="1"/>
  <c r="D17" i="108" s="1"/>
  <c r="C17" i="109"/>
  <c r="D18" i="85"/>
  <c r="E17" i="85"/>
  <c r="G17" i="85" s="1"/>
  <c r="I17" i="85" s="1"/>
  <c r="J17" i="85" s="1"/>
  <c r="J20" i="84" s="1"/>
  <c r="D18" i="117"/>
  <c r="C19" i="117"/>
  <c r="D18" i="93"/>
  <c r="F18" i="93" s="1"/>
  <c r="H18" i="93" s="1"/>
  <c r="C19" i="93"/>
  <c r="H36" i="144"/>
  <c r="I36" i="144"/>
  <c r="J39" i="151"/>
  <c r="G36" i="144"/>
  <c r="F36" i="144"/>
  <c r="D36" i="144"/>
  <c r="E36" i="144"/>
  <c r="C18" i="107"/>
  <c r="D17" i="107"/>
  <c r="C25" i="91"/>
  <c r="E25" i="91" s="1"/>
  <c r="G25" i="91" s="1"/>
  <c r="H25" i="91" s="1"/>
  <c r="J46" i="90" s="1"/>
  <c r="B26" i="91"/>
  <c r="D15" i="125"/>
  <c r="F15" i="125" s="1"/>
  <c r="H15" i="125" s="1"/>
  <c r="I15" i="125" s="1"/>
  <c r="J15" i="125" s="1"/>
  <c r="D16" i="124" s="1"/>
  <c r="C16" i="125"/>
  <c r="C18" i="115"/>
  <c r="D17" i="115"/>
  <c r="F17" i="123"/>
  <c r="H17" i="123" s="1"/>
  <c r="I17" i="123" s="1"/>
  <c r="D19" i="111"/>
  <c r="C20" i="111"/>
  <c r="D18" i="105"/>
  <c r="F18" i="105" s="1"/>
  <c r="H18" i="105" s="1"/>
  <c r="I18" i="105" s="1"/>
  <c r="L22" i="104" s="1"/>
  <c r="C19" i="105"/>
  <c r="H33" i="144"/>
  <c r="F33" i="144"/>
  <c r="D33" i="144"/>
  <c r="G33" i="144"/>
  <c r="I33" i="144"/>
  <c r="E33" i="144"/>
  <c r="J36" i="151"/>
  <c r="J38" i="151" s="1"/>
  <c r="C20" i="121"/>
  <c r="D18" i="121"/>
  <c r="E20" i="130"/>
  <c r="F20" i="130"/>
  <c r="D20" i="130"/>
  <c r="C20" i="130"/>
  <c r="G20" i="130"/>
  <c r="J27" i="131"/>
  <c r="O16" i="111"/>
  <c r="D24" i="110"/>
  <c r="M16" i="111"/>
  <c r="J50" i="162"/>
  <c r="M49" i="162"/>
  <c r="F41" i="148" s="1"/>
  <c r="O29" i="155"/>
  <c r="C20" i="154"/>
  <c r="L20" i="154"/>
  <c r="E17" i="103"/>
  <c r="F16" i="103"/>
  <c r="H16" i="103" s="1"/>
  <c r="I16" i="103" s="1"/>
  <c r="L17" i="102" s="1"/>
  <c r="I55" i="152"/>
  <c r="Q55" i="152"/>
  <c r="M55" i="152"/>
  <c r="U65" i="153"/>
  <c r="D19" i="7"/>
  <c r="E18" i="7"/>
  <c r="G18" i="7" s="1"/>
  <c r="F20" i="156"/>
  <c r="G21" i="157"/>
  <c r="I16" i="117"/>
  <c r="J16" i="117" s="1"/>
  <c r="K16" i="117"/>
  <c r="K20" i="116" s="1"/>
  <c r="L14" i="7"/>
  <c r="M14" i="7" s="1"/>
  <c r="H17" i="119"/>
  <c r="H17" i="7"/>
  <c r="I17" i="7"/>
  <c r="D19" i="87"/>
  <c r="E18" i="87"/>
  <c r="G18" i="87" s="1"/>
  <c r="H18" i="87" s="1"/>
  <c r="E20" i="86" s="1"/>
  <c r="E19" i="119"/>
  <c r="F18" i="119"/>
  <c r="H17" i="117"/>
  <c r="F18" i="111"/>
  <c r="E19" i="111"/>
  <c r="D20" i="9"/>
  <c r="D21" i="9" s="1"/>
  <c r="E19" i="9"/>
  <c r="E42" i="125"/>
  <c r="I38" i="142"/>
  <c r="E38" i="142"/>
  <c r="D38" i="142"/>
  <c r="J42" i="143"/>
  <c r="G38" i="142"/>
  <c r="F38" i="142"/>
  <c r="H38" i="142"/>
  <c r="H16" i="5"/>
  <c r="I16" i="5"/>
  <c r="J16" i="5" s="1"/>
  <c r="I24" i="164"/>
  <c r="H17" i="150"/>
  <c r="I16" i="119"/>
  <c r="J16" i="119" s="1"/>
  <c r="K16" i="119"/>
  <c r="J18" i="118" s="1"/>
  <c r="E20" i="121"/>
  <c r="F18" i="121"/>
  <c r="H18" i="121" s="1"/>
  <c r="I18" i="121" s="1"/>
  <c r="J20" i="120" s="1"/>
  <c r="D34" i="140"/>
  <c r="N37" i="141"/>
  <c r="F34" i="140"/>
  <c r="E34" i="140"/>
  <c r="E18" i="109"/>
  <c r="H16" i="115"/>
  <c r="I16" i="115" s="1"/>
  <c r="J16" i="115" s="1"/>
  <c r="K16" i="115" s="1"/>
  <c r="L21" i="114" s="1"/>
  <c r="I16" i="123"/>
  <c r="J16" i="123"/>
  <c r="D17" i="122" s="1"/>
  <c r="P15" i="113"/>
  <c r="Q15" i="113" s="1"/>
  <c r="F20" i="85"/>
  <c r="D40" i="91"/>
  <c r="F31" i="140"/>
  <c r="M31" i="140"/>
  <c r="N34" i="141"/>
  <c r="K31" i="140"/>
  <c r="L31" i="140"/>
  <c r="E31" i="140"/>
  <c r="D31" i="140"/>
  <c r="F16" i="107"/>
  <c r="H16" i="107" s="1"/>
  <c r="I16" i="107" s="1"/>
  <c r="D17" i="106" s="1"/>
  <c r="E17" i="107"/>
  <c r="D25" i="132"/>
  <c r="C25" i="132"/>
  <c r="H32" i="133"/>
  <c r="J17" i="123"/>
  <c r="D18" i="122" s="1"/>
  <c r="J19" i="159"/>
  <c r="C18" i="147"/>
  <c r="D17" i="147"/>
  <c r="U19" i="152"/>
  <c r="N19" i="152"/>
  <c r="F19" i="152"/>
  <c r="L19" i="152"/>
  <c r="K19" i="152"/>
  <c r="O19" i="152"/>
  <c r="G19" i="152"/>
  <c r="V19" i="152"/>
  <c r="R19" i="152"/>
  <c r="D19" i="152"/>
  <c r="T19" i="152"/>
  <c r="Q19" i="152"/>
  <c r="B19" i="152"/>
  <c r="I19" i="152"/>
  <c r="J19" i="152"/>
  <c r="W29" i="153"/>
  <c r="S19" i="152"/>
  <c r="M19" i="152"/>
  <c r="H19" i="152"/>
  <c r="E19" i="152"/>
  <c r="C19" i="152"/>
  <c r="P19" i="152"/>
  <c r="K28" i="162"/>
  <c r="B20" i="148" s="1"/>
  <c r="J29" i="162"/>
  <c r="M28" i="162"/>
  <c r="H20" i="148" s="1"/>
  <c r="B18" i="146"/>
  <c r="F18" i="146"/>
  <c r="C18" i="146"/>
  <c r="H25" i="161"/>
  <c r="G18" i="146"/>
  <c r="H23" i="158"/>
  <c r="B23" i="158"/>
  <c r="C23" i="158"/>
  <c r="K29" i="165"/>
  <c r="D23" i="158"/>
  <c r="E17" i="101"/>
  <c r="F16" i="101"/>
  <c r="H16" i="101" s="1"/>
  <c r="I16" i="101" s="1"/>
  <c r="L17" i="100" s="1"/>
  <c r="K16" i="7"/>
  <c r="P15" i="111"/>
  <c r="Q15" i="111" s="1"/>
  <c r="E18" i="115"/>
  <c r="F17" i="115"/>
  <c r="E19" i="117"/>
  <c r="F18" i="117"/>
  <c r="H17" i="111"/>
  <c r="I17" i="111" s="1"/>
  <c r="J17" i="111" s="1"/>
  <c r="K17" i="111" s="1"/>
  <c r="E32" i="123"/>
  <c r="G18" i="9"/>
  <c r="H18" i="9" s="1"/>
  <c r="I18" i="9" s="1"/>
  <c r="J18" i="9" s="1"/>
  <c r="D23" i="136"/>
  <c r="J28" i="137"/>
  <c r="F23" i="136"/>
  <c r="D22" i="99"/>
  <c r="E21" i="99"/>
  <c r="G21" i="99" s="1"/>
  <c r="H21" i="99" s="1"/>
  <c r="L45" i="98" s="1"/>
  <c r="D18" i="5"/>
  <c r="E17" i="5"/>
  <c r="G17" i="5" s="1"/>
  <c r="E21" i="128"/>
  <c r="D21" i="128"/>
  <c r="F21" i="128"/>
  <c r="C21" i="128"/>
  <c r="G21" i="128"/>
  <c r="J28" i="129"/>
  <c r="C21" i="138"/>
  <c r="E21" i="138"/>
  <c r="F21" i="138"/>
  <c r="I28" i="139"/>
  <c r="D21" i="138"/>
  <c r="G21" i="138"/>
  <c r="H21" i="138"/>
  <c r="H17" i="145"/>
  <c r="D17" i="145"/>
  <c r="C17" i="145"/>
  <c r="K19" i="160"/>
  <c r="I17" i="145"/>
  <c r="D20" i="89"/>
  <c r="D21" i="89" s="1"/>
  <c r="E19" i="89"/>
  <c r="G19" i="89" s="1"/>
  <c r="H19" i="89" s="1"/>
  <c r="J21" i="88" s="1"/>
  <c r="J41" i="143"/>
  <c r="J43" i="143" s="1"/>
  <c r="E37" i="142"/>
  <c r="D37" i="142"/>
  <c r="F37" i="142"/>
  <c r="I37" i="142"/>
  <c r="H37" i="142"/>
  <c r="G37" i="142"/>
  <c r="E35" i="127"/>
  <c r="F34" i="127"/>
  <c r="H34" i="127" s="1"/>
  <c r="I34" i="127" s="1"/>
  <c r="J34" i="127" s="1"/>
  <c r="D43" i="126" s="1"/>
  <c r="P14" i="113"/>
  <c r="Q14" i="113" s="1"/>
  <c r="B23" i="99" l="1"/>
  <c r="B24" i="99" s="1"/>
  <c r="C22" i="99"/>
  <c r="B26" i="89"/>
  <c r="C25" i="89"/>
  <c r="C19" i="5"/>
  <c r="B20" i="5"/>
  <c r="C22" i="119"/>
  <c r="C23" i="119" s="1"/>
  <c r="D21" i="119"/>
  <c r="K17" i="7"/>
  <c r="D20" i="121"/>
  <c r="C21" i="121"/>
  <c r="C20" i="105"/>
  <c r="D20" i="105" s="1"/>
  <c r="F20" i="105" s="1"/>
  <c r="H20" i="105" s="1"/>
  <c r="I20" i="105" s="1"/>
  <c r="L24" i="104" s="1"/>
  <c r="D19" i="105"/>
  <c r="F19" i="105" s="1"/>
  <c r="H19" i="105" s="1"/>
  <c r="I19" i="105" s="1"/>
  <c r="L23" i="104" s="1"/>
  <c r="D20" i="111"/>
  <c r="C21" i="111"/>
  <c r="C19" i="115"/>
  <c r="D18" i="115"/>
  <c r="D19" i="93"/>
  <c r="F19" i="93" s="1"/>
  <c r="H19" i="93" s="1"/>
  <c r="C20" i="93"/>
  <c r="D19" i="123"/>
  <c r="F19" i="123" s="1"/>
  <c r="H19" i="123" s="1"/>
  <c r="C20" i="123"/>
  <c r="C19" i="7"/>
  <c r="B20" i="7"/>
  <c r="J28" i="131"/>
  <c r="G21" i="130"/>
  <c r="C21" i="130"/>
  <c r="D21" i="130"/>
  <c r="F21" i="130"/>
  <c r="E21" i="130"/>
  <c r="G37" i="144"/>
  <c r="D37" i="144"/>
  <c r="H37" i="144"/>
  <c r="E37" i="144"/>
  <c r="F37" i="144"/>
  <c r="J40" i="151"/>
  <c r="I37" i="144"/>
  <c r="C17" i="125"/>
  <c r="D16" i="125"/>
  <c r="F16" i="125" s="1"/>
  <c r="H16" i="125" s="1"/>
  <c r="I16" i="125" s="1"/>
  <c r="J16" i="125" s="1"/>
  <c r="D17" i="124" s="1"/>
  <c r="C26" i="91"/>
  <c r="E26" i="91" s="1"/>
  <c r="G26" i="91" s="1"/>
  <c r="H26" i="91" s="1"/>
  <c r="J47" i="90" s="1"/>
  <c r="B27" i="91"/>
  <c r="I38" i="144"/>
  <c r="H38" i="144"/>
  <c r="F38" i="144"/>
  <c r="G38" i="144"/>
  <c r="J41" i="151"/>
  <c r="J43" i="151" s="1"/>
  <c r="D38" i="144"/>
  <c r="E38" i="144"/>
  <c r="I18" i="93"/>
  <c r="J18" i="93"/>
  <c r="E20" i="92" s="1"/>
  <c r="D19" i="85"/>
  <c r="E18" i="85"/>
  <c r="G18" i="85" s="1"/>
  <c r="I18" i="85" s="1"/>
  <c r="J18" i="85" s="1"/>
  <c r="J21" i="84" s="1"/>
  <c r="C18" i="101"/>
  <c r="D17" i="101"/>
  <c r="D17" i="103"/>
  <c r="C18" i="103"/>
  <c r="C42" i="125"/>
  <c r="D41" i="125"/>
  <c r="F41" i="125" s="1"/>
  <c r="H41" i="125" s="1"/>
  <c r="I41" i="125" s="1"/>
  <c r="J41" i="125" s="1"/>
  <c r="D42" i="124" s="1"/>
  <c r="C23" i="134"/>
  <c r="N30" i="135"/>
  <c r="D23" i="134"/>
  <c r="C19" i="107"/>
  <c r="D18" i="107"/>
  <c r="C20" i="117"/>
  <c r="D19" i="117"/>
  <c r="D17" i="109"/>
  <c r="F17" i="109" s="1"/>
  <c r="H17" i="109" s="1"/>
  <c r="I17" i="109" s="1"/>
  <c r="D18" i="108" s="1"/>
  <c r="C18" i="109"/>
  <c r="C141" i="123"/>
  <c r="D141" i="123" s="1"/>
  <c r="D140" i="123"/>
  <c r="D20" i="149"/>
  <c r="J22" i="163"/>
  <c r="C20" i="149"/>
  <c r="B23" i="9"/>
  <c r="C22" i="9"/>
  <c r="B21" i="87"/>
  <c r="C20" i="87"/>
  <c r="C36" i="127"/>
  <c r="D35" i="127"/>
  <c r="E22" i="99"/>
  <c r="G22" i="99" s="1"/>
  <c r="H22" i="99" s="1"/>
  <c r="L46" i="98" s="1"/>
  <c r="D23" i="99"/>
  <c r="D24" i="99" s="1"/>
  <c r="L16" i="7"/>
  <c r="M16" i="7" s="1"/>
  <c r="F21" i="85"/>
  <c r="E19" i="109"/>
  <c r="J44" i="143"/>
  <c r="H40" i="142"/>
  <c r="I40" i="142"/>
  <c r="G40" i="142"/>
  <c r="F40" i="142"/>
  <c r="D40" i="142"/>
  <c r="E40" i="142"/>
  <c r="I18" i="7"/>
  <c r="H18" i="7"/>
  <c r="E19" i="115"/>
  <c r="F18" i="115"/>
  <c r="F19" i="146"/>
  <c r="H26" i="161"/>
  <c r="G19" i="146"/>
  <c r="B19" i="146"/>
  <c r="C19" i="146"/>
  <c r="J20" i="159"/>
  <c r="D18" i="147"/>
  <c r="H33" i="133"/>
  <c r="D26" i="132"/>
  <c r="C26" i="132"/>
  <c r="E43" i="125"/>
  <c r="K17" i="117"/>
  <c r="K21" i="116" s="1"/>
  <c r="I17" i="117"/>
  <c r="J17" i="117" s="1"/>
  <c r="D20" i="87"/>
  <c r="E19" i="87"/>
  <c r="G19" i="87" s="1"/>
  <c r="H19" i="87" s="1"/>
  <c r="E21" i="86" s="1"/>
  <c r="K17" i="119"/>
  <c r="J19" i="118" s="1"/>
  <c r="I17" i="119"/>
  <c r="J17" i="119" s="1"/>
  <c r="E19" i="7"/>
  <c r="G19" i="7" s="1"/>
  <c r="D20" i="7"/>
  <c r="D22" i="89"/>
  <c r="E21" i="89"/>
  <c r="G21" i="89" s="1"/>
  <c r="H21" i="89" s="1"/>
  <c r="J23" i="88" s="1"/>
  <c r="D25" i="110"/>
  <c r="M17" i="111"/>
  <c r="O17" i="111"/>
  <c r="B24" i="158"/>
  <c r="C24" i="158"/>
  <c r="H24" i="158"/>
  <c r="D24" i="158"/>
  <c r="K30" i="165"/>
  <c r="J51" i="162"/>
  <c r="M50" i="162"/>
  <c r="F42" i="148" s="1"/>
  <c r="E41" i="142"/>
  <c r="D41" i="142"/>
  <c r="F41" i="142"/>
  <c r="J45" i="143"/>
  <c r="H41" i="142"/>
  <c r="I41" i="142"/>
  <c r="G41" i="142"/>
  <c r="E36" i="127"/>
  <c r="F35" i="127"/>
  <c r="H35" i="127" s="1"/>
  <c r="I35" i="127" s="1"/>
  <c r="J35" i="127" s="1"/>
  <c r="D44" i="126" s="1"/>
  <c r="H18" i="145"/>
  <c r="I18" i="145"/>
  <c r="K20" i="160"/>
  <c r="D18" i="145"/>
  <c r="C18" i="145"/>
  <c r="D19" i="5"/>
  <c r="E18" i="5"/>
  <c r="G18" i="5" s="1"/>
  <c r="J29" i="137"/>
  <c r="D24" i="136"/>
  <c r="F24" i="136"/>
  <c r="H18" i="117"/>
  <c r="E18" i="101"/>
  <c r="F17" i="101"/>
  <c r="H17" i="101" s="1"/>
  <c r="I17" i="101" s="1"/>
  <c r="L18" i="100" s="1"/>
  <c r="F33" i="140"/>
  <c r="N36" i="141"/>
  <c r="L33" i="140"/>
  <c r="K33" i="140"/>
  <c r="D33" i="140"/>
  <c r="E33" i="140"/>
  <c r="M33" i="140"/>
  <c r="D41" i="91"/>
  <c r="E21" i="121"/>
  <c r="F20" i="121"/>
  <c r="H20" i="121" s="1"/>
  <c r="I20" i="121" s="1"/>
  <c r="H18" i="150"/>
  <c r="I25" i="164"/>
  <c r="G19" i="9"/>
  <c r="H19" i="9" s="1"/>
  <c r="I19" i="9" s="1"/>
  <c r="J19" i="9" s="1"/>
  <c r="E20" i="111"/>
  <c r="F19" i="111"/>
  <c r="H18" i="119"/>
  <c r="L17" i="7"/>
  <c r="M17" i="7" s="1"/>
  <c r="G22" i="157"/>
  <c r="F21" i="156"/>
  <c r="I56" i="152"/>
  <c r="M56" i="152"/>
  <c r="Q56" i="152"/>
  <c r="O30" i="155"/>
  <c r="L21" i="154"/>
  <c r="C21" i="154"/>
  <c r="H17" i="115"/>
  <c r="I17" i="115" s="1"/>
  <c r="J17" i="115" s="1"/>
  <c r="K17" i="115" s="1"/>
  <c r="L22" i="114" s="1"/>
  <c r="K29" i="162"/>
  <c r="M29" i="162"/>
  <c r="H21" i="148" s="1"/>
  <c r="T20" i="152"/>
  <c r="G20" i="152"/>
  <c r="W30" i="153"/>
  <c r="I20" i="152"/>
  <c r="J20" i="152"/>
  <c r="O20" i="152"/>
  <c r="K20" i="152"/>
  <c r="R20" i="152"/>
  <c r="V20" i="152"/>
  <c r="N20" i="152"/>
  <c r="Q20" i="152"/>
  <c r="H20" i="152"/>
  <c r="C20" i="152"/>
  <c r="B20" i="152"/>
  <c r="D20" i="152"/>
  <c r="M20" i="152"/>
  <c r="S20" i="152"/>
  <c r="U20" i="152"/>
  <c r="F20" i="152"/>
  <c r="P20" i="152"/>
  <c r="L20" i="152"/>
  <c r="E20" i="152"/>
  <c r="E18" i="107"/>
  <c r="F17" i="107"/>
  <c r="H17" i="107" s="1"/>
  <c r="I17" i="107" s="1"/>
  <c r="D18" i="106" s="1"/>
  <c r="I17" i="5"/>
  <c r="J17" i="5" s="1"/>
  <c r="H17" i="5"/>
  <c r="I29" i="139"/>
  <c r="G22" i="138"/>
  <c r="C22" i="138"/>
  <c r="H22" i="138"/>
  <c r="F22" i="138"/>
  <c r="E22" i="138"/>
  <c r="D22" i="138"/>
  <c r="J29" i="129"/>
  <c r="E22" i="128"/>
  <c r="C22" i="128"/>
  <c r="F22" i="128"/>
  <c r="D22" i="128"/>
  <c r="G22" i="128"/>
  <c r="E33" i="123"/>
  <c r="E20" i="117"/>
  <c r="F19" i="117"/>
  <c r="F36" i="140"/>
  <c r="K36" i="140"/>
  <c r="M36" i="140"/>
  <c r="N39" i="141"/>
  <c r="E36" i="140"/>
  <c r="L36" i="140"/>
  <c r="D36" i="140"/>
  <c r="D22" i="9"/>
  <c r="E21" i="9"/>
  <c r="H18" i="111"/>
  <c r="I18" i="111" s="1"/>
  <c r="J18" i="111" s="1"/>
  <c r="K18" i="111" s="1"/>
  <c r="E20" i="119"/>
  <c r="F19" i="119"/>
  <c r="F17" i="103"/>
  <c r="H17" i="103" s="1"/>
  <c r="I17" i="103" s="1"/>
  <c r="L18" i="102" s="1"/>
  <c r="E18" i="103"/>
  <c r="P16" i="111"/>
  <c r="Q16" i="111" s="1"/>
  <c r="C24" i="119" l="1"/>
  <c r="D23" i="119"/>
  <c r="B27" i="89"/>
  <c r="C26" i="89"/>
  <c r="B21" i="5"/>
  <c r="C20" i="5"/>
  <c r="C24" i="99"/>
  <c r="B25" i="99"/>
  <c r="K18" i="7"/>
  <c r="L18" i="7" s="1"/>
  <c r="M18" i="7" s="1"/>
  <c r="C37" i="127"/>
  <c r="D36" i="127"/>
  <c r="D21" i="149"/>
  <c r="J23" i="163"/>
  <c r="J24" i="163" s="1"/>
  <c r="C21" i="149"/>
  <c r="D18" i="109"/>
  <c r="F18" i="109" s="1"/>
  <c r="H18" i="109" s="1"/>
  <c r="I18" i="109" s="1"/>
  <c r="D19" i="108" s="1"/>
  <c r="C19" i="109"/>
  <c r="E19" i="85"/>
  <c r="G19" i="85" s="1"/>
  <c r="I19" i="85" s="1"/>
  <c r="J19" i="85" s="1"/>
  <c r="J22" i="84" s="1"/>
  <c r="D20" i="85"/>
  <c r="I19" i="93"/>
  <c r="J19" i="93"/>
  <c r="E21" i="92" s="1"/>
  <c r="D19" i="115"/>
  <c r="C20" i="115"/>
  <c r="D19" i="107"/>
  <c r="C20" i="107"/>
  <c r="I42" i="144"/>
  <c r="J45" i="151"/>
  <c r="H42" i="144"/>
  <c r="E42" i="144"/>
  <c r="D42" i="144"/>
  <c r="C18" i="125"/>
  <c r="D17" i="125"/>
  <c r="F17" i="125" s="1"/>
  <c r="H17" i="125" s="1"/>
  <c r="I17" i="125" s="1"/>
  <c r="J17" i="125" s="1"/>
  <c r="D18" i="124" s="1"/>
  <c r="D20" i="123"/>
  <c r="F20" i="123" s="1"/>
  <c r="H20" i="123" s="1"/>
  <c r="C21" i="123"/>
  <c r="D21" i="111"/>
  <c r="C22" i="111"/>
  <c r="C22" i="121"/>
  <c r="D21" i="121"/>
  <c r="C21" i="87"/>
  <c r="B23" i="87"/>
  <c r="C23" i="9"/>
  <c r="B24" i="9"/>
  <c r="C43" i="125"/>
  <c r="D42" i="125"/>
  <c r="F42" i="125" s="1"/>
  <c r="H42" i="125" s="1"/>
  <c r="I42" i="125" s="1"/>
  <c r="J42" i="125" s="1"/>
  <c r="D43" i="124" s="1"/>
  <c r="D18" i="101"/>
  <c r="C19" i="101"/>
  <c r="B28" i="91"/>
  <c r="C27" i="91"/>
  <c r="E27" i="91" s="1"/>
  <c r="G27" i="91" s="1"/>
  <c r="H27" i="91" s="1"/>
  <c r="J48" i="90" s="1"/>
  <c r="J29" i="131"/>
  <c r="D22" i="130"/>
  <c r="C22" i="130"/>
  <c r="F22" i="130"/>
  <c r="E22" i="130"/>
  <c r="G22" i="130"/>
  <c r="I19" i="123"/>
  <c r="J19" i="123"/>
  <c r="D21" i="122" s="1"/>
  <c r="C21" i="117"/>
  <c r="D20" i="117"/>
  <c r="F20" i="117" s="1"/>
  <c r="J24" i="134"/>
  <c r="L24" i="134"/>
  <c r="C24" i="134"/>
  <c r="D24" i="134"/>
  <c r="N31" i="135"/>
  <c r="C19" i="103"/>
  <c r="D18" i="103"/>
  <c r="F18" i="103" s="1"/>
  <c r="H18" i="103" s="1"/>
  <c r="I18" i="103" s="1"/>
  <c r="J42" i="151"/>
  <c r="E39" i="144"/>
  <c r="I39" i="144"/>
  <c r="D39" i="144"/>
  <c r="G39" i="144"/>
  <c r="F39" i="144"/>
  <c r="H39" i="144"/>
  <c r="C20" i="7"/>
  <c r="B21" i="7"/>
  <c r="D20" i="93"/>
  <c r="F20" i="93" s="1"/>
  <c r="H20" i="93" s="1"/>
  <c r="C43" i="93"/>
  <c r="C21" i="93"/>
  <c r="E19" i="103"/>
  <c r="E21" i="117"/>
  <c r="D23" i="128"/>
  <c r="C23" i="128"/>
  <c r="J30" i="129"/>
  <c r="G23" i="128"/>
  <c r="F23" i="128"/>
  <c r="E23" i="128"/>
  <c r="E19" i="107"/>
  <c r="F18" i="107"/>
  <c r="H18" i="107" s="1"/>
  <c r="I18" i="107" s="1"/>
  <c r="D19" i="106" s="1"/>
  <c r="L22" i="154"/>
  <c r="O31" i="155"/>
  <c r="C22" i="154"/>
  <c r="I18" i="119"/>
  <c r="J18" i="119" s="1"/>
  <c r="K18" i="119"/>
  <c r="J20" i="118" s="1"/>
  <c r="D23" i="89"/>
  <c r="E22" i="89"/>
  <c r="G22" i="89" s="1"/>
  <c r="H22" i="89" s="1"/>
  <c r="J24" i="88" s="1"/>
  <c r="G23" i="157"/>
  <c r="F22" i="156"/>
  <c r="E22" i="121"/>
  <c r="F21" i="121"/>
  <c r="H21" i="121" s="1"/>
  <c r="I21" i="121" s="1"/>
  <c r="K35" i="140"/>
  <c r="M35" i="140"/>
  <c r="L35" i="140"/>
  <c r="N38" i="141"/>
  <c r="E19" i="101"/>
  <c r="F18" i="101"/>
  <c r="H18" i="101" s="1"/>
  <c r="I18" i="101" s="1"/>
  <c r="L19" i="100" s="1"/>
  <c r="H18" i="5"/>
  <c r="I18" i="5"/>
  <c r="J18" i="5" s="1"/>
  <c r="H19" i="145"/>
  <c r="I19" i="145"/>
  <c r="K21" i="160"/>
  <c r="E37" i="127"/>
  <c r="F36" i="127"/>
  <c r="H36" i="127" s="1"/>
  <c r="I36" i="127" s="1"/>
  <c r="J36" i="127" s="1"/>
  <c r="D45" i="126" s="1"/>
  <c r="H43" i="142"/>
  <c r="J47" i="143"/>
  <c r="I43" i="142"/>
  <c r="G43" i="142"/>
  <c r="D43" i="142"/>
  <c r="E43" i="142"/>
  <c r="F43" i="142"/>
  <c r="E20" i="7"/>
  <c r="G20" i="7" s="1"/>
  <c r="D21" i="7"/>
  <c r="D27" i="132"/>
  <c r="H34" i="133"/>
  <c r="C27" i="132"/>
  <c r="H18" i="115"/>
  <c r="I18" i="115" s="1"/>
  <c r="J18" i="115" s="1"/>
  <c r="K18" i="115" s="1"/>
  <c r="L23" i="114" s="1"/>
  <c r="E20" i="109"/>
  <c r="D25" i="136"/>
  <c r="J30" i="137"/>
  <c r="J31" i="137" s="1"/>
  <c r="F25" i="136"/>
  <c r="P17" i="111"/>
  <c r="Q17" i="111" s="1"/>
  <c r="H19" i="119"/>
  <c r="G21" i="9"/>
  <c r="H21" i="9" s="1"/>
  <c r="I21" i="9" s="1"/>
  <c r="J21" i="9" s="1"/>
  <c r="E34" i="123"/>
  <c r="E35" i="123" s="1"/>
  <c r="H19" i="111"/>
  <c r="I19" i="111" s="1"/>
  <c r="J19" i="111" s="1"/>
  <c r="K19" i="111" s="1"/>
  <c r="I26" i="164"/>
  <c r="H19" i="150"/>
  <c r="D20" i="5"/>
  <c r="E19" i="5"/>
  <c r="G19" i="5" s="1"/>
  <c r="J52" i="162"/>
  <c r="M51" i="162"/>
  <c r="F43" i="148" s="1"/>
  <c r="I19" i="7"/>
  <c r="H19" i="7"/>
  <c r="D21" i="87"/>
  <c r="E20" i="87"/>
  <c r="G20" i="87" s="1"/>
  <c r="H20" i="87" s="1"/>
  <c r="E22" i="86" s="1"/>
  <c r="E44" i="125"/>
  <c r="E20" i="115"/>
  <c r="F19" i="115"/>
  <c r="D25" i="99"/>
  <c r="E24" i="99"/>
  <c r="G24" i="99" s="1"/>
  <c r="H24" i="99" s="1"/>
  <c r="L59" i="98" s="1"/>
  <c r="M18" i="111"/>
  <c r="D26" i="110"/>
  <c r="O18" i="111"/>
  <c r="E21" i="119"/>
  <c r="F20" i="119"/>
  <c r="E22" i="9"/>
  <c r="D23" i="9"/>
  <c r="F38" i="140"/>
  <c r="E38" i="140"/>
  <c r="N41" i="141"/>
  <c r="M38" i="140"/>
  <c r="L38" i="140"/>
  <c r="K38" i="140"/>
  <c r="D38" i="140"/>
  <c r="H19" i="117"/>
  <c r="F23" i="138"/>
  <c r="E23" i="138"/>
  <c r="H23" i="138"/>
  <c r="G23" i="138"/>
  <c r="D23" i="138"/>
  <c r="C23" i="138"/>
  <c r="I30" i="139"/>
  <c r="G21" i="152"/>
  <c r="H21" i="152"/>
  <c r="C21" i="152"/>
  <c r="K21" i="152"/>
  <c r="O21" i="152"/>
  <c r="M21" i="152"/>
  <c r="N21" i="152"/>
  <c r="W31" i="153"/>
  <c r="I21" i="152"/>
  <c r="Q21" i="152"/>
  <c r="T21" i="152"/>
  <c r="F21" i="152"/>
  <c r="P21" i="152"/>
  <c r="U21" i="152"/>
  <c r="J21" i="152"/>
  <c r="V21" i="152"/>
  <c r="R21" i="152"/>
  <c r="D21" i="152"/>
  <c r="L21" i="152"/>
  <c r="B21" i="152"/>
  <c r="E21" i="152"/>
  <c r="S21" i="152"/>
  <c r="E21" i="111"/>
  <c r="F20" i="111"/>
  <c r="D42" i="91"/>
  <c r="I18" i="117"/>
  <c r="J18" i="117" s="1"/>
  <c r="K18" i="117"/>
  <c r="K22" i="116" s="1"/>
  <c r="H25" i="158"/>
  <c r="K31" i="165"/>
  <c r="B25" i="158"/>
  <c r="C25" i="158"/>
  <c r="D25" i="158"/>
  <c r="J21" i="159"/>
  <c r="C20" i="147"/>
  <c r="B20" i="146"/>
  <c r="G20" i="146"/>
  <c r="H27" i="161"/>
  <c r="F20" i="146"/>
  <c r="C20" i="146"/>
  <c r="J46" i="143"/>
  <c r="G42" i="142"/>
  <c r="F42" i="142"/>
  <c r="D42" i="142"/>
  <c r="I42" i="142"/>
  <c r="H42" i="142"/>
  <c r="E42" i="142"/>
  <c r="F22" i="85"/>
  <c r="C25" i="99" l="1"/>
  <c r="B26" i="99"/>
  <c r="C27" i="89"/>
  <c r="B28" i="89"/>
  <c r="B29" i="89" s="1"/>
  <c r="B22" i="5"/>
  <c r="B23" i="5" s="1"/>
  <c r="C21" i="5"/>
  <c r="C25" i="119"/>
  <c r="D24" i="119"/>
  <c r="C21" i="7"/>
  <c r="B23" i="7"/>
  <c r="J44" i="151"/>
  <c r="E41" i="144"/>
  <c r="H41" i="144"/>
  <c r="I41" i="144"/>
  <c r="D41" i="144"/>
  <c r="D19" i="101"/>
  <c r="C20" i="101"/>
  <c r="B25" i="9"/>
  <c r="C24" i="9"/>
  <c r="C23" i="87"/>
  <c r="B24" i="87"/>
  <c r="C23" i="111"/>
  <c r="D22" i="111"/>
  <c r="D21" i="93"/>
  <c r="F21" i="93" s="1"/>
  <c r="H21" i="93" s="1"/>
  <c r="C22" i="93"/>
  <c r="C44" i="93"/>
  <c r="C22" i="117"/>
  <c r="C23" i="117" s="1"/>
  <c r="D21" i="117"/>
  <c r="D23" i="130"/>
  <c r="F23" i="130"/>
  <c r="J30" i="131"/>
  <c r="J31" i="131" s="1"/>
  <c r="C23" i="130"/>
  <c r="G23" i="130"/>
  <c r="E23" i="130"/>
  <c r="D18" i="125"/>
  <c r="F18" i="125" s="1"/>
  <c r="H18" i="125" s="1"/>
  <c r="I18" i="125" s="1"/>
  <c r="J18" i="125" s="1"/>
  <c r="D19" i="124" s="1"/>
  <c r="C19" i="125"/>
  <c r="G44" i="144"/>
  <c r="D44" i="144"/>
  <c r="I44" i="144"/>
  <c r="E44" i="144"/>
  <c r="H44" i="144"/>
  <c r="J47" i="151"/>
  <c r="F44" i="144"/>
  <c r="D20" i="115"/>
  <c r="C21" i="115"/>
  <c r="D21" i="85"/>
  <c r="E20" i="85"/>
  <c r="G20" i="85" s="1"/>
  <c r="I20" i="85" s="1"/>
  <c r="J20" i="85" s="1"/>
  <c r="J23" i="84" s="1"/>
  <c r="C67" i="93"/>
  <c r="D67" i="93" s="1"/>
  <c r="F67" i="93" s="1"/>
  <c r="H67" i="93" s="1"/>
  <c r="D43" i="93"/>
  <c r="F43" i="93" s="1"/>
  <c r="H43" i="93" s="1"/>
  <c r="D19" i="103"/>
  <c r="C20" i="103"/>
  <c r="C21" i="103" s="1"/>
  <c r="C22" i="123"/>
  <c r="D21" i="123"/>
  <c r="F21" i="123" s="1"/>
  <c r="H21" i="123" s="1"/>
  <c r="J25" i="163"/>
  <c r="C23" i="149"/>
  <c r="D23" i="149"/>
  <c r="K19" i="7"/>
  <c r="J20" i="93"/>
  <c r="E22" i="92" s="1"/>
  <c r="I20" i="93"/>
  <c r="L25" i="134"/>
  <c r="C25" i="134"/>
  <c r="N32" i="135"/>
  <c r="J25" i="134"/>
  <c r="D25" i="134"/>
  <c r="C28" i="91"/>
  <c r="E28" i="91" s="1"/>
  <c r="G28" i="91" s="1"/>
  <c r="H28" i="91" s="1"/>
  <c r="J49" i="90" s="1"/>
  <c r="B29" i="91"/>
  <c r="D43" i="125"/>
  <c r="F43" i="125" s="1"/>
  <c r="H43" i="125" s="1"/>
  <c r="I43" i="125" s="1"/>
  <c r="J43" i="125" s="1"/>
  <c r="D44" i="124" s="1"/>
  <c r="C44" i="125"/>
  <c r="D44" i="125" s="1"/>
  <c r="F44" i="125" s="1"/>
  <c r="H44" i="125" s="1"/>
  <c r="I44" i="125" s="1"/>
  <c r="J44" i="125" s="1"/>
  <c r="D45" i="124" s="1"/>
  <c r="C23" i="121"/>
  <c r="D22" i="121"/>
  <c r="I20" i="123"/>
  <c r="J20" i="123"/>
  <c r="D22" i="122" s="1"/>
  <c r="D20" i="107"/>
  <c r="C21" i="107"/>
  <c r="C20" i="109"/>
  <c r="D19" i="109"/>
  <c r="F19" i="109" s="1"/>
  <c r="H19" i="109" s="1"/>
  <c r="I19" i="109" s="1"/>
  <c r="D20" i="108" s="1"/>
  <c r="D37" i="127"/>
  <c r="C38" i="127"/>
  <c r="O19" i="111"/>
  <c r="M19" i="111"/>
  <c r="D27" i="110"/>
  <c r="H28" i="161"/>
  <c r="B21" i="146"/>
  <c r="G21" i="146"/>
  <c r="C21" i="146"/>
  <c r="F21" i="146"/>
  <c r="D26" i="158"/>
  <c r="B26" i="158"/>
  <c r="K32" i="165"/>
  <c r="C26" i="158"/>
  <c r="H26" i="158"/>
  <c r="D21" i="5"/>
  <c r="E20" i="5"/>
  <c r="G20" i="5" s="1"/>
  <c r="F19" i="101"/>
  <c r="H19" i="101" s="1"/>
  <c r="I19" i="101" s="1"/>
  <c r="L20" i="100" s="1"/>
  <c r="E20" i="101"/>
  <c r="E23" i="121"/>
  <c r="F22" i="121"/>
  <c r="H22" i="121" s="1"/>
  <c r="I22" i="121" s="1"/>
  <c r="I44" i="142"/>
  <c r="E44" i="142"/>
  <c r="D44" i="142"/>
  <c r="H44" i="142"/>
  <c r="J48" i="143"/>
  <c r="J50" i="143" s="1"/>
  <c r="F44" i="142"/>
  <c r="G44" i="142"/>
  <c r="D43" i="91"/>
  <c r="K19" i="117"/>
  <c r="K23" i="116" s="1"/>
  <c r="I19" i="117"/>
  <c r="J19" i="117" s="1"/>
  <c r="E22" i="119"/>
  <c r="E23" i="119" s="1"/>
  <c r="F21" i="119"/>
  <c r="H19" i="115"/>
  <c r="I19" i="115" s="1"/>
  <c r="J19" i="115" s="1"/>
  <c r="K19" i="115" s="1"/>
  <c r="L24" i="114" s="1"/>
  <c r="E21" i="109"/>
  <c r="D28" i="132"/>
  <c r="C28" i="132"/>
  <c r="H35" i="133"/>
  <c r="E38" i="127"/>
  <c r="F37" i="127"/>
  <c r="H37" i="127" s="1"/>
  <c r="I37" i="127" s="1"/>
  <c r="J37" i="127" s="1"/>
  <c r="D46" i="126" s="1"/>
  <c r="F19" i="107"/>
  <c r="H19" i="107" s="1"/>
  <c r="I19" i="107" s="1"/>
  <c r="D20" i="106" s="1"/>
  <c r="E20" i="107"/>
  <c r="F24" i="128"/>
  <c r="C24" i="128"/>
  <c r="D24" i="128"/>
  <c r="E24" i="128"/>
  <c r="G24" i="128"/>
  <c r="J31" i="129"/>
  <c r="E22" i="117"/>
  <c r="E23" i="117" s="1"/>
  <c r="F21" i="117"/>
  <c r="J22" i="159"/>
  <c r="C21" i="147"/>
  <c r="D20" i="147"/>
  <c r="P18" i="111"/>
  <c r="Q18" i="111" s="1"/>
  <c r="E25" i="99"/>
  <c r="G25" i="99" s="1"/>
  <c r="H25" i="99" s="1"/>
  <c r="L60" i="98" s="1"/>
  <c r="D26" i="99"/>
  <c r="I27" i="164"/>
  <c r="H20" i="150"/>
  <c r="H20" i="7"/>
  <c r="I20" i="7"/>
  <c r="H20" i="117"/>
  <c r="F23" i="85"/>
  <c r="H20" i="111"/>
  <c r="I20" i="111" s="1"/>
  <c r="J20" i="111" s="1"/>
  <c r="K20" i="111" s="1"/>
  <c r="H22" i="152"/>
  <c r="G22" i="152"/>
  <c r="M22" i="152"/>
  <c r="C22" i="152"/>
  <c r="E22" i="152"/>
  <c r="K22" i="152"/>
  <c r="U22" i="152"/>
  <c r="N22" i="152"/>
  <c r="O22" i="152"/>
  <c r="J22" i="152"/>
  <c r="V22" i="152"/>
  <c r="R22" i="152"/>
  <c r="D22" i="152"/>
  <c r="T22" i="152"/>
  <c r="F22" i="152"/>
  <c r="L22" i="152"/>
  <c r="P22" i="152"/>
  <c r="W32" i="153"/>
  <c r="Q22" i="152"/>
  <c r="S22" i="152"/>
  <c r="I22" i="152"/>
  <c r="B22" i="152"/>
  <c r="F24" i="138"/>
  <c r="H24" i="138"/>
  <c r="I31" i="139"/>
  <c r="I32" i="139" s="1"/>
  <c r="D24" i="138"/>
  <c r="E24" i="138"/>
  <c r="G24" i="138"/>
  <c r="C24" i="138"/>
  <c r="E23" i="9"/>
  <c r="D24" i="9"/>
  <c r="E21" i="115"/>
  <c r="F20" i="115"/>
  <c r="D22" i="87"/>
  <c r="D23" i="87" s="1"/>
  <c r="E21" i="87"/>
  <c r="G21" i="87" s="1"/>
  <c r="H21" i="87" s="1"/>
  <c r="E23" i="86" s="1"/>
  <c r="J53" i="162"/>
  <c r="M52" i="162"/>
  <c r="F44" i="148" s="1"/>
  <c r="K19" i="119"/>
  <c r="J21" i="118" s="1"/>
  <c r="I19" i="119"/>
  <c r="J19" i="119" s="1"/>
  <c r="J49" i="143"/>
  <c r="G45" i="142"/>
  <c r="H45" i="142"/>
  <c r="D45" i="142"/>
  <c r="F45" i="142"/>
  <c r="E45" i="142"/>
  <c r="I45" i="142"/>
  <c r="D20" i="145"/>
  <c r="I20" i="145"/>
  <c r="K22" i="160"/>
  <c r="H20" i="145"/>
  <c r="C20" i="145"/>
  <c r="G24" i="157"/>
  <c r="F23" i="156"/>
  <c r="E23" i="89"/>
  <c r="G23" i="89" s="1"/>
  <c r="H23" i="89" s="1"/>
  <c r="J25" i="88" s="1"/>
  <c r="D24" i="89"/>
  <c r="C23" i="154"/>
  <c r="O32" i="155"/>
  <c r="H20" i="119"/>
  <c r="L19" i="7"/>
  <c r="M19" i="7" s="1"/>
  <c r="F21" i="111"/>
  <c r="E22" i="111"/>
  <c r="F40" i="140"/>
  <c r="D40" i="140"/>
  <c r="E40" i="140"/>
  <c r="N43" i="141"/>
  <c r="G22" i="9"/>
  <c r="H22" i="9" s="1"/>
  <c r="I22" i="9" s="1"/>
  <c r="J22" i="9" s="1"/>
  <c r="H19" i="5"/>
  <c r="I19" i="5"/>
  <c r="J19" i="5" s="1"/>
  <c r="E36" i="123"/>
  <c r="E37" i="123" s="1"/>
  <c r="J32" i="137"/>
  <c r="D27" i="136"/>
  <c r="D22" i="7"/>
  <c r="D23" i="7" s="1"/>
  <c r="E21" i="7"/>
  <c r="G21" i="7" s="1"/>
  <c r="F37" i="140"/>
  <c r="E37" i="140"/>
  <c r="N40" i="141"/>
  <c r="L37" i="140"/>
  <c r="M37" i="140"/>
  <c r="D37" i="140"/>
  <c r="K37" i="140"/>
  <c r="E20" i="103"/>
  <c r="E21" i="103" s="1"/>
  <c r="F19" i="103"/>
  <c r="H19" i="103" s="1"/>
  <c r="I19" i="103" s="1"/>
  <c r="B30" i="89" l="1"/>
  <c r="C29" i="89"/>
  <c r="C26" i="119"/>
  <c r="D25" i="119"/>
  <c r="B27" i="99"/>
  <c r="C26" i="99"/>
  <c r="C23" i="5"/>
  <c r="B24" i="5"/>
  <c r="C21" i="109"/>
  <c r="D20" i="109"/>
  <c r="F20" i="109" s="1"/>
  <c r="H20" i="109" s="1"/>
  <c r="I20" i="109" s="1"/>
  <c r="D21" i="108" s="1"/>
  <c r="C23" i="123"/>
  <c r="D22" i="123"/>
  <c r="F22" i="123" s="1"/>
  <c r="H22" i="123" s="1"/>
  <c r="I67" i="93"/>
  <c r="J67" i="93"/>
  <c r="E69" i="92" s="1"/>
  <c r="D19" i="125"/>
  <c r="F19" i="125" s="1"/>
  <c r="H19" i="125" s="1"/>
  <c r="I19" i="125" s="1"/>
  <c r="J19" i="125" s="1"/>
  <c r="D20" i="124" s="1"/>
  <c r="C20" i="125"/>
  <c r="C68" i="93"/>
  <c r="D68" i="93" s="1"/>
  <c r="F68" i="93" s="1"/>
  <c r="H68" i="93" s="1"/>
  <c r="D44" i="93"/>
  <c r="F44" i="93" s="1"/>
  <c r="H44" i="93" s="1"/>
  <c r="C39" i="127"/>
  <c r="D38" i="127"/>
  <c r="F38" i="127" s="1"/>
  <c r="H38" i="127" s="1"/>
  <c r="I38" i="127" s="1"/>
  <c r="J38" i="127" s="1"/>
  <c r="D47" i="126" s="1"/>
  <c r="D21" i="107"/>
  <c r="C22" i="107"/>
  <c r="L26" i="134"/>
  <c r="J26" i="134"/>
  <c r="N33" i="135"/>
  <c r="D21" i="103"/>
  <c r="C22" i="103"/>
  <c r="G25" i="130"/>
  <c r="E25" i="130"/>
  <c r="F25" i="130"/>
  <c r="J32" i="131"/>
  <c r="D25" i="130"/>
  <c r="C25" i="130"/>
  <c r="C23" i="93"/>
  <c r="C45" i="93"/>
  <c r="D22" i="93"/>
  <c r="F22" i="93" s="1"/>
  <c r="H22" i="93" s="1"/>
  <c r="D43" i="144"/>
  <c r="G43" i="144"/>
  <c r="I43" i="144"/>
  <c r="H43" i="144"/>
  <c r="F43" i="144"/>
  <c r="J46" i="151"/>
  <c r="E43" i="144"/>
  <c r="C24" i="121"/>
  <c r="D23" i="121"/>
  <c r="C24" i="149"/>
  <c r="J26" i="163"/>
  <c r="J27" i="163" s="1"/>
  <c r="D24" i="149"/>
  <c r="D22" i="85"/>
  <c r="E21" i="85"/>
  <c r="G21" i="85" s="1"/>
  <c r="I21" i="85" s="1"/>
  <c r="J21" i="85" s="1"/>
  <c r="J24" i="84" s="1"/>
  <c r="E46" i="144"/>
  <c r="G46" i="144"/>
  <c r="H46" i="144"/>
  <c r="J49" i="151"/>
  <c r="F46" i="144"/>
  <c r="I46" i="144"/>
  <c r="D46" i="144"/>
  <c r="J21" i="93"/>
  <c r="E23" i="92" s="1"/>
  <c r="I21" i="93"/>
  <c r="D23" i="111"/>
  <c r="C24" i="111"/>
  <c r="B26" i="9"/>
  <c r="C25" i="9"/>
  <c r="B24" i="7"/>
  <c r="C23" i="7"/>
  <c r="K20" i="7"/>
  <c r="L20" i="7" s="1"/>
  <c r="M20" i="7" s="1"/>
  <c r="C29" i="91"/>
  <c r="E29" i="91" s="1"/>
  <c r="G29" i="91" s="1"/>
  <c r="H29" i="91" s="1"/>
  <c r="J50" i="90" s="1"/>
  <c r="B30" i="91"/>
  <c r="I21" i="123"/>
  <c r="J21" i="123"/>
  <c r="D23" i="122" s="1"/>
  <c r="I43" i="93"/>
  <c r="J43" i="93"/>
  <c r="E45" i="92" s="1"/>
  <c r="C22" i="115"/>
  <c r="D21" i="115"/>
  <c r="C24" i="117"/>
  <c r="D23" i="117"/>
  <c r="C24" i="87"/>
  <c r="B25" i="87"/>
  <c r="C21" i="101"/>
  <c r="D20" i="101"/>
  <c r="F20" i="101" s="1"/>
  <c r="H20" i="101" s="1"/>
  <c r="I20" i="101" s="1"/>
  <c r="L21" i="100" s="1"/>
  <c r="D28" i="110"/>
  <c r="M20" i="111"/>
  <c r="O20" i="111"/>
  <c r="D28" i="136"/>
  <c r="J33" i="137"/>
  <c r="E47" i="142"/>
  <c r="D47" i="142"/>
  <c r="I47" i="142"/>
  <c r="J51" i="143"/>
  <c r="G47" i="142"/>
  <c r="F47" i="142"/>
  <c r="H47" i="142"/>
  <c r="J54" i="162"/>
  <c r="M53" i="162"/>
  <c r="F45" i="148" s="1"/>
  <c r="F21" i="115"/>
  <c r="E22" i="115"/>
  <c r="K20" i="117"/>
  <c r="K24" i="116" s="1"/>
  <c r="I20" i="117"/>
  <c r="J20" i="117" s="1"/>
  <c r="F25" i="128"/>
  <c r="E25" i="128"/>
  <c r="C25" i="128"/>
  <c r="G25" i="128"/>
  <c r="D25" i="128"/>
  <c r="J32" i="129"/>
  <c r="E21" i="101"/>
  <c r="H29" i="161"/>
  <c r="B22" i="146"/>
  <c r="G22" i="146"/>
  <c r="F22" i="146"/>
  <c r="C22" i="146"/>
  <c r="F21" i="103"/>
  <c r="H21" i="103" s="1"/>
  <c r="I21" i="103" s="1"/>
  <c r="L35" i="102" s="1"/>
  <c r="E22" i="103"/>
  <c r="I21" i="7"/>
  <c r="H21" i="7"/>
  <c r="O33" i="155"/>
  <c r="C24" i="154"/>
  <c r="L24" i="154"/>
  <c r="D25" i="9"/>
  <c r="E24" i="9"/>
  <c r="J23" i="159"/>
  <c r="J24" i="159" s="1"/>
  <c r="J25" i="159" s="1"/>
  <c r="J26" i="159" s="1"/>
  <c r="J27" i="159" s="1"/>
  <c r="J28" i="159" s="1"/>
  <c r="J29" i="159" s="1"/>
  <c r="J30" i="159" s="1"/>
  <c r="J31" i="159" s="1"/>
  <c r="D21" i="147"/>
  <c r="E39" i="127"/>
  <c r="H21" i="119"/>
  <c r="I48" i="142"/>
  <c r="E48" i="142"/>
  <c r="H48" i="142"/>
  <c r="D48" i="142"/>
  <c r="G48" i="142"/>
  <c r="J52" i="143"/>
  <c r="F48" i="142"/>
  <c r="H20" i="5"/>
  <c r="I20" i="5"/>
  <c r="J20" i="5" s="1"/>
  <c r="C27" i="158"/>
  <c r="K33" i="165"/>
  <c r="D27" i="158"/>
  <c r="H27" i="158"/>
  <c r="B27" i="158"/>
  <c r="F39" i="140"/>
  <c r="L39" i="140"/>
  <c r="K39" i="140"/>
  <c r="D39" i="140"/>
  <c r="E39" i="140"/>
  <c r="N42" i="141"/>
  <c r="M39" i="140"/>
  <c r="H21" i="111"/>
  <c r="I21" i="111" s="1"/>
  <c r="J21" i="111" s="1"/>
  <c r="K21" i="111" s="1"/>
  <c r="D24" i="7"/>
  <c r="E23" i="7"/>
  <c r="G23" i="7" s="1"/>
  <c r="E38" i="123"/>
  <c r="F24" i="156"/>
  <c r="G25" i="157"/>
  <c r="G26" i="157" s="1"/>
  <c r="D24" i="87"/>
  <c r="E23" i="87"/>
  <c r="G23" i="87" s="1"/>
  <c r="H23" i="87" s="1"/>
  <c r="E25" i="86" s="1"/>
  <c r="G23" i="9"/>
  <c r="H23" i="9" s="1"/>
  <c r="I23" i="9" s="1"/>
  <c r="J23" i="9" s="1"/>
  <c r="E23" i="152"/>
  <c r="V23" i="152"/>
  <c r="T23" i="152"/>
  <c r="R23" i="152"/>
  <c r="L23" i="152"/>
  <c r="C23" i="152"/>
  <c r="F23" i="152"/>
  <c r="P23" i="152"/>
  <c r="B23" i="152"/>
  <c r="H23" i="152"/>
  <c r="J23" i="152"/>
  <c r="K23" i="152"/>
  <c r="Q23" i="152"/>
  <c r="W33" i="153"/>
  <c r="M23" i="152"/>
  <c r="N23" i="152"/>
  <c r="U23" i="152"/>
  <c r="G23" i="152"/>
  <c r="I23" i="152"/>
  <c r="S23" i="152"/>
  <c r="O23" i="152"/>
  <c r="D23" i="152"/>
  <c r="H21" i="150"/>
  <c r="I28" i="164"/>
  <c r="H21" i="117"/>
  <c r="F20" i="107"/>
  <c r="H20" i="107" s="1"/>
  <c r="I20" i="107" s="1"/>
  <c r="D21" i="106" s="1"/>
  <c r="E21" i="107"/>
  <c r="D29" i="132"/>
  <c r="C29" i="132"/>
  <c r="H36" i="133"/>
  <c r="H37" i="133" s="1"/>
  <c r="E22" i="109"/>
  <c r="E24" i="119"/>
  <c r="F23" i="119"/>
  <c r="D44" i="91"/>
  <c r="D45" i="91" s="1"/>
  <c r="D22" i="5"/>
  <c r="D23" i="5" s="1"/>
  <c r="E21" i="5"/>
  <c r="G21" i="5" s="1"/>
  <c r="K42" i="140"/>
  <c r="L42" i="140"/>
  <c r="N45" i="141"/>
  <c r="M42" i="140"/>
  <c r="E23" i="111"/>
  <c r="F22" i="111"/>
  <c r="I20" i="119"/>
  <c r="J20" i="119" s="1"/>
  <c r="K20" i="119"/>
  <c r="J22" i="118" s="1"/>
  <c r="D25" i="89"/>
  <c r="E24" i="89"/>
  <c r="G24" i="89" s="1"/>
  <c r="H24" i="89" s="1"/>
  <c r="J26" i="88" s="1"/>
  <c r="H21" i="145"/>
  <c r="K23" i="160"/>
  <c r="D21" i="145"/>
  <c r="I21" i="145"/>
  <c r="C21" i="145"/>
  <c r="H20" i="115"/>
  <c r="I20" i="115" s="1"/>
  <c r="J20" i="115" s="1"/>
  <c r="K20" i="115" s="1"/>
  <c r="L25" i="114" s="1"/>
  <c r="D26" i="138"/>
  <c r="H26" i="138"/>
  <c r="I33" i="139"/>
  <c r="G26" i="138"/>
  <c r="C26" i="138"/>
  <c r="F24" i="85"/>
  <c r="E26" i="99"/>
  <c r="G26" i="99" s="1"/>
  <c r="H26" i="99" s="1"/>
  <c r="L61" i="98" s="1"/>
  <c r="D27" i="99"/>
  <c r="E24" i="117"/>
  <c r="F23" i="117"/>
  <c r="E24" i="121"/>
  <c r="F23" i="121"/>
  <c r="H23" i="121" s="1"/>
  <c r="I23" i="121" s="1"/>
  <c r="P19" i="111"/>
  <c r="Q19" i="111" s="1"/>
  <c r="C27" i="119" l="1"/>
  <c r="D26" i="119"/>
  <c r="B25" i="5"/>
  <c r="C24" i="5"/>
  <c r="C27" i="99"/>
  <c r="B28" i="99"/>
  <c r="C30" i="89"/>
  <c r="B31" i="89"/>
  <c r="K21" i="7"/>
  <c r="B31" i="91"/>
  <c r="C30" i="91"/>
  <c r="E30" i="91" s="1"/>
  <c r="G30" i="91" s="1"/>
  <c r="H30" i="91" s="1"/>
  <c r="J51" i="90" s="1"/>
  <c r="C26" i="9"/>
  <c r="B27" i="9"/>
  <c r="D48" i="144"/>
  <c r="J51" i="151"/>
  <c r="H48" i="144"/>
  <c r="E48" i="144"/>
  <c r="I48" i="144"/>
  <c r="D24" i="121"/>
  <c r="C25" i="121"/>
  <c r="I22" i="93"/>
  <c r="J22" i="93"/>
  <c r="E24" i="92" s="1"/>
  <c r="J44" i="93"/>
  <c r="E46" i="92" s="1"/>
  <c r="I44" i="93"/>
  <c r="C21" i="125"/>
  <c r="D20" i="125"/>
  <c r="F20" i="125" s="1"/>
  <c r="H20" i="125" s="1"/>
  <c r="I20" i="125" s="1"/>
  <c r="J20" i="125" s="1"/>
  <c r="D21" i="124" s="1"/>
  <c r="C46" i="125"/>
  <c r="D46" i="125" s="1"/>
  <c r="F46" i="125" s="1"/>
  <c r="H46" i="125" s="1"/>
  <c r="I46" i="125" s="1"/>
  <c r="J46" i="125" s="1"/>
  <c r="D48" i="124" s="1"/>
  <c r="J22" i="123"/>
  <c r="D24" i="122" s="1"/>
  <c r="I22" i="123"/>
  <c r="D21" i="101"/>
  <c r="C22" i="101"/>
  <c r="C25" i="117"/>
  <c r="C26" i="117" s="1"/>
  <c r="D24" i="117"/>
  <c r="C25" i="111"/>
  <c r="D24" i="111"/>
  <c r="E22" i="85"/>
  <c r="G22" i="85" s="1"/>
  <c r="I22" i="85" s="1"/>
  <c r="J22" i="85" s="1"/>
  <c r="D23" i="85"/>
  <c r="D45" i="93"/>
  <c r="F45" i="93" s="1"/>
  <c r="H45" i="93" s="1"/>
  <c r="C69" i="93"/>
  <c r="D69" i="93" s="1"/>
  <c r="F69" i="93" s="1"/>
  <c r="H69" i="93" s="1"/>
  <c r="D26" i="130"/>
  <c r="F26" i="130"/>
  <c r="E26" i="130"/>
  <c r="G26" i="130"/>
  <c r="J33" i="131"/>
  <c r="C26" i="130"/>
  <c r="D22" i="103"/>
  <c r="C23" i="103"/>
  <c r="D39" i="127"/>
  <c r="F39" i="127" s="1"/>
  <c r="H39" i="127" s="1"/>
  <c r="I39" i="127" s="1"/>
  <c r="J39" i="127" s="1"/>
  <c r="D48" i="126" s="1"/>
  <c r="C40" i="127"/>
  <c r="J68" i="93"/>
  <c r="E70" i="92" s="1"/>
  <c r="I68" i="93"/>
  <c r="D23" i="123"/>
  <c r="F23" i="123" s="1"/>
  <c r="H23" i="123" s="1"/>
  <c r="C24" i="123"/>
  <c r="C25" i="87"/>
  <c r="B26" i="87"/>
  <c r="B25" i="7"/>
  <c r="C24" i="7"/>
  <c r="F45" i="144"/>
  <c r="I45" i="144"/>
  <c r="D45" i="144"/>
  <c r="E45" i="144"/>
  <c r="J48" i="151"/>
  <c r="J50" i="151" s="1"/>
  <c r="G45" i="144"/>
  <c r="H45" i="144"/>
  <c r="C46" i="93"/>
  <c r="D23" i="93"/>
  <c r="F23" i="93" s="1"/>
  <c r="H23" i="93" s="1"/>
  <c r="C24" i="93"/>
  <c r="C23" i="107"/>
  <c r="D22" i="107"/>
  <c r="D22" i="115"/>
  <c r="C23" i="115"/>
  <c r="C26" i="149"/>
  <c r="J28" i="163"/>
  <c r="D26" i="149"/>
  <c r="N34" i="135"/>
  <c r="E27" i="134"/>
  <c r="C27" i="134"/>
  <c r="D27" i="134"/>
  <c r="C22" i="109"/>
  <c r="D21" i="109"/>
  <c r="F21" i="109" s="1"/>
  <c r="H21" i="109" s="1"/>
  <c r="I21" i="109" s="1"/>
  <c r="D22" i="108" s="1"/>
  <c r="D29" i="110"/>
  <c r="O21" i="111"/>
  <c r="M21" i="111"/>
  <c r="H23" i="119"/>
  <c r="D31" i="132"/>
  <c r="H38" i="133"/>
  <c r="H39" i="133" s="1"/>
  <c r="C31" i="132"/>
  <c r="F31" i="132"/>
  <c r="E31" i="132"/>
  <c r="E24" i="87"/>
  <c r="G24" i="87" s="1"/>
  <c r="H24" i="87" s="1"/>
  <c r="E26" i="86" s="1"/>
  <c r="D25" i="87"/>
  <c r="D25" i="7"/>
  <c r="E24" i="7"/>
  <c r="G24" i="7" s="1"/>
  <c r="N44" i="141"/>
  <c r="K41" i="140"/>
  <c r="F41" i="140"/>
  <c r="M41" i="140"/>
  <c r="D41" i="140"/>
  <c r="E41" i="140"/>
  <c r="L41" i="140"/>
  <c r="C26" i="128"/>
  <c r="J33" i="129"/>
  <c r="J34" i="129" s="1"/>
  <c r="G26" i="128"/>
  <c r="E26" i="128"/>
  <c r="D26" i="128"/>
  <c r="F26" i="128"/>
  <c r="E25" i="121"/>
  <c r="F24" i="121"/>
  <c r="H24" i="121" s="1"/>
  <c r="I24" i="121" s="1"/>
  <c r="F25" i="85"/>
  <c r="N47" i="141"/>
  <c r="K44" i="140"/>
  <c r="L44" i="140"/>
  <c r="E44" i="140"/>
  <c r="D44" i="140"/>
  <c r="M44" i="140"/>
  <c r="F44" i="140"/>
  <c r="D24" i="5"/>
  <c r="E23" i="5"/>
  <c r="G23" i="5" s="1"/>
  <c r="E25" i="119"/>
  <c r="F24" i="119"/>
  <c r="H30" i="161"/>
  <c r="B23" i="146"/>
  <c r="G23" i="146"/>
  <c r="C23" i="146"/>
  <c r="F23" i="146"/>
  <c r="H21" i="115"/>
  <c r="I21" i="115" s="1"/>
  <c r="J21" i="115" s="1"/>
  <c r="K21" i="115" s="1"/>
  <c r="L26" i="114" s="1"/>
  <c r="P20" i="111"/>
  <c r="Q20" i="111" s="1"/>
  <c r="E27" i="99"/>
  <c r="G27" i="99" s="1"/>
  <c r="H27" i="99" s="1"/>
  <c r="L62" i="98" s="1"/>
  <c r="D28" i="99"/>
  <c r="I34" i="139"/>
  <c r="C27" i="138"/>
  <c r="D27" i="138"/>
  <c r="G27" i="138"/>
  <c r="E27" i="138"/>
  <c r="H27" i="138"/>
  <c r="F27" i="138"/>
  <c r="H22" i="145"/>
  <c r="I22" i="145"/>
  <c r="K24" i="160"/>
  <c r="E40" i="127"/>
  <c r="H23" i="117"/>
  <c r="H22" i="111"/>
  <c r="I22" i="111" s="1"/>
  <c r="J22" i="111" s="1"/>
  <c r="K22" i="111" s="1"/>
  <c r="D46" i="91"/>
  <c r="K21" i="117"/>
  <c r="K25" i="116" s="1"/>
  <c r="I21" i="117"/>
  <c r="J21" i="117" s="1"/>
  <c r="E39" i="123"/>
  <c r="E40" i="123" s="1"/>
  <c r="D28" i="158"/>
  <c r="K34" i="165"/>
  <c r="K35" i="165" s="1"/>
  <c r="K36" i="165" s="1"/>
  <c r="K37" i="165" s="1"/>
  <c r="K38" i="165" s="1"/>
  <c r="B28" i="158"/>
  <c r="C28" i="158"/>
  <c r="I21" i="119"/>
  <c r="J21" i="119" s="1"/>
  <c r="K21" i="119"/>
  <c r="J23" i="118" s="1"/>
  <c r="H30" i="147"/>
  <c r="I30" i="147"/>
  <c r="B30" i="147"/>
  <c r="D30" i="147"/>
  <c r="G30" i="147"/>
  <c r="J32" i="159"/>
  <c r="C30" i="147"/>
  <c r="G24" i="9"/>
  <c r="H24" i="9" s="1"/>
  <c r="I24" i="9" s="1"/>
  <c r="J24" i="9" s="1"/>
  <c r="C25" i="154"/>
  <c r="L25" i="154"/>
  <c r="O34" i="155"/>
  <c r="L21" i="7"/>
  <c r="M21" i="7" s="1"/>
  <c r="I21" i="5"/>
  <c r="J21" i="5" s="1"/>
  <c r="H21" i="5"/>
  <c r="F22" i="115"/>
  <c r="E23" i="115"/>
  <c r="E25" i="117"/>
  <c r="E26" i="117" s="1"/>
  <c r="F24" i="117"/>
  <c r="E25" i="89"/>
  <c r="G25" i="89" s="1"/>
  <c r="H25" i="89" s="1"/>
  <c r="J27" i="88" s="1"/>
  <c r="D26" i="89"/>
  <c r="E24" i="111"/>
  <c r="F23" i="111"/>
  <c r="E23" i="109"/>
  <c r="E22" i="107"/>
  <c r="F21" i="107"/>
  <c r="H21" i="107" s="1"/>
  <c r="I21" i="107" s="1"/>
  <c r="D22" i="106" s="1"/>
  <c r="H22" i="150"/>
  <c r="I29" i="164"/>
  <c r="N24" i="152"/>
  <c r="V24" i="152"/>
  <c r="O24" i="152"/>
  <c r="E24" i="152"/>
  <c r="C24" i="152"/>
  <c r="M24" i="152"/>
  <c r="F24" i="152"/>
  <c r="I24" i="152"/>
  <c r="K24" i="152"/>
  <c r="H24" i="152"/>
  <c r="D24" i="152"/>
  <c r="P24" i="152"/>
  <c r="Q24" i="152"/>
  <c r="L24" i="152"/>
  <c r="W34" i="153"/>
  <c r="B24" i="152"/>
  <c r="S24" i="152"/>
  <c r="J24" i="152"/>
  <c r="U24" i="152"/>
  <c r="R24" i="152"/>
  <c r="G24" i="152"/>
  <c r="T24" i="152"/>
  <c r="F26" i="156"/>
  <c r="G27" i="157"/>
  <c r="I23" i="7"/>
  <c r="H23" i="7"/>
  <c r="J54" i="143"/>
  <c r="J56" i="143" s="1"/>
  <c r="G50" i="142"/>
  <c r="I50" i="142"/>
  <c r="E50" i="142"/>
  <c r="H50" i="142"/>
  <c r="F50" i="142"/>
  <c r="D50" i="142"/>
  <c r="E25" i="9"/>
  <c r="D26" i="9"/>
  <c r="E23" i="103"/>
  <c r="F22" i="103"/>
  <c r="H22" i="103" s="1"/>
  <c r="I22" i="103" s="1"/>
  <c r="L36" i="102" s="1"/>
  <c r="F21" i="101"/>
  <c r="H21" i="101" s="1"/>
  <c r="I21" i="101" s="1"/>
  <c r="L22" i="100" s="1"/>
  <c r="E22" i="101"/>
  <c r="M54" i="162"/>
  <c r="F46" i="148" s="1"/>
  <c r="J55" i="162"/>
  <c r="J53" i="143"/>
  <c r="E49" i="142"/>
  <c r="F49" i="142"/>
  <c r="H49" i="142"/>
  <c r="G49" i="142"/>
  <c r="D49" i="142"/>
  <c r="I49" i="142"/>
  <c r="D29" i="136"/>
  <c r="J34" i="137"/>
  <c r="C31" i="89" l="1"/>
  <c r="B32" i="89"/>
  <c r="B26" i="5"/>
  <c r="C25" i="5"/>
  <c r="B29" i="99"/>
  <c r="C28" i="99"/>
  <c r="C28" i="119"/>
  <c r="D27" i="119"/>
  <c r="C28" i="134"/>
  <c r="L28" i="134"/>
  <c r="J28" i="134"/>
  <c r="D28" i="134"/>
  <c r="E28" i="134"/>
  <c r="N35" i="135"/>
  <c r="C47" i="93"/>
  <c r="D24" i="93"/>
  <c r="F24" i="93" s="1"/>
  <c r="H24" i="93" s="1"/>
  <c r="C25" i="93"/>
  <c r="D24" i="123"/>
  <c r="F24" i="123" s="1"/>
  <c r="H24" i="123" s="1"/>
  <c r="C25" i="123"/>
  <c r="D40" i="127"/>
  <c r="F40" i="127" s="1"/>
  <c r="H40" i="127" s="1"/>
  <c r="I40" i="127" s="1"/>
  <c r="J40" i="127" s="1"/>
  <c r="D49" i="126" s="1"/>
  <c r="C41" i="127"/>
  <c r="D24" i="85"/>
  <c r="E23" i="85"/>
  <c r="G23" i="85" s="1"/>
  <c r="I23" i="85" s="1"/>
  <c r="J23" i="85" s="1"/>
  <c r="J26" i="84" s="1"/>
  <c r="C22" i="125"/>
  <c r="D21" i="125"/>
  <c r="F21" i="125" s="1"/>
  <c r="H21" i="125" s="1"/>
  <c r="I21" i="125" s="1"/>
  <c r="J21" i="125" s="1"/>
  <c r="D22" i="124" s="1"/>
  <c r="C47" i="125"/>
  <c r="D47" i="125" s="1"/>
  <c r="F47" i="125" s="1"/>
  <c r="H47" i="125" s="1"/>
  <c r="I47" i="125" s="1"/>
  <c r="J47" i="125" s="1"/>
  <c r="D49" i="124" s="1"/>
  <c r="C27" i="9"/>
  <c r="B28" i="9"/>
  <c r="B29" i="9" s="1"/>
  <c r="I23" i="93"/>
  <c r="J23" i="93"/>
  <c r="E25" i="92" s="1"/>
  <c r="E49" i="144"/>
  <c r="G49" i="144"/>
  <c r="J52" i="151"/>
  <c r="F49" i="144"/>
  <c r="H49" i="144"/>
  <c r="I49" i="144"/>
  <c r="D49" i="144"/>
  <c r="C25" i="7"/>
  <c r="E25" i="7" s="1"/>
  <c r="G25" i="7" s="1"/>
  <c r="B26" i="7"/>
  <c r="J23" i="123"/>
  <c r="D25" i="122" s="1"/>
  <c r="I23" i="123"/>
  <c r="E27" i="130"/>
  <c r="C27" i="130"/>
  <c r="F27" i="130"/>
  <c r="J34" i="131"/>
  <c r="D27" i="130"/>
  <c r="G27" i="130"/>
  <c r="D26" i="117"/>
  <c r="C27" i="117"/>
  <c r="C26" i="121"/>
  <c r="D25" i="121"/>
  <c r="C23" i="109"/>
  <c r="D22" i="109"/>
  <c r="F22" i="109" s="1"/>
  <c r="H22" i="109" s="1"/>
  <c r="I22" i="109" s="1"/>
  <c r="D23" i="108" s="1"/>
  <c r="J29" i="163"/>
  <c r="J30" i="163" s="1"/>
  <c r="D27" i="149"/>
  <c r="C27" i="149"/>
  <c r="C24" i="115"/>
  <c r="D23" i="115"/>
  <c r="C70" i="93"/>
  <c r="D70" i="93" s="1"/>
  <c r="F70" i="93" s="1"/>
  <c r="H70" i="93" s="1"/>
  <c r="D46" i="93"/>
  <c r="F46" i="93" s="1"/>
  <c r="H46" i="93" s="1"/>
  <c r="B27" i="87"/>
  <c r="C26" i="87"/>
  <c r="C24" i="103"/>
  <c r="D23" i="103"/>
  <c r="I69" i="93"/>
  <c r="J69" i="93"/>
  <c r="E71" i="92" s="1"/>
  <c r="D22" i="101"/>
  <c r="C23" i="101"/>
  <c r="D50" i="144"/>
  <c r="F50" i="144"/>
  <c r="H50" i="144"/>
  <c r="I50" i="144"/>
  <c r="G50" i="144"/>
  <c r="E50" i="144"/>
  <c r="J53" i="151"/>
  <c r="D23" i="107"/>
  <c r="C24" i="107"/>
  <c r="I45" i="93"/>
  <c r="J45" i="93"/>
  <c r="E47" i="92" s="1"/>
  <c r="C26" i="111"/>
  <c r="D25" i="111"/>
  <c r="C31" i="91"/>
  <c r="E31" i="91" s="1"/>
  <c r="G31" i="91" s="1"/>
  <c r="H31" i="91" s="1"/>
  <c r="J52" i="90" s="1"/>
  <c r="B32" i="91"/>
  <c r="D30" i="110"/>
  <c r="O22" i="111"/>
  <c r="M22" i="111"/>
  <c r="E24" i="103"/>
  <c r="F23" i="103"/>
  <c r="H23" i="103" s="1"/>
  <c r="I23" i="103" s="1"/>
  <c r="L37" i="102" s="1"/>
  <c r="D27" i="89"/>
  <c r="E26" i="89"/>
  <c r="G26" i="89" s="1"/>
  <c r="H26" i="89" s="1"/>
  <c r="J28" i="88" s="1"/>
  <c r="H22" i="115"/>
  <c r="I22" i="115" s="1"/>
  <c r="J22" i="115" s="1"/>
  <c r="K22" i="115" s="1"/>
  <c r="L27" i="114" s="1"/>
  <c r="D47" i="91"/>
  <c r="K25" i="160"/>
  <c r="H23" i="145"/>
  <c r="I23" i="145"/>
  <c r="E28" i="99"/>
  <c r="G28" i="99" s="1"/>
  <c r="H28" i="99" s="1"/>
  <c r="L63" i="98" s="1"/>
  <c r="D29" i="99"/>
  <c r="E26" i="121"/>
  <c r="F25" i="121"/>
  <c r="H25" i="121" s="1"/>
  <c r="I25" i="121" s="1"/>
  <c r="K23" i="119"/>
  <c r="J25" i="118" s="1"/>
  <c r="I23" i="119"/>
  <c r="J23" i="119" s="1"/>
  <c r="E23" i="101"/>
  <c r="F22" i="101"/>
  <c r="H22" i="101" s="1"/>
  <c r="I22" i="101" s="1"/>
  <c r="L23" i="100" s="1"/>
  <c r="E26" i="9"/>
  <c r="D27" i="9"/>
  <c r="J58" i="143"/>
  <c r="H54" i="142"/>
  <c r="E54" i="142"/>
  <c r="I54" i="142"/>
  <c r="F54" i="142"/>
  <c r="G54" i="142"/>
  <c r="D54" i="142"/>
  <c r="M25" i="152"/>
  <c r="T25" i="152"/>
  <c r="J25" i="152"/>
  <c r="W35" i="153"/>
  <c r="Q25" i="152"/>
  <c r="R25" i="152"/>
  <c r="D25" i="152"/>
  <c r="N25" i="152"/>
  <c r="P25" i="152"/>
  <c r="B25" i="152"/>
  <c r="H25" i="152"/>
  <c r="V25" i="152"/>
  <c r="G25" i="152"/>
  <c r="L25" i="152"/>
  <c r="S25" i="152"/>
  <c r="F25" i="152"/>
  <c r="U25" i="152"/>
  <c r="K25" i="152"/>
  <c r="C25" i="152"/>
  <c r="O25" i="152"/>
  <c r="I25" i="152"/>
  <c r="E25" i="152"/>
  <c r="E24" i="109"/>
  <c r="L26" i="154"/>
  <c r="O35" i="155"/>
  <c r="C26" i="154"/>
  <c r="H33" i="158"/>
  <c r="B33" i="158"/>
  <c r="K39" i="165"/>
  <c r="D33" i="158"/>
  <c r="G33" i="158"/>
  <c r="I33" i="158"/>
  <c r="C33" i="158"/>
  <c r="F33" i="158"/>
  <c r="E33" i="158"/>
  <c r="J33" i="158"/>
  <c r="E41" i="123"/>
  <c r="F40" i="123"/>
  <c r="H40" i="123" s="1"/>
  <c r="C28" i="138"/>
  <c r="F28" i="138"/>
  <c r="E28" i="138"/>
  <c r="D28" i="138"/>
  <c r="G28" i="138"/>
  <c r="I35" i="139"/>
  <c r="H28" i="138"/>
  <c r="D25" i="5"/>
  <c r="E24" i="5"/>
  <c r="G24" i="5" s="1"/>
  <c r="F26" i="85"/>
  <c r="J35" i="129"/>
  <c r="I28" i="128"/>
  <c r="E28" i="128"/>
  <c r="G28" i="128"/>
  <c r="F28" i="128"/>
  <c r="H28" i="128"/>
  <c r="C28" i="128"/>
  <c r="D28" i="128"/>
  <c r="L43" i="140"/>
  <c r="K43" i="140"/>
  <c r="D43" i="140"/>
  <c r="F43" i="140"/>
  <c r="E43" i="140"/>
  <c r="M43" i="140"/>
  <c r="N46" i="141"/>
  <c r="D33" i="132"/>
  <c r="H40" i="133"/>
  <c r="C33" i="132"/>
  <c r="G28" i="157"/>
  <c r="F27" i="156"/>
  <c r="I23" i="117"/>
  <c r="J23" i="117" s="1"/>
  <c r="K23" i="117"/>
  <c r="K28" i="116" s="1"/>
  <c r="I23" i="5"/>
  <c r="J23" i="5" s="1"/>
  <c r="H23" i="5"/>
  <c r="F46" i="140"/>
  <c r="D46" i="140"/>
  <c r="E46" i="140"/>
  <c r="D26" i="87"/>
  <c r="E25" i="87"/>
  <c r="G25" i="87" s="1"/>
  <c r="H25" i="87" s="1"/>
  <c r="E27" i="86" s="1"/>
  <c r="D30" i="136"/>
  <c r="J35" i="137"/>
  <c r="D51" i="142"/>
  <c r="I51" i="142"/>
  <c r="E51" i="142"/>
  <c r="H51" i="142"/>
  <c r="G51" i="142"/>
  <c r="J55" i="143"/>
  <c r="F51" i="142"/>
  <c r="G25" i="9"/>
  <c r="H25" i="9" s="1"/>
  <c r="I25" i="9" s="1"/>
  <c r="J25" i="9" s="1"/>
  <c r="H23" i="111"/>
  <c r="I23" i="111" s="1"/>
  <c r="J23" i="111" s="1"/>
  <c r="K23" i="111" s="1"/>
  <c r="H24" i="117"/>
  <c r="F24" i="146"/>
  <c r="H31" i="161"/>
  <c r="G24" i="146"/>
  <c r="H24" i="119"/>
  <c r="I24" i="7"/>
  <c r="H24" i="7"/>
  <c r="P21" i="111"/>
  <c r="Q21" i="111" s="1"/>
  <c r="H23" i="150"/>
  <c r="I30" i="164"/>
  <c r="J56" i="162"/>
  <c r="M55" i="162"/>
  <c r="F47" i="148" s="1"/>
  <c r="K23" i="7"/>
  <c r="E23" i="107"/>
  <c r="F22" i="107"/>
  <c r="H22" i="107" s="1"/>
  <c r="I22" i="107" s="1"/>
  <c r="D23" i="106" s="1"/>
  <c r="E25" i="111"/>
  <c r="F24" i="111"/>
  <c r="E27" i="117"/>
  <c r="F26" i="117"/>
  <c r="F23" i="115"/>
  <c r="E24" i="115"/>
  <c r="D31" i="147"/>
  <c r="J33" i="159"/>
  <c r="B31" i="147"/>
  <c r="G31" i="147"/>
  <c r="H31" i="147"/>
  <c r="I31" i="147"/>
  <c r="C31" i="147"/>
  <c r="E41" i="127"/>
  <c r="E26" i="119"/>
  <c r="F25" i="119"/>
  <c r="D26" i="7"/>
  <c r="D28" i="119" l="1"/>
  <c r="C29" i="119"/>
  <c r="C26" i="5"/>
  <c r="B27" i="5"/>
  <c r="B33" i="89"/>
  <c r="C32" i="89"/>
  <c r="C29" i="99"/>
  <c r="B30" i="99"/>
  <c r="D26" i="111"/>
  <c r="C27" i="111"/>
  <c r="C24" i="101"/>
  <c r="D23" i="101"/>
  <c r="F23" i="101" s="1"/>
  <c r="H23" i="101" s="1"/>
  <c r="I23" i="101" s="1"/>
  <c r="L24" i="100" s="1"/>
  <c r="J31" i="163"/>
  <c r="D29" i="149"/>
  <c r="C29" i="149"/>
  <c r="C27" i="121"/>
  <c r="D26" i="121"/>
  <c r="C29" i="9"/>
  <c r="B30" i="9"/>
  <c r="C23" i="125"/>
  <c r="C48" i="125"/>
  <c r="D48" i="125" s="1"/>
  <c r="F48" i="125" s="1"/>
  <c r="H48" i="125" s="1"/>
  <c r="I48" i="125" s="1"/>
  <c r="J48" i="125" s="1"/>
  <c r="D50" i="124" s="1"/>
  <c r="D22" i="125"/>
  <c r="F22" i="125" s="1"/>
  <c r="H22" i="125" s="1"/>
  <c r="I22" i="125" s="1"/>
  <c r="J22" i="125" s="1"/>
  <c r="D23" i="124" s="1"/>
  <c r="I24" i="93"/>
  <c r="J24" i="93"/>
  <c r="E26" i="92" s="1"/>
  <c r="E29" i="134"/>
  <c r="D29" i="134"/>
  <c r="C29" i="134"/>
  <c r="N36" i="135"/>
  <c r="B33" i="91"/>
  <c r="C32" i="91"/>
  <c r="E32" i="91" s="1"/>
  <c r="G32" i="91" s="1"/>
  <c r="H32" i="91" s="1"/>
  <c r="J53" i="90" s="1"/>
  <c r="I52" i="144"/>
  <c r="H52" i="144"/>
  <c r="J55" i="151"/>
  <c r="D24" i="103"/>
  <c r="C25" i="103"/>
  <c r="C25" i="115"/>
  <c r="D24" i="115"/>
  <c r="D27" i="117"/>
  <c r="F27" i="117" s="1"/>
  <c r="C28" i="117"/>
  <c r="J35" i="131"/>
  <c r="D28" i="130"/>
  <c r="E28" i="130"/>
  <c r="F28" i="130"/>
  <c r="C28" i="130"/>
  <c r="G28" i="130"/>
  <c r="F51" i="144"/>
  <c r="H51" i="144"/>
  <c r="D51" i="144"/>
  <c r="E51" i="144"/>
  <c r="J54" i="151"/>
  <c r="G51" i="144"/>
  <c r="I51" i="144"/>
  <c r="C26" i="123"/>
  <c r="D25" i="123"/>
  <c r="F25" i="123" s="1"/>
  <c r="H25" i="123" s="1"/>
  <c r="D47" i="93"/>
  <c r="F47" i="93" s="1"/>
  <c r="H47" i="93" s="1"/>
  <c r="C71" i="93"/>
  <c r="D71" i="93" s="1"/>
  <c r="F71" i="93" s="1"/>
  <c r="H71" i="93" s="1"/>
  <c r="I46" i="93"/>
  <c r="J46" i="93"/>
  <c r="E48" i="92" s="1"/>
  <c r="D23" i="109"/>
  <c r="F23" i="109" s="1"/>
  <c r="H23" i="109" s="1"/>
  <c r="I23" i="109" s="1"/>
  <c r="D24" i="108" s="1"/>
  <c r="C24" i="109"/>
  <c r="E24" i="85"/>
  <c r="G24" i="85" s="1"/>
  <c r="I24" i="85" s="1"/>
  <c r="J24" i="85" s="1"/>
  <c r="J27" i="84" s="1"/>
  <c r="D25" i="85"/>
  <c r="I24" i="123"/>
  <c r="J24" i="123"/>
  <c r="D26" i="122" s="1"/>
  <c r="C25" i="107"/>
  <c r="D24" i="107"/>
  <c r="B28" i="87"/>
  <c r="C27" i="87"/>
  <c r="I70" i="93"/>
  <c r="J70" i="93"/>
  <c r="E72" i="92" s="1"/>
  <c r="C26" i="7"/>
  <c r="B27" i="7"/>
  <c r="C42" i="127"/>
  <c r="D41" i="127"/>
  <c r="C48" i="93"/>
  <c r="D25" i="93"/>
  <c r="F25" i="93" s="1"/>
  <c r="H25" i="93" s="1"/>
  <c r="E28" i="117"/>
  <c r="D31" i="110"/>
  <c r="O23" i="111"/>
  <c r="M23" i="111"/>
  <c r="F28" i="156"/>
  <c r="G29" i="157"/>
  <c r="I40" i="123"/>
  <c r="J40" i="123"/>
  <c r="D47" i="122" s="1"/>
  <c r="I25" i="7"/>
  <c r="H25" i="7"/>
  <c r="E42" i="127"/>
  <c r="F41" i="127"/>
  <c r="H41" i="127" s="1"/>
  <c r="I41" i="127" s="1"/>
  <c r="J41" i="127" s="1"/>
  <c r="D50" i="126" s="1"/>
  <c r="E25" i="115"/>
  <c r="F24" i="115"/>
  <c r="H24" i="111"/>
  <c r="I24" i="111" s="1"/>
  <c r="J24" i="111" s="1"/>
  <c r="K24" i="111" s="1"/>
  <c r="L23" i="7"/>
  <c r="M23" i="7" s="1"/>
  <c r="K24" i="7"/>
  <c r="H32" i="161"/>
  <c r="B25" i="146"/>
  <c r="G25" i="146"/>
  <c r="F25" i="146"/>
  <c r="C25" i="146"/>
  <c r="I53" i="142"/>
  <c r="J57" i="143"/>
  <c r="D53" i="142"/>
  <c r="I24" i="5"/>
  <c r="J24" i="5" s="1"/>
  <c r="H24" i="5"/>
  <c r="E42" i="123"/>
  <c r="E43" i="123" s="1"/>
  <c r="F41" i="123"/>
  <c r="H41" i="123" s="1"/>
  <c r="J34" i="158"/>
  <c r="E34" i="158"/>
  <c r="K40" i="165"/>
  <c r="C34" i="158"/>
  <c r="H34" i="158"/>
  <c r="G34" i="158"/>
  <c r="D34" i="158"/>
  <c r="B34" i="158"/>
  <c r="I34" i="158"/>
  <c r="F34" i="158"/>
  <c r="C27" i="154"/>
  <c r="O36" i="155"/>
  <c r="L27" i="154"/>
  <c r="I56" i="142"/>
  <c r="F56" i="142"/>
  <c r="J60" i="143"/>
  <c r="D56" i="142"/>
  <c r="H56" i="142"/>
  <c r="E56" i="142"/>
  <c r="G56" i="142"/>
  <c r="E24" i="101"/>
  <c r="E27" i="121"/>
  <c r="F26" i="121"/>
  <c r="H26" i="121" s="1"/>
  <c r="I26" i="121" s="1"/>
  <c r="D48" i="91"/>
  <c r="E26" i="7"/>
  <c r="G26" i="7" s="1"/>
  <c r="D27" i="7"/>
  <c r="E24" i="107"/>
  <c r="F23" i="107"/>
  <c r="H23" i="107" s="1"/>
  <c r="I23" i="107" s="1"/>
  <c r="D24" i="106" s="1"/>
  <c r="D45" i="140"/>
  <c r="E45" i="140"/>
  <c r="F45" i="140"/>
  <c r="K26" i="160"/>
  <c r="I24" i="145"/>
  <c r="H24" i="145"/>
  <c r="E25" i="103"/>
  <c r="F24" i="103"/>
  <c r="H24" i="103" s="1"/>
  <c r="I24" i="103" s="1"/>
  <c r="L38" i="102" s="1"/>
  <c r="H25" i="119"/>
  <c r="H23" i="115"/>
  <c r="I23" i="115" s="1"/>
  <c r="J23" i="115" s="1"/>
  <c r="K23" i="115" s="1"/>
  <c r="L28" i="114" s="1"/>
  <c r="E26" i="111"/>
  <c r="F25" i="111"/>
  <c r="D27" i="87"/>
  <c r="E26" i="87"/>
  <c r="G26" i="87" s="1"/>
  <c r="H26" i="87" s="1"/>
  <c r="E28" i="86" s="1"/>
  <c r="C34" i="132"/>
  <c r="H41" i="133"/>
  <c r="D34" i="132"/>
  <c r="C29" i="128"/>
  <c r="F29" i="128"/>
  <c r="J36" i="129"/>
  <c r="H29" i="128"/>
  <c r="I29" i="128"/>
  <c r="G29" i="128"/>
  <c r="D29" i="128"/>
  <c r="E29" i="128"/>
  <c r="D26" i="5"/>
  <c r="E25" i="5"/>
  <c r="G25" i="5" s="1"/>
  <c r="I36" i="139"/>
  <c r="H29" i="138"/>
  <c r="D29" i="138"/>
  <c r="G29" i="138"/>
  <c r="F29" i="138"/>
  <c r="C29" i="138"/>
  <c r="E29" i="138"/>
  <c r="D28" i="9"/>
  <c r="D29" i="9" s="1"/>
  <c r="E27" i="9"/>
  <c r="D30" i="99"/>
  <c r="E29" i="99"/>
  <c r="G29" i="99" s="1"/>
  <c r="H29" i="99" s="1"/>
  <c r="L64" i="98" s="1"/>
  <c r="E27" i="89"/>
  <c r="G27" i="89" s="1"/>
  <c r="H27" i="89" s="1"/>
  <c r="J29" i="88" s="1"/>
  <c r="D28" i="89"/>
  <c r="D29" i="89" s="1"/>
  <c r="P22" i="111"/>
  <c r="Q22" i="111" s="1"/>
  <c r="I31" i="164"/>
  <c r="H24" i="150"/>
  <c r="E27" i="119"/>
  <c r="F26" i="119"/>
  <c r="J34" i="159"/>
  <c r="D32" i="147"/>
  <c r="G32" i="147"/>
  <c r="B32" i="147"/>
  <c r="H32" i="147"/>
  <c r="C32" i="147"/>
  <c r="I32" i="147"/>
  <c r="H26" i="117"/>
  <c r="J57" i="162"/>
  <c r="M56" i="162"/>
  <c r="F48" i="148" s="1"/>
  <c r="I24" i="119"/>
  <c r="J24" i="119" s="1"/>
  <c r="K24" i="119"/>
  <c r="J26" i="118" s="1"/>
  <c r="K24" i="117"/>
  <c r="K29" i="116" s="1"/>
  <c r="I24" i="117"/>
  <c r="J24" i="117" s="1"/>
  <c r="J36" i="137"/>
  <c r="D31" i="136"/>
  <c r="F27" i="85"/>
  <c r="E25" i="109"/>
  <c r="G26" i="152"/>
  <c r="L26" i="152"/>
  <c r="J26" i="152"/>
  <c r="O26" i="152"/>
  <c r="M26" i="152"/>
  <c r="E26" i="152"/>
  <c r="N26" i="152"/>
  <c r="R26" i="152"/>
  <c r="H26" i="152"/>
  <c r="V26" i="152"/>
  <c r="K26" i="152"/>
  <c r="P26" i="152"/>
  <c r="S26" i="152"/>
  <c r="U26" i="152"/>
  <c r="F26" i="152"/>
  <c r="B26" i="152"/>
  <c r="C26" i="152"/>
  <c r="Q26" i="152"/>
  <c r="T26" i="152"/>
  <c r="I26" i="152"/>
  <c r="D26" i="152"/>
  <c r="G26" i="9"/>
  <c r="H26" i="9" s="1"/>
  <c r="I26" i="9" s="1"/>
  <c r="J26" i="9" s="1"/>
  <c r="C30" i="99" l="1"/>
  <c r="B31" i="99"/>
  <c r="B32" i="99" s="1"/>
  <c r="C30" i="119"/>
  <c r="D29" i="119"/>
  <c r="B28" i="5"/>
  <c r="B29" i="5" s="1"/>
  <c r="C27" i="5"/>
  <c r="B34" i="89"/>
  <c r="C33" i="89"/>
  <c r="K25" i="7"/>
  <c r="I25" i="93"/>
  <c r="J25" i="93"/>
  <c r="E27" i="92" s="1"/>
  <c r="E25" i="85"/>
  <c r="G25" i="85" s="1"/>
  <c r="I25" i="85" s="1"/>
  <c r="J25" i="85" s="1"/>
  <c r="J28" i="84" s="1"/>
  <c r="D26" i="85"/>
  <c r="I25" i="123"/>
  <c r="J25" i="123"/>
  <c r="D27" i="122" s="1"/>
  <c r="I53" i="144"/>
  <c r="J56" i="151"/>
  <c r="J58" i="151" s="1"/>
  <c r="H53" i="144"/>
  <c r="J30" i="134"/>
  <c r="D30" i="134"/>
  <c r="E30" i="134"/>
  <c r="C30" i="134"/>
  <c r="L30" i="134"/>
  <c r="N37" i="135"/>
  <c r="C24" i="125"/>
  <c r="C49" i="125"/>
  <c r="D49" i="125" s="1"/>
  <c r="F49" i="125" s="1"/>
  <c r="H49" i="125" s="1"/>
  <c r="I49" i="125" s="1"/>
  <c r="J49" i="125" s="1"/>
  <c r="D51" i="124" s="1"/>
  <c r="D23" i="125"/>
  <c r="F23" i="125" s="1"/>
  <c r="H23" i="125" s="1"/>
  <c r="I23" i="125" s="1"/>
  <c r="J23" i="125" s="1"/>
  <c r="D24" i="124" s="1"/>
  <c r="C28" i="121"/>
  <c r="D27" i="121"/>
  <c r="C72" i="93"/>
  <c r="D72" i="93" s="1"/>
  <c r="F72" i="93" s="1"/>
  <c r="H72" i="93" s="1"/>
  <c r="C49" i="93"/>
  <c r="D49" i="93" s="1"/>
  <c r="F49" i="93" s="1"/>
  <c r="H49" i="93" s="1"/>
  <c r="D48" i="93"/>
  <c r="F48" i="93" s="1"/>
  <c r="H48" i="93" s="1"/>
  <c r="C26" i="107"/>
  <c r="D25" i="107"/>
  <c r="D26" i="123"/>
  <c r="F26" i="123" s="1"/>
  <c r="H26" i="123" s="1"/>
  <c r="C27" i="123"/>
  <c r="C26" i="103"/>
  <c r="D25" i="103"/>
  <c r="B31" i="9"/>
  <c r="C30" i="9"/>
  <c r="C25" i="101"/>
  <c r="D24" i="101"/>
  <c r="B28" i="7"/>
  <c r="C27" i="7"/>
  <c r="E27" i="7" s="1"/>
  <c r="G27" i="7" s="1"/>
  <c r="C25" i="109"/>
  <c r="D24" i="109"/>
  <c r="F24" i="109" s="1"/>
  <c r="H24" i="109" s="1"/>
  <c r="I24" i="109" s="1"/>
  <c r="D25" i="108" s="1"/>
  <c r="I71" i="93"/>
  <c r="J71" i="93"/>
  <c r="E73" i="92" s="1"/>
  <c r="E29" i="130"/>
  <c r="C29" i="130"/>
  <c r="D29" i="130"/>
  <c r="F29" i="130"/>
  <c r="J36" i="131"/>
  <c r="J37" i="131" s="1"/>
  <c r="G29" i="130"/>
  <c r="C26" i="115"/>
  <c r="D25" i="115"/>
  <c r="F25" i="115" s="1"/>
  <c r="C28" i="111"/>
  <c r="D27" i="111"/>
  <c r="C43" i="127"/>
  <c r="D42" i="127"/>
  <c r="B29" i="87"/>
  <c r="C28" i="87"/>
  <c r="J47" i="93"/>
  <c r="E49" i="92" s="1"/>
  <c r="I47" i="93"/>
  <c r="D28" i="117"/>
  <c r="C29" i="117"/>
  <c r="I54" i="144"/>
  <c r="J57" i="151"/>
  <c r="H54" i="144"/>
  <c r="C33" i="91"/>
  <c r="E33" i="91" s="1"/>
  <c r="G33" i="91" s="1"/>
  <c r="H33" i="91" s="1"/>
  <c r="J54" i="90" s="1"/>
  <c r="B34" i="91"/>
  <c r="B35" i="91" s="1"/>
  <c r="J32" i="163"/>
  <c r="D30" i="149"/>
  <c r="C30" i="149"/>
  <c r="F28" i="85"/>
  <c r="I33" i="147"/>
  <c r="J35" i="159"/>
  <c r="D33" i="147"/>
  <c r="H33" i="147"/>
  <c r="B33" i="147"/>
  <c r="C33" i="147"/>
  <c r="G33" i="147"/>
  <c r="D30" i="9"/>
  <c r="E29" i="9"/>
  <c r="K25" i="119"/>
  <c r="J27" i="118" s="1"/>
  <c r="I25" i="119"/>
  <c r="J25" i="119" s="1"/>
  <c r="H26" i="7"/>
  <c r="I26" i="7"/>
  <c r="E44" i="123"/>
  <c r="F43" i="123"/>
  <c r="H43" i="123" s="1"/>
  <c r="E26" i="115"/>
  <c r="D32" i="136"/>
  <c r="J37" i="137"/>
  <c r="I26" i="117"/>
  <c r="J26" i="117" s="1"/>
  <c r="K26" i="117"/>
  <c r="K31" i="116" s="1"/>
  <c r="H26" i="119"/>
  <c r="D27" i="5"/>
  <c r="E26" i="5"/>
  <c r="G26" i="5" s="1"/>
  <c r="H25" i="145"/>
  <c r="K27" i="160"/>
  <c r="I25" i="145"/>
  <c r="D49" i="91"/>
  <c r="E25" i="101"/>
  <c r="F24" i="101"/>
  <c r="H24" i="101" s="1"/>
  <c r="I24" i="101" s="1"/>
  <c r="L25" i="100" s="1"/>
  <c r="G26" i="146"/>
  <c r="H33" i="161"/>
  <c r="F26" i="146"/>
  <c r="C26" i="146"/>
  <c r="B26" i="146"/>
  <c r="M24" i="111"/>
  <c r="O24" i="111"/>
  <c r="D32" i="110"/>
  <c r="F29" i="156"/>
  <c r="G30" i="157"/>
  <c r="I32" i="164"/>
  <c r="H25" i="150"/>
  <c r="H25" i="5"/>
  <c r="I25" i="5"/>
  <c r="J25" i="5" s="1"/>
  <c r="E27" i="111"/>
  <c r="F26" i="111"/>
  <c r="E28" i="121"/>
  <c r="F27" i="121"/>
  <c r="H27" i="121" s="1"/>
  <c r="I27" i="121" s="1"/>
  <c r="E35" i="158"/>
  <c r="J35" i="158"/>
  <c r="H35" i="158"/>
  <c r="I35" i="158"/>
  <c r="C35" i="158"/>
  <c r="B35" i="158"/>
  <c r="D35" i="158"/>
  <c r="G35" i="158"/>
  <c r="K41" i="165"/>
  <c r="F35" i="158"/>
  <c r="G55" i="142"/>
  <c r="I55" i="142"/>
  <c r="J59" i="143"/>
  <c r="D55" i="142"/>
  <c r="E55" i="142"/>
  <c r="F55" i="142"/>
  <c r="H55" i="142"/>
  <c r="L25" i="7"/>
  <c r="M25" i="7" s="1"/>
  <c r="E26" i="109"/>
  <c r="E28" i="119"/>
  <c r="F27" i="119"/>
  <c r="E30" i="99"/>
  <c r="G30" i="99" s="1"/>
  <c r="H30" i="99" s="1"/>
  <c r="L66" i="98" s="1"/>
  <c r="D31" i="99"/>
  <c r="D32" i="99" s="1"/>
  <c r="D28" i="87"/>
  <c r="E27" i="87"/>
  <c r="G27" i="87" s="1"/>
  <c r="H27" i="87" s="1"/>
  <c r="E29" i="86" s="1"/>
  <c r="F25" i="103"/>
  <c r="H25" i="103" s="1"/>
  <c r="I25" i="103" s="1"/>
  <c r="L39" i="102" s="1"/>
  <c r="E26" i="103"/>
  <c r="E25" i="107"/>
  <c r="F24" i="107"/>
  <c r="H24" i="107" s="1"/>
  <c r="I24" i="107" s="1"/>
  <c r="D25" i="106" s="1"/>
  <c r="L24" i="7"/>
  <c r="M24" i="7" s="1"/>
  <c r="E43" i="127"/>
  <c r="F42" i="127"/>
  <c r="H42" i="127" s="1"/>
  <c r="I42" i="127" s="1"/>
  <c r="J42" i="127" s="1"/>
  <c r="D51" i="126" s="1"/>
  <c r="H27" i="117"/>
  <c r="P23" i="111"/>
  <c r="Q23" i="111" s="1"/>
  <c r="J58" i="162"/>
  <c r="M57" i="162"/>
  <c r="F49" i="148" s="1"/>
  <c r="D30" i="89"/>
  <c r="E29" i="89"/>
  <c r="G29" i="89" s="1"/>
  <c r="H29" i="89" s="1"/>
  <c r="J31" i="88" s="1"/>
  <c r="G27" i="9"/>
  <c r="H27" i="9" s="1"/>
  <c r="I27" i="9"/>
  <c r="J27" i="9" s="1"/>
  <c r="I37" i="139"/>
  <c r="G30" i="138"/>
  <c r="C30" i="138"/>
  <c r="F30" i="138"/>
  <c r="H30" i="138"/>
  <c r="D30" i="138"/>
  <c r="E30" i="138"/>
  <c r="I30" i="128"/>
  <c r="D30" i="128"/>
  <c r="C30" i="128"/>
  <c r="J37" i="129"/>
  <c r="G30" i="128"/>
  <c r="E30" i="128"/>
  <c r="H30" i="128"/>
  <c r="F30" i="128"/>
  <c r="C35" i="132"/>
  <c r="H42" i="133"/>
  <c r="D35" i="132"/>
  <c r="H25" i="111"/>
  <c r="I25" i="111" s="1"/>
  <c r="J25" i="111"/>
  <c r="K25" i="111" s="1"/>
  <c r="D28" i="7"/>
  <c r="I58" i="142"/>
  <c r="G58" i="142"/>
  <c r="J62" i="143"/>
  <c r="J64" i="143" s="1"/>
  <c r="H58" i="142"/>
  <c r="D58" i="142"/>
  <c r="F58" i="142"/>
  <c r="E58" i="142"/>
  <c r="C28" i="154"/>
  <c r="L28" i="154"/>
  <c r="O37" i="155"/>
  <c r="J41" i="123"/>
  <c r="D48" i="122" s="1"/>
  <c r="I41" i="123"/>
  <c r="H24" i="115"/>
  <c r="I24" i="115" s="1"/>
  <c r="J24" i="115" s="1"/>
  <c r="K24" i="115" s="1"/>
  <c r="L29" i="114" s="1"/>
  <c r="E29" i="117"/>
  <c r="F28" i="117"/>
  <c r="B35" i="89" l="1"/>
  <c r="B36" i="89" s="1"/>
  <c r="C34" i="89"/>
  <c r="C31" i="119"/>
  <c r="D30" i="119"/>
  <c r="B33" i="99"/>
  <c r="B34" i="99" s="1"/>
  <c r="B35" i="99" s="1"/>
  <c r="C32" i="99"/>
  <c r="B30" i="5"/>
  <c r="C29" i="5"/>
  <c r="D31" i="149"/>
  <c r="C31" i="149"/>
  <c r="J33" i="163"/>
  <c r="J34" i="163" s="1"/>
  <c r="B36" i="91"/>
  <c r="C35" i="91"/>
  <c r="E35" i="91" s="1"/>
  <c r="G35" i="91" s="1"/>
  <c r="H35" i="91" s="1"/>
  <c r="J57" i="90" s="1"/>
  <c r="B30" i="87"/>
  <c r="C29" i="87"/>
  <c r="C27" i="115"/>
  <c r="D26" i="115"/>
  <c r="C28" i="7"/>
  <c r="B29" i="7"/>
  <c r="B32" i="9"/>
  <c r="C31" i="9"/>
  <c r="I26" i="123"/>
  <c r="J26" i="123"/>
  <c r="D28" i="122" s="1"/>
  <c r="J49" i="93"/>
  <c r="E51" i="92" s="1"/>
  <c r="I49" i="93"/>
  <c r="C50" i="125"/>
  <c r="D50" i="125" s="1"/>
  <c r="F50" i="125" s="1"/>
  <c r="H50" i="125" s="1"/>
  <c r="I50" i="125" s="1"/>
  <c r="J50" i="125" s="1"/>
  <c r="D52" i="124" s="1"/>
  <c r="C25" i="125"/>
  <c r="D24" i="125"/>
  <c r="F24" i="125" s="1"/>
  <c r="H24" i="125" s="1"/>
  <c r="I24" i="125" s="1"/>
  <c r="J24" i="125" s="1"/>
  <c r="D25" i="124" s="1"/>
  <c r="H57" i="144"/>
  <c r="G57" i="144"/>
  <c r="F57" i="144"/>
  <c r="I57" i="144"/>
  <c r="J60" i="151"/>
  <c r="E57" i="144"/>
  <c r="D57" i="144"/>
  <c r="D27" i="85"/>
  <c r="E26" i="85"/>
  <c r="G26" i="85" s="1"/>
  <c r="I26" i="85" s="1"/>
  <c r="J26" i="85" s="1"/>
  <c r="J29" i="84" s="1"/>
  <c r="D56" i="144"/>
  <c r="E56" i="144"/>
  <c r="F56" i="144"/>
  <c r="J59" i="151"/>
  <c r="G56" i="144"/>
  <c r="H56" i="144"/>
  <c r="I56" i="144"/>
  <c r="J48" i="93"/>
  <c r="E50" i="92" s="1"/>
  <c r="I48" i="93"/>
  <c r="I72" i="93"/>
  <c r="J72" i="93"/>
  <c r="E74" i="92" s="1"/>
  <c r="D28" i="121"/>
  <c r="C29" i="121"/>
  <c r="N38" i="135"/>
  <c r="D31" i="134"/>
  <c r="E31" i="134"/>
  <c r="C31" i="134"/>
  <c r="D29" i="117"/>
  <c r="C30" i="117"/>
  <c r="D27" i="123"/>
  <c r="F27" i="123" s="1"/>
  <c r="H27" i="123" s="1"/>
  <c r="C28" i="123"/>
  <c r="K26" i="7"/>
  <c r="D43" i="127"/>
  <c r="F43" i="127" s="1"/>
  <c r="H43" i="127" s="1"/>
  <c r="I43" i="127" s="1"/>
  <c r="J43" i="127" s="1"/>
  <c r="D52" i="126" s="1"/>
  <c r="C44" i="127"/>
  <c r="D28" i="111"/>
  <c r="C29" i="111"/>
  <c r="C31" i="130"/>
  <c r="J38" i="131"/>
  <c r="G31" i="130"/>
  <c r="E31" i="130"/>
  <c r="D31" i="130"/>
  <c r="F31" i="130"/>
  <c r="D25" i="109"/>
  <c r="F25" i="109" s="1"/>
  <c r="H25" i="109" s="1"/>
  <c r="I25" i="109" s="1"/>
  <c r="D26" i="108" s="1"/>
  <c r="C26" i="109"/>
  <c r="D25" i="101"/>
  <c r="C26" i="101"/>
  <c r="C27" i="103"/>
  <c r="D26" i="103"/>
  <c r="C27" i="107"/>
  <c r="D26" i="107"/>
  <c r="H28" i="117"/>
  <c r="O38" i="155"/>
  <c r="C29" i="154"/>
  <c r="O25" i="111"/>
  <c r="M25" i="111"/>
  <c r="D33" i="110"/>
  <c r="E28" i="87"/>
  <c r="G28" i="87" s="1"/>
  <c r="H28" i="87" s="1"/>
  <c r="E30" i="86" s="1"/>
  <c r="D29" i="87"/>
  <c r="H26" i="111"/>
  <c r="I26" i="111" s="1"/>
  <c r="J26" i="111" s="1"/>
  <c r="K26" i="111" s="1"/>
  <c r="I26" i="119"/>
  <c r="J26" i="119" s="1"/>
  <c r="K26" i="119"/>
  <c r="J28" i="118" s="1"/>
  <c r="E45" i="123"/>
  <c r="E46" i="123" s="1"/>
  <c r="F44" i="123"/>
  <c r="H44" i="123" s="1"/>
  <c r="J36" i="159"/>
  <c r="H34" i="147"/>
  <c r="I34" i="147"/>
  <c r="C34" i="147"/>
  <c r="G34" i="147"/>
  <c r="D34" i="147"/>
  <c r="B34" i="147"/>
  <c r="E30" i="117"/>
  <c r="F29" i="117"/>
  <c r="F31" i="128"/>
  <c r="I31" i="128"/>
  <c r="D31" i="128"/>
  <c r="J38" i="129"/>
  <c r="G31" i="128"/>
  <c r="H31" i="128"/>
  <c r="C31" i="128"/>
  <c r="E31" i="128"/>
  <c r="M58" i="162"/>
  <c r="F50" i="148" s="1"/>
  <c r="J59" i="162"/>
  <c r="M59" i="162" s="1"/>
  <c r="F51" i="148" s="1"/>
  <c r="E44" i="127"/>
  <c r="E27" i="103"/>
  <c r="F26" i="103"/>
  <c r="H26" i="103" s="1"/>
  <c r="I26" i="103" s="1"/>
  <c r="L40" i="102" s="1"/>
  <c r="E32" i="99"/>
  <c r="G32" i="99" s="1"/>
  <c r="H32" i="99" s="1"/>
  <c r="L68" i="98" s="1"/>
  <c r="D33" i="99"/>
  <c r="D34" i="99" s="1"/>
  <c r="D35" i="99" s="1"/>
  <c r="E27" i="109"/>
  <c r="E57" i="142"/>
  <c r="H57" i="142"/>
  <c r="I57" i="142"/>
  <c r="J61" i="143"/>
  <c r="D57" i="142"/>
  <c r="E36" i="158"/>
  <c r="C36" i="158"/>
  <c r="K42" i="165"/>
  <c r="I36" i="158"/>
  <c r="F36" i="158"/>
  <c r="D36" i="158"/>
  <c r="B36" i="158"/>
  <c r="G36" i="158"/>
  <c r="J36" i="158"/>
  <c r="H36" i="158"/>
  <c r="E28" i="111"/>
  <c r="F27" i="111"/>
  <c r="H26" i="150"/>
  <c r="I33" i="164"/>
  <c r="D50" i="91"/>
  <c r="H26" i="5"/>
  <c r="I26" i="5"/>
  <c r="J26" i="5" s="1"/>
  <c r="H25" i="115"/>
  <c r="I25" i="115" s="1"/>
  <c r="J25" i="115" s="1"/>
  <c r="K25" i="115" s="1"/>
  <c r="L30" i="114" s="1"/>
  <c r="L26" i="7"/>
  <c r="M26" i="7" s="1"/>
  <c r="G29" i="9"/>
  <c r="H29" i="9" s="1"/>
  <c r="I29" i="9" s="1"/>
  <c r="J29" i="9" s="1"/>
  <c r="E26" i="107"/>
  <c r="F25" i="107"/>
  <c r="H25" i="107" s="1"/>
  <c r="I25" i="107" s="1"/>
  <c r="D26" i="106" s="1"/>
  <c r="E29" i="119"/>
  <c r="F28" i="119"/>
  <c r="G31" i="157"/>
  <c r="G32" i="157" s="1"/>
  <c r="G33" i="157" s="1"/>
  <c r="G34" i="157" s="1"/>
  <c r="G35" i="157" s="1"/>
  <c r="G36" i="157" s="1"/>
  <c r="F30" i="156"/>
  <c r="H34" i="161"/>
  <c r="B27" i="146"/>
  <c r="G27" i="146"/>
  <c r="F27" i="146"/>
  <c r="C27" i="146"/>
  <c r="E28" i="7"/>
  <c r="G28" i="7" s="1"/>
  <c r="D29" i="7"/>
  <c r="E27" i="5"/>
  <c r="G27" i="5" s="1"/>
  <c r="D28" i="5"/>
  <c r="D29" i="5" s="1"/>
  <c r="F26" i="115"/>
  <c r="E27" i="115"/>
  <c r="E30" i="9"/>
  <c r="D31" i="9"/>
  <c r="G62" i="142"/>
  <c r="I62" i="142"/>
  <c r="H62" i="142"/>
  <c r="J66" i="143"/>
  <c r="E62" i="142"/>
  <c r="F62" i="142"/>
  <c r="D62" i="142"/>
  <c r="I27" i="7"/>
  <c r="H27" i="7"/>
  <c r="C36" i="132"/>
  <c r="H43" i="133"/>
  <c r="D36" i="132"/>
  <c r="F31" i="138"/>
  <c r="G31" i="138"/>
  <c r="C31" i="138"/>
  <c r="E31" i="138"/>
  <c r="D31" i="138"/>
  <c r="H31" i="138"/>
  <c r="I38" i="139"/>
  <c r="D31" i="89"/>
  <c r="E30" i="89"/>
  <c r="G30" i="89" s="1"/>
  <c r="H30" i="89" s="1"/>
  <c r="J32" i="88" s="1"/>
  <c r="K27" i="117"/>
  <c r="K32" i="116" s="1"/>
  <c r="I27" i="117"/>
  <c r="J27" i="117" s="1"/>
  <c r="H27" i="119"/>
  <c r="E29" i="121"/>
  <c r="F28" i="121"/>
  <c r="H28" i="121" s="1"/>
  <c r="I28" i="121" s="1"/>
  <c r="P24" i="111"/>
  <c r="Q24" i="111" s="1"/>
  <c r="E26" i="101"/>
  <c r="F25" i="101"/>
  <c r="H25" i="101" s="1"/>
  <c r="I25" i="101" s="1"/>
  <c r="L26" i="100" s="1"/>
  <c r="H26" i="145"/>
  <c r="I26" i="145"/>
  <c r="K28" i="160"/>
  <c r="D33" i="136"/>
  <c r="J38" i="137"/>
  <c r="J39" i="137" s="1"/>
  <c r="J40" i="137" s="1"/>
  <c r="J41" i="137" s="1"/>
  <c r="J42" i="137" s="1"/>
  <c r="J43" i="137" s="1"/>
  <c r="J44" i="137" s="1"/>
  <c r="J45" i="137" s="1"/>
  <c r="J46" i="137" s="1"/>
  <c r="J47" i="137" s="1"/>
  <c r="J48" i="137" s="1"/>
  <c r="J49" i="137" s="1"/>
  <c r="J50" i="137" s="1"/>
  <c r="J51" i="137" s="1"/>
  <c r="J52" i="137" s="1"/>
  <c r="J53" i="137" s="1"/>
  <c r="J54" i="137" s="1"/>
  <c r="J55" i="137" s="1"/>
  <c r="J56" i="137" s="1"/>
  <c r="J57" i="137" s="1"/>
  <c r="J58" i="137" s="1"/>
  <c r="I43" i="123"/>
  <c r="J43" i="123"/>
  <c r="D52" i="122" s="1"/>
  <c r="F29" i="85"/>
  <c r="B31" i="5" l="1"/>
  <c r="C30" i="5"/>
  <c r="C32" i="119"/>
  <c r="D31" i="119"/>
  <c r="B36" i="99"/>
  <c r="C35" i="99"/>
  <c r="B37" i="89"/>
  <c r="B38" i="89" s="1"/>
  <c r="C36" i="89"/>
  <c r="D28" i="85"/>
  <c r="E27" i="85"/>
  <c r="G27" i="85" s="1"/>
  <c r="I27" i="85" s="1"/>
  <c r="J27" i="85" s="1"/>
  <c r="J30" i="84" s="1"/>
  <c r="C32" i="9"/>
  <c r="B33" i="9"/>
  <c r="C27" i="109"/>
  <c r="D26" i="109"/>
  <c r="F26" i="109" s="1"/>
  <c r="H26" i="109" s="1"/>
  <c r="I26" i="109" s="1"/>
  <c r="D27" i="108" s="1"/>
  <c r="C30" i="111"/>
  <c r="D29" i="111"/>
  <c r="I27" i="123"/>
  <c r="J27" i="123"/>
  <c r="D29" i="122" s="1"/>
  <c r="D25" i="125"/>
  <c r="F25" i="125" s="1"/>
  <c r="H25" i="125" s="1"/>
  <c r="I25" i="125" s="1"/>
  <c r="J25" i="125" s="1"/>
  <c r="D26" i="124" s="1"/>
  <c r="C26" i="125"/>
  <c r="C51" i="125"/>
  <c r="D51" i="125" s="1"/>
  <c r="F51" i="125" s="1"/>
  <c r="H51" i="125" s="1"/>
  <c r="I51" i="125" s="1"/>
  <c r="J51" i="125" s="1"/>
  <c r="D53" i="124" s="1"/>
  <c r="C29" i="7"/>
  <c r="E29" i="7" s="1"/>
  <c r="G29" i="7" s="1"/>
  <c r="B30" i="7"/>
  <c r="J35" i="163"/>
  <c r="J36" i="163" s="1"/>
  <c r="D33" i="149"/>
  <c r="C29" i="123"/>
  <c r="D28" i="123"/>
  <c r="F28" i="123" s="1"/>
  <c r="H28" i="123" s="1"/>
  <c r="C36" i="91"/>
  <c r="E36" i="91" s="1"/>
  <c r="G36" i="91" s="1"/>
  <c r="H36" i="91" s="1"/>
  <c r="J58" i="90" s="1"/>
  <c r="B37" i="91"/>
  <c r="D27" i="103"/>
  <c r="F27" i="103" s="1"/>
  <c r="H27" i="103" s="1"/>
  <c r="I27" i="103" s="1"/>
  <c r="L41" i="102" s="1"/>
  <c r="C28" i="103"/>
  <c r="D28" i="103" s="1"/>
  <c r="C31" i="117"/>
  <c r="D30" i="117"/>
  <c r="B32" i="87"/>
  <c r="C30" i="87"/>
  <c r="D27" i="107"/>
  <c r="C28" i="107"/>
  <c r="C31" i="121"/>
  <c r="D29" i="121"/>
  <c r="C28" i="115"/>
  <c r="C29" i="115" s="1"/>
  <c r="D27" i="115"/>
  <c r="C27" i="101"/>
  <c r="C28" i="101" s="1"/>
  <c r="D26" i="101"/>
  <c r="G32" i="130"/>
  <c r="C32" i="130"/>
  <c r="J39" i="131"/>
  <c r="E32" i="130"/>
  <c r="D32" i="130"/>
  <c r="F32" i="130"/>
  <c r="C46" i="127"/>
  <c r="D44" i="127"/>
  <c r="J32" i="134"/>
  <c r="N39" i="135"/>
  <c r="L32" i="134"/>
  <c r="F58" i="144"/>
  <c r="J61" i="151"/>
  <c r="I58" i="144"/>
  <c r="E58" i="144"/>
  <c r="G58" i="144"/>
  <c r="D58" i="144"/>
  <c r="H58" i="144"/>
  <c r="G59" i="144"/>
  <c r="J62" i="151"/>
  <c r="E59" i="144"/>
  <c r="I59" i="144"/>
  <c r="F59" i="144"/>
  <c r="H59" i="144"/>
  <c r="D59" i="144"/>
  <c r="M26" i="111"/>
  <c r="O26" i="111"/>
  <c r="D34" i="110"/>
  <c r="H26" i="115"/>
  <c r="I26" i="115" s="1"/>
  <c r="J26" i="115" s="1"/>
  <c r="K26" i="115" s="1"/>
  <c r="L31" i="114" s="1"/>
  <c r="D30" i="87"/>
  <c r="E29" i="87"/>
  <c r="G29" i="87" s="1"/>
  <c r="H29" i="87" s="1"/>
  <c r="E31" i="86" s="1"/>
  <c r="E27" i="101"/>
  <c r="E28" i="101" s="1"/>
  <c r="F26" i="101"/>
  <c r="H26" i="101" s="1"/>
  <c r="I26" i="101" s="1"/>
  <c r="L27" i="100" s="1"/>
  <c r="K27" i="119"/>
  <c r="J29" i="118" s="1"/>
  <c r="I27" i="119"/>
  <c r="J27" i="119" s="1"/>
  <c r="D32" i="89"/>
  <c r="E31" i="89"/>
  <c r="G31" i="89" s="1"/>
  <c r="H31" i="89" s="1"/>
  <c r="J33" i="88" s="1"/>
  <c r="K27" i="7"/>
  <c r="I64" i="142"/>
  <c r="J68" i="143"/>
  <c r="H64" i="142"/>
  <c r="D32" i="9"/>
  <c r="E31" i="9"/>
  <c r="D30" i="5"/>
  <c r="E29" i="5"/>
  <c r="G29" i="5" s="1"/>
  <c r="D30" i="7"/>
  <c r="F26" i="107"/>
  <c r="H26" i="107" s="1"/>
  <c r="I26" i="107" s="1"/>
  <c r="D27" i="106" s="1"/>
  <c r="E27" i="107"/>
  <c r="D36" i="99"/>
  <c r="E35" i="99"/>
  <c r="G35" i="99" s="1"/>
  <c r="H35" i="99" s="1"/>
  <c r="L81" i="98" s="1"/>
  <c r="E32" i="128"/>
  <c r="J39" i="129"/>
  <c r="H32" i="128"/>
  <c r="G32" i="128"/>
  <c r="I32" i="128"/>
  <c r="D32" i="128"/>
  <c r="F32" i="128"/>
  <c r="C32" i="128"/>
  <c r="H29" i="117"/>
  <c r="I35" i="147"/>
  <c r="C35" i="147"/>
  <c r="D35" i="147"/>
  <c r="J37" i="159"/>
  <c r="B35" i="147"/>
  <c r="G35" i="147"/>
  <c r="H35" i="147"/>
  <c r="L30" i="154"/>
  <c r="O39" i="155"/>
  <c r="I34" i="164"/>
  <c r="I35" i="164" s="1"/>
  <c r="I36" i="164" s="1"/>
  <c r="I37" i="164" s="1"/>
  <c r="I38" i="164" s="1"/>
  <c r="I39" i="164" s="1"/>
  <c r="H27" i="150"/>
  <c r="E28" i="103"/>
  <c r="F28" i="103" s="1"/>
  <c r="H28" i="103" s="1"/>
  <c r="I28" i="103" s="1"/>
  <c r="L42" i="102" s="1"/>
  <c r="K29" i="160"/>
  <c r="K30" i="160" s="1"/>
  <c r="K31" i="160" s="1"/>
  <c r="K32" i="160" s="1"/>
  <c r="K33" i="160" s="1"/>
  <c r="K34" i="160" s="1"/>
  <c r="K35" i="160" s="1"/>
  <c r="K36" i="160" s="1"/>
  <c r="K37" i="160" s="1"/>
  <c r="H27" i="145"/>
  <c r="I27" i="145"/>
  <c r="F32" i="138"/>
  <c r="G32" i="138"/>
  <c r="C32" i="138"/>
  <c r="H32" i="138"/>
  <c r="I39" i="139"/>
  <c r="D32" i="138"/>
  <c r="E32" i="138"/>
  <c r="D37" i="132"/>
  <c r="H44" i="133"/>
  <c r="C37" i="132"/>
  <c r="G30" i="9"/>
  <c r="H30" i="9" s="1"/>
  <c r="I30" i="9" s="1"/>
  <c r="J30" i="9" s="1"/>
  <c r="I27" i="5"/>
  <c r="J27" i="5" s="1"/>
  <c r="H27" i="5"/>
  <c r="I28" i="7"/>
  <c r="H28" i="7"/>
  <c r="H28" i="119"/>
  <c r="D51" i="91"/>
  <c r="H27" i="111"/>
  <c r="I27" i="111" s="1"/>
  <c r="J27" i="111" s="1"/>
  <c r="K27" i="111" s="1"/>
  <c r="E46" i="127"/>
  <c r="F44" i="127"/>
  <c r="H44" i="127" s="1"/>
  <c r="I44" i="127" s="1"/>
  <c r="J44" i="127" s="1"/>
  <c r="D53" i="126" s="1"/>
  <c r="E31" i="117"/>
  <c r="F30" i="117"/>
  <c r="J44" i="123"/>
  <c r="D53" i="122" s="1"/>
  <c r="I44" i="123"/>
  <c r="F30" i="85"/>
  <c r="E31" i="121"/>
  <c r="F29" i="121"/>
  <c r="H29" i="121" s="1"/>
  <c r="I29" i="121" s="1"/>
  <c r="E28" i="115"/>
  <c r="E29" i="115" s="1"/>
  <c r="F27" i="115"/>
  <c r="G28" i="146"/>
  <c r="H35" i="161"/>
  <c r="F28" i="146"/>
  <c r="C28" i="146"/>
  <c r="B28" i="146"/>
  <c r="E30" i="119"/>
  <c r="F29" i="119"/>
  <c r="F28" i="111"/>
  <c r="E29" i="111"/>
  <c r="D37" i="158"/>
  <c r="J37" i="158"/>
  <c r="K43" i="165"/>
  <c r="H37" i="158"/>
  <c r="E37" i="158"/>
  <c r="C37" i="158"/>
  <c r="I37" i="158"/>
  <c r="F37" i="158"/>
  <c r="G37" i="158"/>
  <c r="B37" i="158"/>
  <c r="F59" i="142"/>
  <c r="E59" i="142"/>
  <c r="D59" i="142"/>
  <c r="J63" i="143"/>
  <c r="I59" i="142"/>
  <c r="G59" i="142"/>
  <c r="H59" i="142"/>
  <c r="E28" i="109"/>
  <c r="E47" i="123"/>
  <c r="F46" i="123"/>
  <c r="H46" i="123" s="1"/>
  <c r="P25" i="111"/>
  <c r="Q25" i="111" s="1"/>
  <c r="I28" i="117"/>
  <c r="J28" i="117" s="1"/>
  <c r="K28" i="117"/>
  <c r="K33" i="116" s="1"/>
  <c r="B39" i="89" l="1"/>
  <c r="C38" i="89"/>
  <c r="D32" i="119"/>
  <c r="C33" i="119"/>
  <c r="C34" i="119" s="1"/>
  <c r="B37" i="99"/>
  <c r="C36" i="99"/>
  <c r="C31" i="5"/>
  <c r="B32" i="5"/>
  <c r="C29" i="107"/>
  <c r="C30" i="107" s="1"/>
  <c r="D28" i="107"/>
  <c r="B38" i="91"/>
  <c r="C37" i="91"/>
  <c r="E37" i="91" s="1"/>
  <c r="G37" i="91" s="1"/>
  <c r="H37" i="91" s="1"/>
  <c r="J59" i="90" s="1"/>
  <c r="C31" i="111"/>
  <c r="D30" i="111"/>
  <c r="B33" i="87"/>
  <c r="C32" i="87"/>
  <c r="C30" i="123"/>
  <c r="D29" i="123"/>
  <c r="F29" i="123" s="1"/>
  <c r="H29" i="123" s="1"/>
  <c r="H60" i="144"/>
  <c r="J63" i="151"/>
  <c r="I60" i="144"/>
  <c r="D60" i="144"/>
  <c r="E60" i="144"/>
  <c r="F60" i="144"/>
  <c r="G60" i="144"/>
  <c r="C47" i="127"/>
  <c r="D46" i="127"/>
  <c r="J40" i="131"/>
  <c r="F33" i="130"/>
  <c r="D33" i="130"/>
  <c r="G33" i="130"/>
  <c r="E33" i="130"/>
  <c r="C33" i="130"/>
  <c r="D28" i="101"/>
  <c r="C29" i="101"/>
  <c r="D29" i="115"/>
  <c r="F29" i="115" s="1"/>
  <c r="C30" i="115"/>
  <c r="D31" i="117"/>
  <c r="C32" i="117"/>
  <c r="J37" i="163"/>
  <c r="D35" i="149"/>
  <c r="C52" i="125"/>
  <c r="D52" i="125" s="1"/>
  <c r="F52" i="125" s="1"/>
  <c r="H52" i="125" s="1"/>
  <c r="I52" i="125" s="1"/>
  <c r="J52" i="125" s="1"/>
  <c r="D54" i="124" s="1"/>
  <c r="D26" i="125"/>
  <c r="F26" i="125" s="1"/>
  <c r="H26" i="125" s="1"/>
  <c r="I26" i="125" s="1"/>
  <c r="J26" i="125" s="1"/>
  <c r="D27" i="124" s="1"/>
  <c r="D31" i="121"/>
  <c r="F31" i="121" s="1"/>
  <c r="H31" i="121" s="1"/>
  <c r="I31" i="121" s="1"/>
  <c r="C32" i="121"/>
  <c r="C33" i="9"/>
  <c r="B34" i="9"/>
  <c r="K28" i="7"/>
  <c r="L28" i="7" s="1"/>
  <c r="M28" i="7" s="1"/>
  <c r="I61" i="144"/>
  <c r="H61" i="144"/>
  <c r="J64" i="151"/>
  <c r="N40" i="135"/>
  <c r="D33" i="134"/>
  <c r="C33" i="134"/>
  <c r="J28" i="123"/>
  <c r="D30" i="122" s="1"/>
  <c r="I28" i="123"/>
  <c r="B32" i="7"/>
  <c r="C30" i="7"/>
  <c r="E30" i="7" s="1"/>
  <c r="G30" i="7" s="1"/>
  <c r="C28" i="109"/>
  <c r="D27" i="109"/>
  <c r="F27" i="109" s="1"/>
  <c r="H27" i="109" s="1"/>
  <c r="I27" i="109" s="1"/>
  <c r="D28" i="108" s="1"/>
  <c r="E28" i="85"/>
  <c r="G28" i="85" s="1"/>
  <c r="I28" i="85" s="1"/>
  <c r="J28" i="85" s="1"/>
  <c r="D29" i="85"/>
  <c r="M27" i="111"/>
  <c r="D35" i="110"/>
  <c r="O27" i="111"/>
  <c r="J70" i="143"/>
  <c r="E66" i="142"/>
  <c r="F66" i="142"/>
  <c r="D66" i="142"/>
  <c r="G66" i="142"/>
  <c r="I66" i="142"/>
  <c r="H66" i="142"/>
  <c r="E29" i="109"/>
  <c r="E61" i="142"/>
  <c r="I61" i="142"/>
  <c r="J65" i="143"/>
  <c r="H61" i="142"/>
  <c r="D61" i="142"/>
  <c r="H29" i="119"/>
  <c r="H30" i="117"/>
  <c r="D36" i="145"/>
  <c r="K38" i="160"/>
  <c r="I36" i="145"/>
  <c r="H36" i="145"/>
  <c r="I40" i="164"/>
  <c r="H33" i="150"/>
  <c r="D31" i="7"/>
  <c r="D32" i="7" s="1"/>
  <c r="G31" i="9"/>
  <c r="H31" i="9" s="1"/>
  <c r="I31" i="9" s="1"/>
  <c r="J31" i="9" s="1"/>
  <c r="H28" i="111"/>
  <c r="I28" i="111" s="1"/>
  <c r="J28" i="111" s="1"/>
  <c r="K28" i="111" s="1"/>
  <c r="E30" i="115"/>
  <c r="I29" i="117"/>
  <c r="J29" i="117" s="1"/>
  <c r="K29" i="117"/>
  <c r="K34" i="116" s="1"/>
  <c r="D31" i="5"/>
  <c r="E30" i="5"/>
  <c r="G30" i="5" s="1"/>
  <c r="D33" i="89"/>
  <c r="E32" i="89"/>
  <c r="G32" i="89" s="1"/>
  <c r="H32" i="89" s="1"/>
  <c r="J34" i="88" s="1"/>
  <c r="E29" i="101"/>
  <c r="F28" i="101"/>
  <c r="H28" i="101" s="1"/>
  <c r="I28" i="101" s="1"/>
  <c r="L42" i="100" s="1"/>
  <c r="J46" i="123"/>
  <c r="D57" i="122" s="1"/>
  <c r="I46" i="123"/>
  <c r="E31" i="119"/>
  <c r="F30" i="119"/>
  <c r="B29" i="146"/>
  <c r="H36" i="161"/>
  <c r="C29" i="146"/>
  <c r="E32" i="121"/>
  <c r="F31" i="85"/>
  <c r="E32" i="117"/>
  <c r="F31" i="117"/>
  <c r="K28" i="119"/>
  <c r="J30" i="118" s="1"/>
  <c r="I28" i="119"/>
  <c r="J28" i="119" s="1"/>
  <c r="C38" i="132"/>
  <c r="H45" i="133"/>
  <c r="D38" i="132"/>
  <c r="F33" i="138"/>
  <c r="E33" i="138"/>
  <c r="G33" i="138"/>
  <c r="C33" i="138"/>
  <c r="H33" i="138"/>
  <c r="I40" i="139"/>
  <c r="I41" i="139" s="1"/>
  <c r="D33" i="138"/>
  <c r="L31" i="154"/>
  <c r="C31" i="154"/>
  <c r="O40" i="155"/>
  <c r="D37" i="99"/>
  <c r="E36" i="99"/>
  <c r="G36" i="99" s="1"/>
  <c r="H36" i="99" s="1"/>
  <c r="L82" i="98" s="1"/>
  <c r="H29" i="7"/>
  <c r="I29" i="7"/>
  <c r="E32" i="9"/>
  <c r="D33" i="9"/>
  <c r="L27" i="7"/>
  <c r="M27" i="7" s="1"/>
  <c r="D31" i="87"/>
  <c r="D32" i="87" s="1"/>
  <c r="E30" i="87"/>
  <c r="G30" i="87" s="1"/>
  <c r="H30" i="87" s="1"/>
  <c r="E32" i="86" s="1"/>
  <c r="P26" i="111"/>
  <c r="Q26" i="111" s="1"/>
  <c r="J38" i="158"/>
  <c r="I38" i="158"/>
  <c r="K44" i="165"/>
  <c r="C38" i="158"/>
  <c r="D38" i="158"/>
  <c r="B38" i="158"/>
  <c r="G38" i="158"/>
  <c r="E38" i="158"/>
  <c r="F38" i="158"/>
  <c r="H38" i="158"/>
  <c r="E47" i="127"/>
  <c r="F46" i="127"/>
  <c r="H46" i="127" s="1"/>
  <c r="I46" i="127" s="1"/>
  <c r="J46" i="127" s="1"/>
  <c r="D57" i="126" s="1"/>
  <c r="E48" i="123"/>
  <c r="F47" i="123"/>
  <c r="H47" i="123" s="1"/>
  <c r="E30" i="111"/>
  <c r="F29" i="111"/>
  <c r="H27" i="115"/>
  <c r="I27" i="115" s="1"/>
  <c r="J27" i="115" s="1"/>
  <c r="K27" i="115" s="1"/>
  <c r="L32" i="114" s="1"/>
  <c r="D52" i="91"/>
  <c r="G36" i="147"/>
  <c r="D36" i="147"/>
  <c r="H36" i="147"/>
  <c r="B36" i="147"/>
  <c r="C36" i="147"/>
  <c r="J38" i="159"/>
  <c r="I36" i="147"/>
  <c r="G33" i="128"/>
  <c r="H33" i="128"/>
  <c r="I33" i="128"/>
  <c r="D33" i="128"/>
  <c r="F33" i="128"/>
  <c r="J40" i="129"/>
  <c r="J41" i="129" s="1"/>
  <c r="E33" i="128"/>
  <c r="C33" i="128"/>
  <c r="E28" i="107"/>
  <c r="F27" i="107"/>
  <c r="H27" i="107" s="1"/>
  <c r="I27" i="107" s="1"/>
  <c r="D28" i="106" s="1"/>
  <c r="H29" i="5"/>
  <c r="I29" i="5"/>
  <c r="J29" i="5" s="1"/>
  <c r="K29" i="7" l="1"/>
  <c r="B33" i="5"/>
  <c r="C32" i="5"/>
  <c r="C35" i="119"/>
  <c r="D34" i="119"/>
  <c r="B38" i="99"/>
  <c r="C37" i="99"/>
  <c r="C39" i="89"/>
  <c r="B40" i="89"/>
  <c r="B41" i="89" s="1"/>
  <c r="J65" i="151"/>
  <c r="J67" i="151" s="1"/>
  <c r="I62" i="144"/>
  <c r="H62" i="144"/>
  <c r="D28" i="109"/>
  <c r="F28" i="109" s="1"/>
  <c r="H28" i="109" s="1"/>
  <c r="I28" i="109" s="1"/>
  <c r="D29" i="108" s="1"/>
  <c r="C29" i="109"/>
  <c r="C32" i="7"/>
  <c r="B33" i="7"/>
  <c r="H63" i="144"/>
  <c r="J66" i="151"/>
  <c r="I63" i="144"/>
  <c r="C34" i="9"/>
  <c r="B35" i="9"/>
  <c r="B36" i="9" s="1"/>
  <c r="D32" i="117"/>
  <c r="C33" i="117"/>
  <c r="C30" i="101"/>
  <c r="D29" i="101"/>
  <c r="C33" i="87"/>
  <c r="B34" i="87"/>
  <c r="C38" i="91"/>
  <c r="E38" i="91" s="1"/>
  <c r="G38" i="91" s="1"/>
  <c r="H38" i="91" s="1"/>
  <c r="J60" i="90" s="1"/>
  <c r="B39" i="91"/>
  <c r="D30" i="85"/>
  <c r="E29" i="85"/>
  <c r="G29" i="85" s="1"/>
  <c r="I29" i="85" s="1"/>
  <c r="J29" i="85" s="1"/>
  <c r="J32" i="84" s="1"/>
  <c r="D36" i="149"/>
  <c r="J38" i="163"/>
  <c r="D47" i="127"/>
  <c r="C48" i="127"/>
  <c r="J29" i="123"/>
  <c r="D31" i="122" s="1"/>
  <c r="I29" i="123"/>
  <c r="N41" i="135"/>
  <c r="D34" i="134"/>
  <c r="C34" i="134"/>
  <c r="E34" i="130"/>
  <c r="J41" i="131"/>
  <c r="F34" i="130"/>
  <c r="C34" i="130"/>
  <c r="D34" i="130"/>
  <c r="G34" i="130"/>
  <c r="D32" i="121"/>
  <c r="C33" i="121"/>
  <c r="D30" i="115"/>
  <c r="F30" i="115" s="1"/>
  <c r="C31" i="115"/>
  <c r="C31" i="123"/>
  <c r="D30" i="123"/>
  <c r="F30" i="123" s="1"/>
  <c r="H30" i="123" s="1"/>
  <c r="D31" i="111"/>
  <c r="C32" i="111"/>
  <c r="C31" i="107"/>
  <c r="D30" i="107"/>
  <c r="D36" i="110"/>
  <c r="M28" i="111"/>
  <c r="O28" i="111"/>
  <c r="J47" i="123"/>
  <c r="D58" i="122" s="1"/>
  <c r="I47" i="123"/>
  <c r="I30" i="7"/>
  <c r="H30" i="7"/>
  <c r="H30" i="119"/>
  <c r="H30" i="5"/>
  <c r="I30" i="5"/>
  <c r="J30" i="5" s="1"/>
  <c r="H29" i="115"/>
  <c r="I29" i="115" s="1"/>
  <c r="J29" i="115" s="1"/>
  <c r="K29" i="115" s="1"/>
  <c r="L37" i="114" s="1"/>
  <c r="I37" i="145"/>
  <c r="D37" i="145"/>
  <c r="H37" i="145"/>
  <c r="K39" i="160"/>
  <c r="P27" i="111"/>
  <c r="Q27" i="111"/>
  <c r="L29" i="7"/>
  <c r="M29" i="7" s="1"/>
  <c r="L32" i="154"/>
  <c r="C32" i="154"/>
  <c r="O41" i="155"/>
  <c r="E33" i="121"/>
  <c r="F32" i="121"/>
  <c r="H32" i="121" s="1"/>
  <c r="I32" i="121" s="1"/>
  <c r="K30" i="117"/>
  <c r="K35" i="116" s="1"/>
  <c r="I30" i="117"/>
  <c r="J30" i="117" s="1"/>
  <c r="K29" i="119"/>
  <c r="J31" i="118" s="1"/>
  <c r="I29" i="119"/>
  <c r="J29" i="119" s="1"/>
  <c r="C35" i="128"/>
  <c r="D35" i="128"/>
  <c r="G35" i="128"/>
  <c r="F35" i="128"/>
  <c r="I35" i="128"/>
  <c r="H35" i="128"/>
  <c r="J42" i="129"/>
  <c r="E35" i="128"/>
  <c r="E29" i="107"/>
  <c r="E30" i="107" s="1"/>
  <c r="F28" i="107"/>
  <c r="H28" i="107" s="1"/>
  <c r="I28" i="107" s="1"/>
  <c r="D29" i="106" s="1"/>
  <c r="H29" i="111"/>
  <c r="I29" i="111" s="1"/>
  <c r="J29" i="111" s="1"/>
  <c r="K29" i="111" s="1"/>
  <c r="E48" i="127"/>
  <c r="F47" i="127"/>
  <c r="H47" i="127" s="1"/>
  <c r="I47" i="127" s="1"/>
  <c r="J47" i="127" s="1"/>
  <c r="D58" i="126" s="1"/>
  <c r="D34" i="9"/>
  <c r="E33" i="9"/>
  <c r="F32" i="85"/>
  <c r="E32" i="119"/>
  <c r="F31" i="119"/>
  <c r="F29" i="101"/>
  <c r="H29" i="101" s="1"/>
  <c r="I29" i="101" s="1"/>
  <c r="L43" i="100" s="1"/>
  <c r="E30" i="101"/>
  <c r="D32" i="5"/>
  <c r="E31" i="5"/>
  <c r="G31" i="5" s="1"/>
  <c r="E31" i="115"/>
  <c r="I41" i="164"/>
  <c r="H34" i="150"/>
  <c r="H68" i="142"/>
  <c r="D68" i="142"/>
  <c r="J72" i="143"/>
  <c r="F68" i="142"/>
  <c r="G68" i="142"/>
  <c r="E68" i="142"/>
  <c r="I68" i="142"/>
  <c r="D37" i="147"/>
  <c r="J39" i="159"/>
  <c r="B37" i="147"/>
  <c r="H37" i="147"/>
  <c r="I37" i="147"/>
  <c r="C37" i="147"/>
  <c r="G37" i="147"/>
  <c r="I42" i="139"/>
  <c r="H35" i="138"/>
  <c r="D35" i="138"/>
  <c r="F35" i="138"/>
  <c r="E35" i="138"/>
  <c r="G35" i="138"/>
  <c r="C35" i="138"/>
  <c r="E33" i="117"/>
  <c r="F32" i="117"/>
  <c r="D34" i="89"/>
  <c r="E33" i="89"/>
  <c r="G33" i="89" s="1"/>
  <c r="H33" i="89" s="1"/>
  <c r="J35" i="88" s="1"/>
  <c r="E49" i="123"/>
  <c r="F48" i="123"/>
  <c r="H48" i="123" s="1"/>
  <c r="E39" i="158"/>
  <c r="J39" i="158"/>
  <c r="D39" i="158"/>
  <c r="I39" i="158"/>
  <c r="G39" i="158"/>
  <c r="B39" i="158"/>
  <c r="H39" i="158"/>
  <c r="C39" i="158"/>
  <c r="K45" i="165"/>
  <c r="F39" i="158"/>
  <c r="D53" i="91"/>
  <c r="F30" i="111"/>
  <c r="E31" i="111"/>
  <c r="D33" i="87"/>
  <c r="E32" i="87"/>
  <c r="G32" i="87" s="1"/>
  <c r="H32" i="87" s="1"/>
  <c r="E35" i="86" s="1"/>
  <c r="G32" i="9"/>
  <c r="H32" i="9" s="1"/>
  <c r="I32" i="9" s="1"/>
  <c r="J32" i="9" s="1"/>
  <c r="D38" i="99"/>
  <c r="E37" i="99"/>
  <c r="G37" i="99" s="1"/>
  <c r="H37" i="99" s="1"/>
  <c r="L83" i="98" s="1"/>
  <c r="H46" i="133"/>
  <c r="D39" i="132"/>
  <c r="C39" i="132"/>
  <c r="H31" i="117"/>
  <c r="J33" i="120"/>
  <c r="J22" i="120"/>
  <c r="C30" i="146"/>
  <c r="F30" i="146"/>
  <c r="H37" i="161"/>
  <c r="B30" i="146"/>
  <c r="G30" i="146"/>
  <c r="D33" i="7"/>
  <c r="E32" i="7"/>
  <c r="G32" i="7" s="1"/>
  <c r="I63" i="142"/>
  <c r="D63" i="142"/>
  <c r="H63" i="142"/>
  <c r="E63" i="142"/>
  <c r="J67" i="143"/>
  <c r="G63" i="142"/>
  <c r="F63" i="142"/>
  <c r="E30" i="109"/>
  <c r="C41" i="89" l="1"/>
  <c r="B42" i="89"/>
  <c r="D35" i="119"/>
  <c r="C36" i="119"/>
  <c r="B39" i="99"/>
  <c r="C38" i="99"/>
  <c r="C33" i="5"/>
  <c r="B34" i="5"/>
  <c r="J39" i="163"/>
  <c r="D37" i="149"/>
  <c r="B35" i="87"/>
  <c r="C34" i="87"/>
  <c r="D33" i="117"/>
  <c r="C34" i="117"/>
  <c r="B37" i="9"/>
  <c r="B38" i="9" s="1"/>
  <c r="C36" i="9"/>
  <c r="I30" i="123"/>
  <c r="J30" i="123"/>
  <c r="D32" i="122" s="1"/>
  <c r="D33" i="121"/>
  <c r="C34" i="121"/>
  <c r="D35" i="134"/>
  <c r="N42" i="135"/>
  <c r="C35" i="134"/>
  <c r="E30" i="85"/>
  <c r="G30" i="85" s="1"/>
  <c r="I30" i="85" s="1"/>
  <c r="J30" i="85" s="1"/>
  <c r="J33" i="84" s="1"/>
  <c r="D31" i="85"/>
  <c r="C33" i="7"/>
  <c r="B34" i="7"/>
  <c r="D31" i="107"/>
  <c r="C32" i="107"/>
  <c r="C32" i="123"/>
  <c r="D31" i="123"/>
  <c r="F31" i="123" s="1"/>
  <c r="H31" i="123" s="1"/>
  <c r="D48" i="127"/>
  <c r="C49" i="127"/>
  <c r="B40" i="91"/>
  <c r="C39" i="91"/>
  <c r="E39" i="91" s="1"/>
  <c r="G39" i="91" s="1"/>
  <c r="H39" i="91" s="1"/>
  <c r="J61" i="90" s="1"/>
  <c r="C33" i="111"/>
  <c r="D32" i="111"/>
  <c r="C32" i="115"/>
  <c r="D31" i="115"/>
  <c r="F35" i="130"/>
  <c r="D35" i="130"/>
  <c r="C35" i="130"/>
  <c r="J42" i="131"/>
  <c r="J43" i="131" s="1"/>
  <c r="E35" i="130"/>
  <c r="G35" i="130"/>
  <c r="C31" i="101"/>
  <c r="D30" i="101"/>
  <c r="I65" i="144"/>
  <c r="E65" i="144"/>
  <c r="H65" i="144"/>
  <c r="J68" i="151"/>
  <c r="D65" i="144"/>
  <c r="G65" i="144"/>
  <c r="F65" i="144"/>
  <c r="D29" i="109"/>
  <c r="F29" i="109" s="1"/>
  <c r="H29" i="109" s="1"/>
  <c r="I29" i="109" s="1"/>
  <c r="D30" i="108" s="1"/>
  <c r="C30" i="109"/>
  <c r="H66" i="144"/>
  <c r="D66" i="144"/>
  <c r="I66" i="144"/>
  <c r="G66" i="144"/>
  <c r="E66" i="144"/>
  <c r="F66" i="144"/>
  <c r="J69" i="151"/>
  <c r="D37" i="110"/>
  <c r="M29" i="111"/>
  <c r="O29" i="111"/>
  <c r="K31" i="117"/>
  <c r="K36" i="116" s="1"/>
  <c r="I31" i="117"/>
  <c r="J31" i="117" s="1"/>
  <c r="H30" i="115"/>
  <c r="I30" i="115" s="1"/>
  <c r="J30" i="115" s="1"/>
  <c r="K30" i="115" s="1"/>
  <c r="L38" i="114" s="1"/>
  <c r="O42" i="155"/>
  <c r="L33" i="154"/>
  <c r="C33" i="154"/>
  <c r="G38" i="147"/>
  <c r="J40" i="159"/>
  <c r="I38" i="147"/>
  <c r="H38" i="147"/>
  <c r="F31" i="115"/>
  <c r="E32" i="115"/>
  <c r="F33" i="85"/>
  <c r="E49" i="127"/>
  <c r="F48" i="127"/>
  <c r="H48" i="127" s="1"/>
  <c r="I48" i="127" s="1"/>
  <c r="J48" i="127" s="1"/>
  <c r="D59" i="126" s="1"/>
  <c r="F30" i="107"/>
  <c r="H30" i="107" s="1"/>
  <c r="I30" i="107" s="1"/>
  <c r="D35" i="106" s="1"/>
  <c r="E31" i="107"/>
  <c r="P28" i="111"/>
  <c r="Q28" i="111" s="1"/>
  <c r="E50" i="123"/>
  <c r="F49" i="123"/>
  <c r="H49" i="123" s="1"/>
  <c r="D54" i="91"/>
  <c r="D55" i="91" s="1"/>
  <c r="D39" i="99"/>
  <c r="E38" i="99"/>
  <c r="G38" i="99" s="1"/>
  <c r="H38" i="99" s="1"/>
  <c r="L84" i="98" s="1"/>
  <c r="D34" i="87"/>
  <c r="E33" i="87"/>
  <c r="G33" i="87" s="1"/>
  <c r="H33" i="87" s="1"/>
  <c r="E36" i="86" s="1"/>
  <c r="E32" i="111"/>
  <c r="F31" i="111"/>
  <c r="D35" i="89"/>
  <c r="D36" i="89" s="1"/>
  <c r="E34" i="89"/>
  <c r="G34" i="89" s="1"/>
  <c r="H34" i="89" s="1"/>
  <c r="J36" i="88" s="1"/>
  <c r="I31" i="5"/>
  <c r="J31" i="5" s="1"/>
  <c r="H31" i="5"/>
  <c r="H31" i="119"/>
  <c r="G33" i="9"/>
  <c r="H33" i="9" s="1"/>
  <c r="I33" i="9" s="1"/>
  <c r="J33" i="9" s="1"/>
  <c r="J23" i="120"/>
  <c r="J34" i="120"/>
  <c r="K30" i="7"/>
  <c r="E33" i="7"/>
  <c r="G33" i="7" s="1"/>
  <c r="D34" i="7"/>
  <c r="H47" i="133"/>
  <c r="H48" i="133" s="1"/>
  <c r="D40" i="132"/>
  <c r="C40" i="132"/>
  <c r="E34" i="117"/>
  <c r="F33" i="117"/>
  <c r="E31" i="101"/>
  <c r="F30" i="101"/>
  <c r="H30" i="101" s="1"/>
  <c r="I30" i="101" s="1"/>
  <c r="L44" i="100" s="1"/>
  <c r="J69" i="143"/>
  <c r="I65" i="142"/>
  <c r="H65" i="142"/>
  <c r="E31" i="109"/>
  <c r="I32" i="7"/>
  <c r="H32" i="7"/>
  <c r="H38" i="161"/>
  <c r="C31" i="146"/>
  <c r="G31" i="146"/>
  <c r="F31" i="146"/>
  <c r="B31" i="146"/>
  <c r="H30" i="111"/>
  <c r="I30" i="111" s="1"/>
  <c r="J30" i="111" s="1"/>
  <c r="K30" i="111" s="1"/>
  <c r="E40" i="158"/>
  <c r="B40" i="158"/>
  <c r="K46" i="165"/>
  <c r="I40" i="158"/>
  <c r="C40" i="158"/>
  <c r="D40" i="158"/>
  <c r="F40" i="158"/>
  <c r="J40" i="158"/>
  <c r="G40" i="158"/>
  <c r="H40" i="158"/>
  <c r="I48" i="123"/>
  <c r="J48" i="123"/>
  <c r="D59" i="122" s="1"/>
  <c r="H32" i="117"/>
  <c r="F36" i="138"/>
  <c r="C36" i="138"/>
  <c r="E36" i="138"/>
  <c r="G36" i="138"/>
  <c r="I43" i="139"/>
  <c r="H36" i="138"/>
  <c r="D36" i="138"/>
  <c r="H70" i="142"/>
  <c r="I70" i="142"/>
  <c r="J74" i="143"/>
  <c r="J76" i="143" s="1"/>
  <c r="H35" i="150"/>
  <c r="I42" i="164"/>
  <c r="D33" i="5"/>
  <c r="E32" i="5"/>
  <c r="G32" i="5" s="1"/>
  <c r="E33" i="119"/>
  <c r="E34" i="119" s="1"/>
  <c r="F32" i="119"/>
  <c r="D35" i="9"/>
  <c r="D36" i="9" s="1"/>
  <c r="E34" i="9"/>
  <c r="G36" i="128"/>
  <c r="C36" i="128"/>
  <c r="F36" i="128"/>
  <c r="H36" i="128"/>
  <c r="J43" i="129"/>
  <c r="I36" i="128"/>
  <c r="D36" i="128"/>
  <c r="E36" i="128"/>
  <c r="E34" i="121"/>
  <c r="F33" i="121"/>
  <c r="H33" i="121" s="1"/>
  <c r="I33" i="121" s="1"/>
  <c r="I38" i="145"/>
  <c r="H38" i="145"/>
  <c r="D38" i="145"/>
  <c r="K40" i="160"/>
  <c r="K30" i="119"/>
  <c r="J32" i="118" s="1"/>
  <c r="I30" i="119"/>
  <c r="J30" i="119" s="1"/>
  <c r="B35" i="5" l="1"/>
  <c r="C34" i="5"/>
  <c r="C37" i="119"/>
  <c r="D36" i="119"/>
  <c r="C42" i="89"/>
  <c r="B43" i="89"/>
  <c r="B40" i="99"/>
  <c r="C39" i="99"/>
  <c r="D30" i="109"/>
  <c r="F30" i="109" s="1"/>
  <c r="H30" i="109" s="1"/>
  <c r="I30" i="109" s="1"/>
  <c r="D31" i="108" s="1"/>
  <c r="C31" i="109"/>
  <c r="C34" i="111"/>
  <c r="D33" i="111"/>
  <c r="B41" i="91"/>
  <c r="C40" i="91"/>
  <c r="E40" i="91" s="1"/>
  <c r="G40" i="91" s="1"/>
  <c r="H40" i="91" s="1"/>
  <c r="J62" i="90" s="1"/>
  <c r="D32" i="123"/>
  <c r="F32" i="123" s="1"/>
  <c r="H32" i="123" s="1"/>
  <c r="C33" i="123"/>
  <c r="D36" i="134"/>
  <c r="N43" i="135"/>
  <c r="C36" i="134"/>
  <c r="C35" i="121"/>
  <c r="D34" i="121"/>
  <c r="J71" i="151"/>
  <c r="D68" i="144"/>
  <c r="E68" i="144"/>
  <c r="G68" i="144"/>
  <c r="H68" i="144"/>
  <c r="I68" i="144"/>
  <c r="F68" i="144"/>
  <c r="E67" i="144"/>
  <c r="H67" i="144"/>
  <c r="F67" i="144"/>
  <c r="J70" i="151"/>
  <c r="I67" i="144"/>
  <c r="D67" i="144"/>
  <c r="G67" i="144"/>
  <c r="C37" i="130"/>
  <c r="J44" i="131"/>
  <c r="G37" i="130"/>
  <c r="F37" i="130"/>
  <c r="H37" i="130"/>
  <c r="I37" i="130"/>
  <c r="E37" i="130"/>
  <c r="D37" i="130"/>
  <c r="D49" i="127"/>
  <c r="C51" i="127"/>
  <c r="C33" i="107"/>
  <c r="D32" i="107"/>
  <c r="E31" i="85"/>
  <c r="G31" i="85" s="1"/>
  <c r="I31" i="85" s="1"/>
  <c r="J31" i="85" s="1"/>
  <c r="J34" i="84" s="1"/>
  <c r="D32" i="85"/>
  <c r="C38" i="9"/>
  <c r="B39" i="9"/>
  <c r="C35" i="87"/>
  <c r="B36" i="87"/>
  <c r="D31" i="101"/>
  <c r="C32" i="101"/>
  <c r="D32" i="115"/>
  <c r="C33" i="115"/>
  <c r="C34" i="115" s="1"/>
  <c r="D34" i="117"/>
  <c r="C35" i="117"/>
  <c r="K32" i="7"/>
  <c r="L32" i="7" s="1"/>
  <c r="M32" i="7" s="1"/>
  <c r="I31" i="123"/>
  <c r="J31" i="123"/>
  <c r="D33" i="122" s="1"/>
  <c r="B35" i="7"/>
  <c r="C34" i="7"/>
  <c r="E34" i="7" s="1"/>
  <c r="G34" i="7" s="1"/>
  <c r="J40" i="163"/>
  <c r="D38" i="149"/>
  <c r="E35" i="119"/>
  <c r="F34" i="119"/>
  <c r="H49" i="133"/>
  <c r="C42" i="132"/>
  <c r="D56" i="91"/>
  <c r="E51" i="127"/>
  <c r="F49" i="127"/>
  <c r="H49" i="127" s="1"/>
  <c r="I49" i="127" s="1"/>
  <c r="J49" i="127" s="1"/>
  <c r="D60" i="126" s="1"/>
  <c r="G34" i="9"/>
  <c r="H34" i="9" s="1"/>
  <c r="I34" i="9" s="1"/>
  <c r="J34" i="9" s="1"/>
  <c r="H32" i="5"/>
  <c r="I32" i="5"/>
  <c r="J32" i="5" s="1"/>
  <c r="F74" i="142"/>
  <c r="H74" i="142"/>
  <c r="I74" i="142"/>
  <c r="J78" i="143"/>
  <c r="D74" i="142"/>
  <c r="E74" i="142"/>
  <c r="G74" i="142"/>
  <c r="H67" i="142"/>
  <c r="I67" i="142"/>
  <c r="G67" i="142"/>
  <c r="E67" i="142"/>
  <c r="F67" i="142"/>
  <c r="D67" i="142"/>
  <c r="J71" i="143"/>
  <c r="E35" i="117"/>
  <c r="F34" i="117"/>
  <c r="D35" i="7"/>
  <c r="I31" i="119"/>
  <c r="J31" i="119" s="1"/>
  <c r="K31" i="119"/>
  <c r="J33" i="118" s="1"/>
  <c r="D37" i="89"/>
  <c r="D38" i="89" s="1"/>
  <c r="E36" i="89"/>
  <c r="G36" i="89" s="1"/>
  <c r="H36" i="89" s="1"/>
  <c r="J38" i="88" s="1"/>
  <c r="H31" i="111"/>
  <c r="I31" i="111" s="1"/>
  <c r="J31" i="111" s="1"/>
  <c r="K31" i="111" s="1"/>
  <c r="I49" i="123"/>
  <c r="J49" i="123"/>
  <c r="D60" i="122" s="1"/>
  <c r="E32" i="107"/>
  <c r="F31" i="107"/>
  <c r="H31" i="107" s="1"/>
  <c r="I31" i="107" s="1"/>
  <c r="D36" i="106" s="1"/>
  <c r="P29" i="111"/>
  <c r="Q29" i="111" s="1"/>
  <c r="E35" i="121"/>
  <c r="F34" i="121"/>
  <c r="H34" i="121" s="1"/>
  <c r="I34" i="121" s="1"/>
  <c r="E33" i="5"/>
  <c r="G33" i="5" s="1"/>
  <c r="D34" i="5"/>
  <c r="C41" i="158"/>
  <c r="E41" i="158"/>
  <c r="B41" i="158"/>
  <c r="G41" i="158"/>
  <c r="F41" i="158"/>
  <c r="D41" i="158"/>
  <c r="I41" i="158"/>
  <c r="H41" i="158"/>
  <c r="J41" i="158"/>
  <c r="K47" i="165"/>
  <c r="M30" i="111"/>
  <c r="O30" i="111"/>
  <c r="D38" i="110"/>
  <c r="C32" i="146"/>
  <c r="F32" i="146"/>
  <c r="H39" i="161"/>
  <c r="G33" i="146" s="1"/>
  <c r="B32" i="146"/>
  <c r="G32" i="146"/>
  <c r="E32" i="109"/>
  <c r="I33" i="7"/>
  <c r="H33" i="7"/>
  <c r="F32" i="111"/>
  <c r="E33" i="111"/>
  <c r="D40" i="99"/>
  <c r="E39" i="99"/>
  <c r="G39" i="99" s="1"/>
  <c r="H39" i="99" s="1"/>
  <c r="L85" i="98" s="1"/>
  <c r="E51" i="123"/>
  <c r="F50" i="123"/>
  <c r="H50" i="123" s="1"/>
  <c r="F34" i="85"/>
  <c r="H37" i="128"/>
  <c r="F37" i="128"/>
  <c r="J44" i="129"/>
  <c r="E37" i="128"/>
  <c r="C37" i="128"/>
  <c r="D37" i="128"/>
  <c r="G37" i="128"/>
  <c r="I37" i="128"/>
  <c r="H33" i="117"/>
  <c r="D35" i="87"/>
  <c r="E34" i="87"/>
  <c r="G34" i="87" s="1"/>
  <c r="H34" i="87" s="1"/>
  <c r="E37" i="86" s="1"/>
  <c r="H31" i="115"/>
  <c r="I31" i="115" s="1"/>
  <c r="J31" i="115" s="1"/>
  <c r="K31" i="115" s="1"/>
  <c r="L39" i="114" s="1"/>
  <c r="E36" i="9"/>
  <c r="D37" i="9"/>
  <c r="D38" i="9" s="1"/>
  <c r="F37" i="138"/>
  <c r="E37" i="138"/>
  <c r="G37" i="138"/>
  <c r="C37" i="138"/>
  <c r="I44" i="139"/>
  <c r="H37" i="138"/>
  <c r="D37" i="138"/>
  <c r="K41" i="160"/>
  <c r="H39" i="145"/>
  <c r="I39" i="145"/>
  <c r="J24" i="120"/>
  <c r="J35" i="120"/>
  <c r="H32" i="119"/>
  <c r="H36" i="150"/>
  <c r="I43" i="164"/>
  <c r="K32" i="117"/>
  <c r="K37" i="116" s="1"/>
  <c r="I32" i="117"/>
  <c r="J32" i="117" s="1"/>
  <c r="E32" i="101"/>
  <c r="F31" i="101"/>
  <c r="H31" i="101" s="1"/>
  <c r="I31" i="101" s="1"/>
  <c r="L45" i="100" s="1"/>
  <c r="L30" i="7"/>
  <c r="M30" i="7" s="1"/>
  <c r="E33" i="115"/>
  <c r="E34" i="115" s="1"/>
  <c r="F32" i="115"/>
  <c r="J41" i="159"/>
  <c r="I39" i="147"/>
  <c r="G39" i="147"/>
  <c r="C39" i="147"/>
  <c r="D39" i="147"/>
  <c r="H39" i="147"/>
  <c r="B39" i="147"/>
  <c r="O43" i="155"/>
  <c r="C34" i="154"/>
  <c r="L34" i="154"/>
  <c r="C40" i="99" l="1"/>
  <c r="B46" i="99"/>
  <c r="B44" i="99"/>
  <c r="C44" i="99" s="1"/>
  <c r="B42" i="99"/>
  <c r="C42" i="99" s="1"/>
  <c r="C38" i="119"/>
  <c r="D37" i="119"/>
  <c r="C43" i="89"/>
  <c r="B44" i="89"/>
  <c r="B36" i="5"/>
  <c r="B37" i="5" s="1"/>
  <c r="C35" i="5"/>
  <c r="K33" i="7"/>
  <c r="L33" i="7" s="1"/>
  <c r="M33" i="7" s="1"/>
  <c r="I69" i="144"/>
  <c r="H69" i="144"/>
  <c r="G69" i="144"/>
  <c r="F69" i="144"/>
  <c r="D69" i="144"/>
  <c r="E69" i="144"/>
  <c r="J72" i="151"/>
  <c r="J74" i="151" s="1"/>
  <c r="C36" i="121"/>
  <c r="D35" i="121"/>
  <c r="C34" i="123"/>
  <c r="C35" i="123" s="1"/>
  <c r="D33" i="123"/>
  <c r="F33" i="123" s="1"/>
  <c r="H33" i="123" s="1"/>
  <c r="D35" i="117"/>
  <c r="C36" i="117"/>
  <c r="C37" i="117" s="1"/>
  <c r="C33" i="101"/>
  <c r="D32" i="101"/>
  <c r="B40" i="9"/>
  <c r="B41" i="9" s="1"/>
  <c r="C39" i="9"/>
  <c r="G38" i="130"/>
  <c r="J45" i="131"/>
  <c r="C38" i="130"/>
  <c r="E38" i="130"/>
  <c r="D38" i="130"/>
  <c r="H38" i="130"/>
  <c r="F38" i="130"/>
  <c r="I38" i="130"/>
  <c r="J32" i="123"/>
  <c r="D34" i="122" s="1"/>
  <c r="I32" i="123"/>
  <c r="C35" i="111"/>
  <c r="D34" i="111"/>
  <c r="D33" i="107"/>
  <c r="C34" i="107"/>
  <c r="C35" i="107" s="1"/>
  <c r="J73" i="151"/>
  <c r="F70" i="144"/>
  <c r="I70" i="144"/>
  <c r="D70" i="144"/>
  <c r="H70" i="144"/>
  <c r="G70" i="144"/>
  <c r="E70" i="144"/>
  <c r="D37" i="134"/>
  <c r="N44" i="135"/>
  <c r="C37" i="134"/>
  <c r="C32" i="109"/>
  <c r="D31" i="109"/>
  <c r="F31" i="109" s="1"/>
  <c r="H31" i="109" s="1"/>
  <c r="I31" i="109" s="1"/>
  <c r="D32" i="108" s="1"/>
  <c r="J41" i="163"/>
  <c r="D39" i="149"/>
  <c r="C35" i="7"/>
  <c r="E35" i="7" s="1"/>
  <c r="G35" i="7" s="1"/>
  <c r="B36" i="7"/>
  <c r="C35" i="115"/>
  <c r="D34" i="115"/>
  <c r="C36" i="87"/>
  <c r="B38" i="87"/>
  <c r="E32" i="85"/>
  <c r="G32" i="85" s="1"/>
  <c r="I32" i="85" s="1"/>
  <c r="J32" i="85" s="1"/>
  <c r="J35" i="84" s="1"/>
  <c r="D33" i="85"/>
  <c r="D51" i="127"/>
  <c r="C52" i="127"/>
  <c r="C41" i="91"/>
  <c r="E41" i="91" s="1"/>
  <c r="G41" i="91" s="1"/>
  <c r="H41" i="91" s="1"/>
  <c r="J63" i="90" s="1"/>
  <c r="B42" i="91"/>
  <c r="B40" i="147"/>
  <c r="J42" i="159"/>
  <c r="C40" i="147"/>
  <c r="G40" i="147"/>
  <c r="H40" i="147"/>
  <c r="D40" i="147"/>
  <c r="I40" i="147"/>
  <c r="D36" i="7"/>
  <c r="C35" i="154"/>
  <c r="O44" i="155"/>
  <c r="L35" i="154"/>
  <c r="H32" i="115"/>
  <c r="I32" i="115" s="1"/>
  <c r="J32" i="115" s="1"/>
  <c r="K32" i="115" s="1"/>
  <c r="L40" i="114" s="1"/>
  <c r="H37" i="150"/>
  <c r="I44" i="164"/>
  <c r="I40" i="145"/>
  <c r="K42" i="160"/>
  <c r="D40" i="145"/>
  <c r="H40" i="145"/>
  <c r="E38" i="9"/>
  <c r="D39" i="9"/>
  <c r="H38" i="128"/>
  <c r="F38" i="128"/>
  <c r="C38" i="128"/>
  <c r="J45" i="129"/>
  <c r="E38" i="128"/>
  <c r="G38" i="128"/>
  <c r="I38" i="128"/>
  <c r="D38" i="128"/>
  <c r="J50" i="123"/>
  <c r="D61" i="122" s="1"/>
  <c r="I50" i="123"/>
  <c r="F33" i="111"/>
  <c r="E34" i="111"/>
  <c r="E33" i="109"/>
  <c r="H40" i="161"/>
  <c r="F33" i="146"/>
  <c r="C33" i="146"/>
  <c r="B33" i="146"/>
  <c r="P30" i="111"/>
  <c r="Q30" i="111" s="1"/>
  <c r="D35" i="5"/>
  <c r="E34" i="5"/>
  <c r="G34" i="5" s="1"/>
  <c r="D39" i="89"/>
  <c r="E38" i="89"/>
  <c r="G38" i="89" s="1"/>
  <c r="H38" i="89" s="1"/>
  <c r="J40" i="88" s="1"/>
  <c r="I34" i="7"/>
  <c r="H34" i="7"/>
  <c r="G38" i="138"/>
  <c r="D38" i="138"/>
  <c r="E38" i="138"/>
  <c r="I45" i="139"/>
  <c r="F38" i="138"/>
  <c r="C38" i="138"/>
  <c r="H38" i="138"/>
  <c r="F35" i="85"/>
  <c r="E33" i="101"/>
  <c r="F32" i="101"/>
  <c r="H32" i="101" s="1"/>
  <c r="I32" i="101" s="1"/>
  <c r="L46" i="100" s="1"/>
  <c r="D36" i="87"/>
  <c r="E35" i="87"/>
  <c r="G35" i="87" s="1"/>
  <c r="H35" i="87" s="1"/>
  <c r="E38" i="86" s="1"/>
  <c r="E52" i="123"/>
  <c r="F51" i="123"/>
  <c r="H51" i="123" s="1"/>
  <c r="H32" i="111"/>
  <c r="I32" i="111" s="1"/>
  <c r="J32" i="111" s="1"/>
  <c r="K32" i="111" s="1"/>
  <c r="I33" i="5"/>
  <c r="J33" i="5" s="1"/>
  <c r="H33" i="5"/>
  <c r="J25" i="120"/>
  <c r="J36" i="120"/>
  <c r="D39" i="110"/>
  <c r="M31" i="111"/>
  <c r="O31" i="111"/>
  <c r="H34" i="117"/>
  <c r="H76" i="142"/>
  <c r="F76" i="142"/>
  <c r="J80" i="143"/>
  <c r="D76" i="142"/>
  <c r="I76" i="142"/>
  <c r="G76" i="142"/>
  <c r="E76" i="142"/>
  <c r="H34" i="119"/>
  <c r="D42" i="99"/>
  <c r="E42" i="99" s="1"/>
  <c r="G42" i="99" s="1"/>
  <c r="H42" i="99" s="1"/>
  <c r="L98" i="98" s="1"/>
  <c r="D44" i="99"/>
  <c r="E44" i="99" s="1"/>
  <c r="G44" i="99" s="1"/>
  <c r="H44" i="99" s="1"/>
  <c r="L100" i="98" s="1"/>
  <c r="D46" i="99"/>
  <c r="E40" i="99"/>
  <c r="G40" i="99" s="1"/>
  <c r="H40" i="99" s="1"/>
  <c r="L86" i="98" s="1"/>
  <c r="E69" i="142"/>
  <c r="J73" i="143"/>
  <c r="H69" i="142"/>
  <c r="D69" i="142"/>
  <c r="I69" i="142"/>
  <c r="F69" i="142"/>
  <c r="G69" i="142"/>
  <c r="D57" i="91"/>
  <c r="F34" i="115"/>
  <c r="E35" i="115"/>
  <c r="G36" i="9"/>
  <c r="H36" i="9" s="1"/>
  <c r="I36" i="9" s="1"/>
  <c r="J36" i="9" s="1"/>
  <c r="I32" i="119"/>
  <c r="J32" i="119" s="1"/>
  <c r="K32" i="119"/>
  <c r="J34" i="118" s="1"/>
  <c r="K33" i="117"/>
  <c r="K38" i="116" s="1"/>
  <c r="I33" i="117"/>
  <c r="J33" i="117" s="1"/>
  <c r="F42" i="158"/>
  <c r="D42" i="158"/>
  <c r="J42" i="158"/>
  <c r="E42" i="158"/>
  <c r="K48" i="165"/>
  <c r="C42" i="158"/>
  <c r="H42" i="158"/>
  <c r="B42" i="158"/>
  <c r="G42" i="158"/>
  <c r="I42" i="158"/>
  <c r="E36" i="121"/>
  <c r="F35" i="121"/>
  <c r="H35" i="121" s="1"/>
  <c r="I35" i="121" s="1"/>
  <c r="E33" i="107"/>
  <c r="F32" i="107"/>
  <c r="H32" i="107" s="1"/>
  <c r="I32" i="107" s="1"/>
  <c r="D37" i="106" s="1"/>
  <c r="E36" i="117"/>
  <c r="E37" i="117" s="1"/>
  <c r="F35" i="117"/>
  <c r="E52" i="127"/>
  <c r="F51" i="127"/>
  <c r="H51" i="127" s="1"/>
  <c r="I51" i="127" s="1"/>
  <c r="J51" i="127" s="1"/>
  <c r="D64" i="126" s="1"/>
  <c r="C43" i="132"/>
  <c r="H50" i="133"/>
  <c r="H51" i="133" s="1"/>
  <c r="H52" i="133" s="1"/>
  <c r="E36" i="119"/>
  <c r="F35" i="119"/>
  <c r="B45" i="89" l="1"/>
  <c r="C44" i="89"/>
  <c r="C46" i="99"/>
  <c r="B48" i="99"/>
  <c r="B38" i="5"/>
  <c r="C37" i="5"/>
  <c r="C39" i="119"/>
  <c r="D38" i="119"/>
  <c r="K34" i="7"/>
  <c r="L34" i="7" s="1"/>
  <c r="M34" i="7" s="1"/>
  <c r="C36" i="115"/>
  <c r="D35" i="115"/>
  <c r="D32" i="109"/>
  <c r="F32" i="109" s="1"/>
  <c r="H32" i="109" s="1"/>
  <c r="I32" i="109" s="1"/>
  <c r="D33" i="108" s="1"/>
  <c r="C33" i="109"/>
  <c r="C36" i="111"/>
  <c r="D35" i="111"/>
  <c r="B42" i="9"/>
  <c r="C41" i="9"/>
  <c r="D36" i="121"/>
  <c r="C37" i="121"/>
  <c r="C53" i="127"/>
  <c r="D52" i="127"/>
  <c r="B39" i="87"/>
  <c r="C38" i="87"/>
  <c r="D35" i="107"/>
  <c r="C36" i="107"/>
  <c r="H39" i="130"/>
  <c r="E39" i="130"/>
  <c r="I39" i="130"/>
  <c r="G39" i="130"/>
  <c r="D39" i="130"/>
  <c r="C39" i="130"/>
  <c r="F39" i="130"/>
  <c r="J46" i="131"/>
  <c r="I33" i="123"/>
  <c r="J33" i="123"/>
  <c r="D35" i="122" s="1"/>
  <c r="F73" i="144"/>
  <c r="J76" i="151"/>
  <c r="G73" i="144"/>
  <c r="H73" i="144"/>
  <c r="I73" i="144"/>
  <c r="D73" i="144"/>
  <c r="E73" i="144"/>
  <c r="J42" i="163"/>
  <c r="D40" i="149"/>
  <c r="L38" i="134"/>
  <c r="N45" i="135"/>
  <c r="C38" i="134"/>
  <c r="D38" i="134"/>
  <c r="J38" i="134"/>
  <c r="H72" i="144"/>
  <c r="F72" i="144"/>
  <c r="J75" i="151"/>
  <c r="I72" i="144"/>
  <c r="G72" i="144"/>
  <c r="D72" i="144"/>
  <c r="E72" i="144"/>
  <c r="D33" i="101"/>
  <c r="C34" i="101"/>
  <c r="C36" i="123"/>
  <c r="C37" i="123" s="1"/>
  <c r="D35" i="123"/>
  <c r="F35" i="123" s="1"/>
  <c r="H35" i="123" s="1"/>
  <c r="B43" i="91"/>
  <c r="C42" i="91"/>
  <c r="E42" i="91" s="1"/>
  <c r="G42" i="91" s="1"/>
  <c r="H42" i="91" s="1"/>
  <c r="J64" i="90" s="1"/>
  <c r="E33" i="85"/>
  <c r="G33" i="85" s="1"/>
  <c r="I33" i="85" s="1"/>
  <c r="J33" i="85" s="1"/>
  <c r="J36" i="84" s="1"/>
  <c r="D34" i="85"/>
  <c r="B38" i="7"/>
  <c r="C36" i="7"/>
  <c r="E36" i="7" s="1"/>
  <c r="G36" i="7" s="1"/>
  <c r="C38" i="117"/>
  <c r="D37" i="117"/>
  <c r="E37" i="121"/>
  <c r="F36" i="121"/>
  <c r="H36" i="121" s="1"/>
  <c r="I36" i="121" s="1"/>
  <c r="H78" i="142"/>
  <c r="I78" i="142"/>
  <c r="F78" i="142"/>
  <c r="E78" i="142"/>
  <c r="G78" i="142"/>
  <c r="D78" i="142"/>
  <c r="J82" i="143"/>
  <c r="G39" i="128"/>
  <c r="C39" i="128"/>
  <c r="D39" i="128"/>
  <c r="E39" i="128"/>
  <c r="J46" i="129"/>
  <c r="F39" i="128"/>
  <c r="I39" i="128"/>
  <c r="H39" i="128"/>
  <c r="H41" i="145"/>
  <c r="K43" i="160"/>
  <c r="I41" i="145"/>
  <c r="D41" i="145"/>
  <c r="H35" i="119"/>
  <c r="E43" i="158"/>
  <c r="J43" i="158"/>
  <c r="H43" i="158"/>
  <c r="I43" i="158"/>
  <c r="D43" i="158"/>
  <c r="B43" i="158"/>
  <c r="G43" i="158"/>
  <c r="F43" i="158"/>
  <c r="K49" i="165"/>
  <c r="C43" i="158"/>
  <c r="P31" i="111"/>
  <c r="Q31" i="111" s="1"/>
  <c r="D37" i="87"/>
  <c r="D38" i="87" s="1"/>
  <c r="E36" i="87"/>
  <c r="G36" i="87" s="1"/>
  <c r="H36" i="87" s="1"/>
  <c r="E39" i="86" s="1"/>
  <c r="F36" i="85"/>
  <c r="C39" i="138"/>
  <c r="H39" i="138"/>
  <c r="D39" i="138"/>
  <c r="G39" i="138"/>
  <c r="F39" i="138"/>
  <c r="E39" i="138"/>
  <c r="I46" i="139"/>
  <c r="H34" i="5"/>
  <c r="I34" i="5"/>
  <c r="J34" i="5" s="1"/>
  <c r="F34" i="146"/>
  <c r="H41" i="161"/>
  <c r="B34" i="146"/>
  <c r="G34" i="146"/>
  <c r="C34" i="146"/>
  <c r="H33" i="111"/>
  <c r="I33" i="111" s="1"/>
  <c r="J33" i="111" s="1"/>
  <c r="K33" i="111" s="1"/>
  <c r="G38" i="9"/>
  <c r="H38" i="9" s="1"/>
  <c r="I38" i="9" s="1"/>
  <c r="J38" i="9" s="1"/>
  <c r="D37" i="7"/>
  <c r="D38" i="7" s="1"/>
  <c r="I71" i="142"/>
  <c r="J75" i="143"/>
  <c r="H71" i="142"/>
  <c r="E39" i="89"/>
  <c r="G39" i="89" s="1"/>
  <c r="H39" i="89" s="1"/>
  <c r="J41" i="88" s="1"/>
  <c r="D40" i="89"/>
  <c r="D41" i="89" s="1"/>
  <c r="E39" i="9"/>
  <c r="D40" i="9"/>
  <c r="D41" i="9" s="1"/>
  <c r="J51" i="123"/>
  <c r="D62" i="122" s="1"/>
  <c r="I51" i="123"/>
  <c r="E35" i="5"/>
  <c r="G35" i="5" s="1"/>
  <c r="D36" i="5"/>
  <c r="D37" i="5" s="1"/>
  <c r="E34" i="109"/>
  <c r="E35" i="109" s="1"/>
  <c r="H38" i="150"/>
  <c r="I45" i="164"/>
  <c r="H35" i="7"/>
  <c r="I35" i="7"/>
  <c r="B41" i="147"/>
  <c r="J43" i="159"/>
  <c r="C41" i="147"/>
  <c r="D41" i="147"/>
  <c r="E38" i="117"/>
  <c r="F37" i="117"/>
  <c r="H34" i="115"/>
  <c r="I34" i="115" s="1"/>
  <c r="J34" i="115" s="1"/>
  <c r="K34" i="115" s="1"/>
  <c r="L45" i="114" s="1"/>
  <c r="I34" i="117"/>
  <c r="J34" i="117" s="1"/>
  <c r="K34" i="117"/>
  <c r="K39" i="116" s="1"/>
  <c r="O32" i="111"/>
  <c r="D40" i="110"/>
  <c r="M32" i="111"/>
  <c r="F34" i="111"/>
  <c r="E35" i="111"/>
  <c r="E37" i="119"/>
  <c r="F36" i="119"/>
  <c r="E53" i="127"/>
  <c r="F52" i="127"/>
  <c r="H52" i="127" s="1"/>
  <c r="I52" i="127" s="1"/>
  <c r="J52" i="127" s="1"/>
  <c r="D65" i="126" s="1"/>
  <c r="F33" i="107"/>
  <c r="H33" i="107" s="1"/>
  <c r="I33" i="107" s="1"/>
  <c r="D38" i="106" s="1"/>
  <c r="E34" i="107"/>
  <c r="E35" i="107" s="1"/>
  <c r="D58" i="91"/>
  <c r="H53" i="133"/>
  <c r="C46" i="132"/>
  <c r="H35" i="117"/>
  <c r="J37" i="120"/>
  <c r="J26" i="120"/>
  <c r="E36" i="115"/>
  <c r="F35" i="115"/>
  <c r="D48" i="99"/>
  <c r="E46" i="99"/>
  <c r="G46" i="99" s="1"/>
  <c r="H46" i="99" s="1"/>
  <c r="L102" i="98" s="1"/>
  <c r="K34" i="119"/>
  <c r="J36" i="118" s="1"/>
  <c r="I34" i="119"/>
  <c r="J34" i="119" s="1"/>
  <c r="E53" i="123"/>
  <c r="F52" i="123"/>
  <c r="H52" i="123" s="1"/>
  <c r="F33" i="101"/>
  <c r="H33" i="101" s="1"/>
  <c r="I33" i="101" s="1"/>
  <c r="L47" i="100" s="1"/>
  <c r="E34" i="101"/>
  <c r="L36" i="154"/>
  <c r="O45" i="155"/>
  <c r="C36" i="154"/>
  <c r="C48" i="99" l="1"/>
  <c r="B49" i="99"/>
  <c r="C40" i="119"/>
  <c r="D39" i="119"/>
  <c r="B39" i="5"/>
  <c r="C38" i="5"/>
  <c r="C45" i="89"/>
  <c r="B46" i="89"/>
  <c r="K35" i="7"/>
  <c r="C34" i="109"/>
  <c r="C35" i="109" s="1"/>
  <c r="D33" i="109"/>
  <c r="F33" i="109" s="1"/>
  <c r="H33" i="109" s="1"/>
  <c r="I33" i="109" s="1"/>
  <c r="D34" i="108" s="1"/>
  <c r="I35" i="123"/>
  <c r="J35" i="123"/>
  <c r="D39" i="122" s="1"/>
  <c r="D74" i="144"/>
  <c r="F74" i="144"/>
  <c r="E74" i="144"/>
  <c r="I74" i="144"/>
  <c r="J77" i="151"/>
  <c r="G74" i="144"/>
  <c r="H74" i="144"/>
  <c r="C39" i="87"/>
  <c r="B40" i="87"/>
  <c r="C42" i="9"/>
  <c r="B43" i="9"/>
  <c r="D38" i="117"/>
  <c r="C39" i="117"/>
  <c r="C38" i="7"/>
  <c r="B39" i="7"/>
  <c r="B44" i="91"/>
  <c r="B45" i="91" s="1"/>
  <c r="C43" i="91"/>
  <c r="E43" i="91" s="1"/>
  <c r="G43" i="91" s="1"/>
  <c r="H43" i="91" s="1"/>
  <c r="J65" i="90" s="1"/>
  <c r="D37" i="123"/>
  <c r="F37" i="123" s="1"/>
  <c r="H37" i="123" s="1"/>
  <c r="C38" i="123"/>
  <c r="D38" i="123" s="1"/>
  <c r="F38" i="123" s="1"/>
  <c r="H38" i="123" s="1"/>
  <c r="J43" i="163"/>
  <c r="D41" i="149"/>
  <c r="I75" i="144"/>
  <c r="H75" i="144"/>
  <c r="J78" i="151"/>
  <c r="E40" i="130"/>
  <c r="D40" i="130"/>
  <c r="H40" i="130"/>
  <c r="C40" i="130"/>
  <c r="I40" i="130"/>
  <c r="J47" i="131"/>
  <c r="G40" i="130"/>
  <c r="F40" i="130"/>
  <c r="C37" i="107"/>
  <c r="D36" i="107"/>
  <c r="C38" i="121"/>
  <c r="D37" i="121"/>
  <c r="E34" i="85"/>
  <c r="G34" i="85" s="1"/>
  <c r="I34" i="85" s="1"/>
  <c r="J34" i="85" s="1"/>
  <c r="J37" i="84" s="1"/>
  <c r="D35" i="85"/>
  <c r="D34" i="101"/>
  <c r="F34" i="101" s="1"/>
  <c r="H34" i="101" s="1"/>
  <c r="I34" i="101" s="1"/>
  <c r="L48" i="100" s="1"/>
  <c r="C35" i="101"/>
  <c r="N46" i="135"/>
  <c r="N47" i="135" s="1"/>
  <c r="D39" i="134"/>
  <c r="C39" i="134"/>
  <c r="D53" i="127"/>
  <c r="C54" i="127"/>
  <c r="D36" i="111"/>
  <c r="C37" i="111"/>
  <c r="C37" i="115"/>
  <c r="C38" i="115" s="1"/>
  <c r="D36" i="115"/>
  <c r="O33" i="111"/>
  <c r="M33" i="111"/>
  <c r="D41" i="110"/>
  <c r="F53" i="123"/>
  <c r="H53" i="123" s="1"/>
  <c r="E54" i="123"/>
  <c r="H34" i="111"/>
  <c r="I34" i="111" s="1"/>
  <c r="J34" i="111" s="1"/>
  <c r="K34" i="111" s="1"/>
  <c r="H37" i="117"/>
  <c r="D38" i="5"/>
  <c r="E37" i="5"/>
  <c r="G37" i="5" s="1"/>
  <c r="E35" i="101"/>
  <c r="H35" i="115"/>
  <c r="I35" i="115" s="1"/>
  <c r="J35" i="115" s="1"/>
  <c r="K35" i="115" s="1"/>
  <c r="L46" i="114" s="1"/>
  <c r="I35" i="117"/>
  <c r="J35" i="117" s="1"/>
  <c r="K35" i="117"/>
  <c r="K40" i="116" s="1"/>
  <c r="E36" i="107"/>
  <c r="F35" i="107"/>
  <c r="H35" i="107" s="1"/>
  <c r="I35" i="107" s="1"/>
  <c r="D43" i="106" s="1"/>
  <c r="H36" i="119"/>
  <c r="E39" i="117"/>
  <c r="F38" i="117"/>
  <c r="I35" i="5"/>
  <c r="J35" i="5" s="1"/>
  <c r="H35" i="5"/>
  <c r="H36" i="7"/>
  <c r="I36" i="7"/>
  <c r="I42" i="145"/>
  <c r="H42" i="145"/>
  <c r="D42" i="145"/>
  <c r="K44" i="160"/>
  <c r="H54" i="133"/>
  <c r="C47" i="132"/>
  <c r="E54" i="127"/>
  <c r="F53" i="127"/>
  <c r="H53" i="127" s="1"/>
  <c r="I53" i="127" s="1"/>
  <c r="J53" i="127" s="1"/>
  <c r="D66" i="126" s="1"/>
  <c r="H42" i="147"/>
  <c r="B42" i="147"/>
  <c r="C42" i="147"/>
  <c r="G42" i="147"/>
  <c r="I42" i="147"/>
  <c r="J44" i="159"/>
  <c r="D42" i="147"/>
  <c r="L35" i="7"/>
  <c r="M35" i="7" s="1"/>
  <c r="D42" i="9"/>
  <c r="E41" i="9"/>
  <c r="D39" i="7"/>
  <c r="E38" i="7"/>
  <c r="G38" i="7" s="1"/>
  <c r="F35" i="146"/>
  <c r="C35" i="146"/>
  <c r="H42" i="161"/>
  <c r="B35" i="146"/>
  <c r="G35" i="146"/>
  <c r="E40" i="138"/>
  <c r="H40" i="138"/>
  <c r="C40" i="138"/>
  <c r="D40" i="138"/>
  <c r="I47" i="139"/>
  <c r="G40" i="138"/>
  <c r="F40" i="138"/>
  <c r="F37" i="85"/>
  <c r="I35" i="119"/>
  <c r="J35" i="119" s="1"/>
  <c r="K35" i="119"/>
  <c r="J37" i="118" s="1"/>
  <c r="G40" i="128"/>
  <c r="E40" i="128"/>
  <c r="I40" i="128"/>
  <c r="F40" i="128"/>
  <c r="J47" i="129"/>
  <c r="H40" i="128"/>
  <c r="C40" i="128"/>
  <c r="D40" i="128"/>
  <c r="J27" i="120"/>
  <c r="J38" i="120"/>
  <c r="E48" i="99"/>
  <c r="G48" i="99" s="1"/>
  <c r="H48" i="99" s="1"/>
  <c r="L115" i="98" s="1"/>
  <c r="D49" i="99"/>
  <c r="I46" i="164"/>
  <c r="H39" i="150"/>
  <c r="D42" i="89"/>
  <c r="E41" i="89"/>
  <c r="G41" i="89" s="1"/>
  <c r="H41" i="89" s="1"/>
  <c r="J44" i="88" s="1"/>
  <c r="D39" i="87"/>
  <c r="E38" i="87"/>
  <c r="G38" i="87" s="1"/>
  <c r="H38" i="87" s="1"/>
  <c r="E41" i="86" s="1"/>
  <c r="E44" i="158"/>
  <c r="C44" i="158"/>
  <c r="B44" i="158"/>
  <c r="D44" i="158"/>
  <c r="J44" i="158"/>
  <c r="H44" i="158"/>
  <c r="F44" i="158"/>
  <c r="G44" i="158"/>
  <c r="I44" i="158"/>
  <c r="F36" i="115"/>
  <c r="E37" i="115"/>
  <c r="E38" i="115" s="1"/>
  <c r="D59" i="91"/>
  <c r="E38" i="119"/>
  <c r="F37" i="119"/>
  <c r="L37" i="154"/>
  <c r="O46" i="155"/>
  <c r="O47" i="155" s="1"/>
  <c r="C37" i="154"/>
  <c r="J52" i="123"/>
  <c r="D63" i="122" s="1"/>
  <c r="I52" i="123"/>
  <c r="E36" i="111"/>
  <c r="F35" i="111"/>
  <c r="P32" i="111"/>
  <c r="Q32" i="111" s="1"/>
  <c r="E36" i="109"/>
  <c r="G39" i="9"/>
  <c r="H39" i="9" s="1"/>
  <c r="I39" i="9" s="1"/>
  <c r="J39" i="9" s="1"/>
  <c r="I73" i="142"/>
  <c r="G73" i="142"/>
  <c r="H73" i="142"/>
  <c r="E73" i="142"/>
  <c r="D73" i="142"/>
  <c r="F73" i="142"/>
  <c r="J77" i="143"/>
  <c r="I80" i="142"/>
  <c r="J84" i="143"/>
  <c r="J86" i="143" s="1"/>
  <c r="H80" i="142"/>
  <c r="G80" i="142"/>
  <c r="E80" i="142"/>
  <c r="D80" i="142"/>
  <c r="F80" i="142"/>
  <c r="E38" i="121"/>
  <c r="F37" i="121"/>
  <c r="H37" i="121" s="1"/>
  <c r="I37" i="121" s="1"/>
  <c r="C46" i="89" l="1"/>
  <c r="B47" i="89"/>
  <c r="C41" i="119"/>
  <c r="D40" i="119"/>
  <c r="B50" i="99"/>
  <c r="C49" i="99"/>
  <c r="B40" i="5"/>
  <c r="B41" i="5" s="1"/>
  <c r="C39" i="5"/>
  <c r="C38" i="111"/>
  <c r="D37" i="111"/>
  <c r="D38" i="121"/>
  <c r="C39" i="121"/>
  <c r="J38" i="123"/>
  <c r="D43" i="122" s="1"/>
  <c r="I38" i="123"/>
  <c r="C39" i="7"/>
  <c r="B40" i="7"/>
  <c r="B44" i="9"/>
  <c r="C43" i="9"/>
  <c r="D41" i="130"/>
  <c r="E41" i="130"/>
  <c r="F41" i="130"/>
  <c r="I41" i="130"/>
  <c r="G41" i="130"/>
  <c r="J48" i="131"/>
  <c r="H41" i="130"/>
  <c r="C41" i="130"/>
  <c r="J37" i="123"/>
  <c r="D42" i="122" s="1"/>
  <c r="I37" i="123"/>
  <c r="D54" i="127"/>
  <c r="C55" i="127"/>
  <c r="N48" i="135"/>
  <c r="C41" i="134"/>
  <c r="D37" i="107"/>
  <c r="C38" i="107"/>
  <c r="C40" i="117"/>
  <c r="D39" i="117"/>
  <c r="C40" i="87"/>
  <c r="B41" i="87"/>
  <c r="J79" i="151"/>
  <c r="J81" i="151" s="1"/>
  <c r="I76" i="144"/>
  <c r="H76" i="144"/>
  <c r="C36" i="109"/>
  <c r="D35" i="109"/>
  <c r="F35" i="109" s="1"/>
  <c r="H35" i="109" s="1"/>
  <c r="I35" i="109" s="1"/>
  <c r="D39" i="108" s="1"/>
  <c r="K36" i="7"/>
  <c r="D38" i="115"/>
  <c r="F38" i="115" s="1"/>
  <c r="C39" i="115"/>
  <c r="D35" i="101"/>
  <c r="C36" i="101"/>
  <c r="D36" i="85"/>
  <c r="E35" i="85"/>
  <c r="G35" i="85" s="1"/>
  <c r="I35" i="85" s="1"/>
  <c r="J35" i="85" s="1"/>
  <c r="J38" i="84" s="1"/>
  <c r="J80" i="151"/>
  <c r="H77" i="144"/>
  <c r="I77" i="144"/>
  <c r="J44" i="163"/>
  <c r="D42" i="149"/>
  <c r="C45" i="91"/>
  <c r="E45" i="91" s="1"/>
  <c r="G45" i="91" s="1"/>
  <c r="H45" i="91" s="1"/>
  <c r="J68" i="90" s="1"/>
  <c r="B46" i="91"/>
  <c r="D42" i="110"/>
  <c r="O34" i="111"/>
  <c r="M34" i="111"/>
  <c r="E37" i="109"/>
  <c r="H41" i="128"/>
  <c r="E41" i="128"/>
  <c r="F41" i="128"/>
  <c r="J48" i="129"/>
  <c r="J49" i="129" s="1"/>
  <c r="I41" i="128"/>
  <c r="D41" i="128"/>
  <c r="G41" i="128"/>
  <c r="C41" i="128"/>
  <c r="E42" i="9"/>
  <c r="D43" i="9"/>
  <c r="I53" i="123"/>
  <c r="J53" i="123"/>
  <c r="D64" i="122" s="1"/>
  <c r="J28" i="120"/>
  <c r="J39" i="120"/>
  <c r="E39" i="115"/>
  <c r="D40" i="87"/>
  <c r="E39" i="87"/>
  <c r="G39" i="87" s="1"/>
  <c r="H39" i="87" s="1"/>
  <c r="E42" i="86" s="1"/>
  <c r="I47" i="164"/>
  <c r="H40" i="150"/>
  <c r="H38" i="7"/>
  <c r="I38" i="7"/>
  <c r="H55" i="133"/>
  <c r="H56" i="133" s="1"/>
  <c r="C48" i="132"/>
  <c r="K36" i="119"/>
  <c r="J38" i="118" s="1"/>
  <c r="I36" i="119"/>
  <c r="J36" i="119" s="1"/>
  <c r="E36" i="101"/>
  <c r="F35" i="101"/>
  <c r="H35" i="101" s="1"/>
  <c r="I35" i="101" s="1"/>
  <c r="L49" i="100" s="1"/>
  <c r="I37" i="117"/>
  <c r="J37" i="117" s="1"/>
  <c r="K37" i="117"/>
  <c r="K42" i="116" s="1"/>
  <c r="F84" i="142"/>
  <c r="G84" i="142"/>
  <c r="H84" i="142"/>
  <c r="E84" i="142"/>
  <c r="J88" i="143"/>
  <c r="I84" i="142"/>
  <c r="D84" i="142"/>
  <c r="L39" i="154"/>
  <c r="O48" i="155"/>
  <c r="C39" i="154"/>
  <c r="F38" i="85"/>
  <c r="H36" i="115"/>
  <c r="I36" i="115" s="1"/>
  <c r="J36" i="115" s="1"/>
  <c r="K36" i="115" s="1"/>
  <c r="L47" i="114" s="1"/>
  <c r="D50" i="99"/>
  <c r="E49" i="99"/>
  <c r="G49" i="99" s="1"/>
  <c r="H49" i="99" s="1"/>
  <c r="L116" i="98" s="1"/>
  <c r="F36" i="146"/>
  <c r="C36" i="146"/>
  <c r="B36" i="146"/>
  <c r="H43" i="161"/>
  <c r="G36" i="146"/>
  <c r="D40" i="7"/>
  <c r="E39" i="7"/>
  <c r="G39" i="7" s="1"/>
  <c r="H43" i="145"/>
  <c r="D43" i="145"/>
  <c r="I43" i="145"/>
  <c r="K45" i="160"/>
  <c r="L36" i="7"/>
  <c r="M36" i="7" s="1"/>
  <c r="H38" i="117"/>
  <c r="I37" i="5"/>
  <c r="J37" i="5" s="1"/>
  <c r="H37" i="5"/>
  <c r="F36" i="111"/>
  <c r="E37" i="111"/>
  <c r="J45" i="159"/>
  <c r="H43" i="147"/>
  <c r="B43" i="147"/>
  <c r="C43" i="147"/>
  <c r="I43" i="147"/>
  <c r="G43" i="147"/>
  <c r="D43" i="147"/>
  <c r="E39" i="121"/>
  <c r="F38" i="121"/>
  <c r="H38" i="121" s="1"/>
  <c r="I38" i="121" s="1"/>
  <c r="E75" i="142"/>
  <c r="H75" i="142"/>
  <c r="D75" i="142"/>
  <c r="I75" i="142"/>
  <c r="F75" i="142"/>
  <c r="G75" i="142"/>
  <c r="J79" i="143"/>
  <c r="H37" i="119"/>
  <c r="H35" i="111"/>
  <c r="I35" i="111" s="1"/>
  <c r="J35" i="111" s="1"/>
  <c r="K35" i="111" s="1"/>
  <c r="E39" i="119"/>
  <c r="F38" i="119"/>
  <c r="D60" i="91"/>
  <c r="D43" i="89"/>
  <c r="E42" i="89"/>
  <c r="G42" i="89" s="1"/>
  <c r="H42" i="89" s="1"/>
  <c r="J45" i="88" s="1"/>
  <c r="G41" i="138"/>
  <c r="E41" i="138"/>
  <c r="D41" i="138"/>
  <c r="F41" i="138"/>
  <c r="C41" i="138"/>
  <c r="I48" i="139"/>
  <c r="H41" i="138"/>
  <c r="G41" i="9"/>
  <c r="H41" i="9" s="1"/>
  <c r="I41" i="9" s="1"/>
  <c r="J41" i="9" s="1"/>
  <c r="E55" i="127"/>
  <c r="F54" i="127"/>
  <c r="H54" i="127" s="1"/>
  <c r="I54" i="127" s="1"/>
  <c r="J54" i="127" s="1"/>
  <c r="D67" i="126" s="1"/>
  <c r="E40" i="117"/>
  <c r="F39" i="117"/>
  <c r="E37" i="107"/>
  <c r="F36" i="107"/>
  <c r="H36" i="107" s="1"/>
  <c r="I36" i="107" s="1"/>
  <c r="D44" i="106" s="1"/>
  <c r="D39" i="5"/>
  <c r="E38" i="5"/>
  <c r="G38" i="5" s="1"/>
  <c r="E55" i="123"/>
  <c r="F54" i="123"/>
  <c r="H54" i="123" s="1"/>
  <c r="P33" i="111"/>
  <c r="Q33" i="111" s="1"/>
  <c r="C41" i="5" l="1"/>
  <c r="B42" i="5"/>
  <c r="D41" i="119"/>
  <c r="C42" i="119"/>
  <c r="B48" i="89"/>
  <c r="C47" i="89"/>
  <c r="C50" i="99"/>
  <c r="B51" i="99"/>
  <c r="K38" i="7"/>
  <c r="J45" i="163"/>
  <c r="D43" i="149"/>
  <c r="D39" i="115"/>
  <c r="C40" i="115"/>
  <c r="C37" i="109"/>
  <c r="D36" i="109"/>
  <c r="F36" i="109" s="1"/>
  <c r="H36" i="109" s="1"/>
  <c r="I36" i="109" s="1"/>
  <c r="D40" i="108" s="1"/>
  <c r="C41" i="87"/>
  <c r="B42" i="87"/>
  <c r="D38" i="107"/>
  <c r="C39" i="107"/>
  <c r="C40" i="7"/>
  <c r="B41" i="7"/>
  <c r="C40" i="121"/>
  <c r="D40" i="121" s="1"/>
  <c r="D39" i="121"/>
  <c r="C46" i="91"/>
  <c r="E46" i="91" s="1"/>
  <c r="G46" i="91" s="1"/>
  <c r="H46" i="91" s="1"/>
  <c r="J69" i="90" s="1"/>
  <c r="B47" i="91"/>
  <c r="D37" i="85"/>
  <c r="E36" i="85"/>
  <c r="G36" i="85" s="1"/>
  <c r="I36" i="85" s="1"/>
  <c r="J36" i="85" s="1"/>
  <c r="N49" i="135"/>
  <c r="N50" i="135" s="1"/>
  <c r="C42" i="134"/>
  <c r="D36" i="101"/>
  <c r="C37" i="101"/>
  <c r="D55" i="127"/>
  <c r="C56" i="127"/>
  <c r="C42" i="130"/>
  <c r="D42" i="130"/>
  <c r="E42" i="130"/>
  <c r="H42" i="130"/>
  <c r="J49" i="131"/>
  <c r="F42" i="130"/>
  <c r="I42" i="130"/>
  <c r="G42" i="130"/>
  <c r="H79" i="144"/>
  <c r="E79" i="144"/>
  <c r="F79" i="144"/>
  <c r="G79" i="144"/>
  <c r="I79" i="144"/>
  <c r="D79" i="144"/>
  <c r="J82" i="151"/>
  <c r="I80" i="144"/>
  <c r="H80" i="144"/>
  <c r="G80" i="144"/>
  <c r="F80" i="144"/>
  <c r="J83" i="151"/>
  <c r="E80" i="144"/>
  <c r="D80" i="144"/>
  <c r="D40" i="117"/>
  <c r="C41" i="117"/>
  <c r="C42" i="117" s="1"/>
  <c r="C44" i="9"/>
  <c r="B45" i="9"/>
  <c r="C39" i="111"/>
  <c r="D38" i="111"/>
  <c r="O35" i="111"/>
  <c r="M35" i="111"/>
  <c r="D43" i="110"/>
  <c r="E56" i="123"/>
  <c r="F55" i="123"/>
  <c r="H55" i="123" s="1"/>
  <c r="H86" i="142"/>
  <c r="D86" i="142"/>
  <c r="I86" i="142"/>
  <c r="F86" i="142"/>
  <c r="J90" i="143"/>
  <c r="E86" i="142"/>
  <c r="G86" i="142"/>
  <c r="C50" i="132"/>
  <c r="H57" i="133"/>
  <c r="H58" i="133" s="1"/>
  <c r="H59" i="133" s="1"/>
  <c r="E40" i="115"/>
  <c r="F39" i="115"/>
  <c r="E38" i="109"/>
  <c r="H38" i="5"/>
  <c r="I38" i="5"/>
  <c r="J38" i="5" s="1"/>
  <c r="E40" i="119"/>
  <c r="F39" i="119"/>
  <c r="J40" i="120"/>
  <c r="J29" i="120"/>
  <c r="J46" i="159"/>
  <c r="B44" i="147"/>
  <c r="G44" i="147"/>
  <c r="C44" i="147"/>
  <c r="I44" i="147"/>
  <c r="D44" i="147"/>
  <c r="H44" i="147"/>
  <c r="C37" i="146"/>
  <c r="B37" i="146"/>
  <c r="H44" i="161"/>
  <c r="H45" i="161" s="1"/>
  <c r="L38" i="7"/>
  <c r="M38" i="7" s="1"/>
  <c r="D44" i="9"/>
  <c r="E43" i="9"/>
  <c r="E56" i="127"/>
  <c r="F55" i="127"/>
  <c r="H55" i="127" s="1"/>
  <c r="I55" i="127" s="1"/>
  <c r="J55" i="127" s="1"/>
  <c r="D68" i="126" s="1"/>
  <c r="H38" i="119"/>
  <c r="L40" i="154"/>
  <c r="O49" i="155"/>
  <c r="C40" i="154"/>
  <c r="E37" i="101"/>
  <c r="F36" i="101"/>
  <c r="H36" i="101" s="1"/>
  <c r="I36" i="101" s="1"/>
  <c r="L50" i="100" s="1"/>
  <c r="I48" i="164"/>
  <c r="H41" i="150"/>
  <c r="H39" i="117"/>
  <c r="D44" i="89"/>
  <c r="E43" i="89"/>
  <c r="G43" i="89" s="1"/>
  <c r="H43" i="89" s="1"/>
  <c r="J46" i="88" s="1"/>
  <c r="K37" i="119"/>
  <c r="J39" i="118" s="1"/>
  <c r="I37" i="119"/>
  <c r="J37" i="119" s="1"/>
  <c r="D40" i="5"/>
  <c r="D41" i="5" s="1"/>
  <c r="E39" i="5"/>
  <c r="G39" i="5" s="1"/>
  <c r="E41" i="117"/>
  <c r="E42" i="117" s="1"/>
  <c r="F40" i="117"/>
  <c r="I77" i="142"/>
  <c r="H77" i="142"/>
  <c r="J81" i="143"/>
  <c r="E40" i="121"/>
  <c r="F40" i="121" s="1"/>
  <c r="H40" i="121" s="1"/>
  <c r="I40" i="121" s="1"/>
  <c r="F39" i="121"/>
  <c r="H39" i="121" s="1"/>
  <c r="I39" i="121" s="1"/>
  <c r="E38" i="111"/>
  <c r="F37" i="111"/>
  <c r="H44" i="145"/>
  <c r="I44" i="145"/>
  <c r="K46" i="160"/>
  <c r="I39" i="7"/>
  <c r="H39" i="7"/>
  <c r="D51" i="99"/>
  <c r="E50" i="99"/>
  <c r="G50" i="99" s="1"/>
  <c r="H50" i="99" s="1"/>
  <c r="L117" i="98" s="1"/>
  <c r="F39" i="85"/>
  <c r="D41" i="87"/>
  <c r="E40" i="87"/>
  <c r="G40" i="87" s="1"/>
  <c r="H40" i="87" s="1"/>
  <c r="E43" i="86" s="1"/>
  <c r="G42" i="9"/>
  <c r="H42" i="9" s="1"/>
  <c r="I42" i="9" s="1"/>
  <c r="J42" i="9" s="1"/>
  <c r="P34" i="111"/>
  <c r="Q34" i="111" s="1"/>
  <c r="F37" i="107"/>
  <c r="H37" i="107" s="1"/>
  <c r="I37" i="107" s="1"/>
  <c r="D45" i="106" s="1"/>
  <c r="E38" i="107"/>
  <c r="I49" i="139"/>
  <c r="I50" i="139" s="1"/>
  <c r="G42" i="138"/>
  <c r="H42" i="138"/>
  <c r="D42" i="138"/>
  <c r="F42" i="138"/>
  <c r="C42" i="138"/>
  <c r="E42" i="138"/>
  <c r="I54" i="123"/>
  <c r="J54" i="123"/>
  <c r="D65" i="122" s="1"/>
  <c r="D61" i="91"/>
  <c r="H36" i="111"/>
  <c r="I36" i="111" s="1"/>
  <c r="J36" i="111" s="1"/>
  <c r="K36" i="111" s="1"/>
  <c r="I38" i="117"/>
  <c r="J38" i="117" s="1"/>
  <c r="K38" i="117"/>
  <c r="K43" i="116" s="1"/>
  <c r="D41" i="7"/>
  <c r="E40" i="7"/>
  <c r="G40" i="7" s="1"/>
  <c r="H38" i="115"/>
  <c r="I38" i="115" s="1"/>
  <c r="J38" i="115" s="1"/>
  <c r="K38" i="115" s="1"/>
  <c r="L52" i="114" s="1"/>
  <c r="D43" i="128"/>
  <c r="E43" i="128"/>
  <c r="C43" i="128"/>
  <c r="J50" i="129"/>
  <c r="H43" i="128"/>
  <c r="I43" i="128"/>
  <c r="F43" i="128"/>
  <c r="G43" i="128"/>
  <c r="B52" i="99" l="1"/>
  <c r="C51" i="99"/>
  <c r="D42" i="119"/>
  <c r="C43" i="119"/>
  <c r="B43" i="5"/>
  <c r="C42" i="5"/>
  <c r="C48" i="89"/>
  <c r="B49" i="89"/>
  <c r="B50" i="89" s="1"/>
  <c r="D39" i="111"/>
  <c r="C40" i="111"/>
  <c r="C41" i="111" s="1"/>
  <c r="I81" i="144"/>
  <c r="J84" i="151"/>
  <c r="F81" i="144"/>
  <c r="D81" i="144"/>
  <c r="G81" i="144"/>
  <c r="E81" i="144"/>
  <c r="H81" i="144"/>
  <c r="D38" i="85"/>
  <c r="E37" i="85"/>
  <c r="G37" i="85" s="1"/>
  <c r="I37" i="85" s="1"/>
  <c r="J37" i="85" s="1"/>
  <c r="C38" i="109"/>
  <c r="D37" i="109"/>
  <c r="F37" i="109" s="1"/>
  <c r="H37" i="109" s="1"/>
  <c r="I37" i="109" s="1"/>
  <c r="D41" i="108" s="1"/>
  <c r="J46" i="163"/>
  <c r="D44" i="149"/>
  <c r="C45" i="9"/>
  <c r="B46" i="9"/>
  <c r="C47" i="91"/>
  <c r="E47" i="91" s="1"/>
  <c r="G47" i="91" s="1"/>
  <c r="H47" i="91" s="1"/>
  <c r="J70" i="90" s="1"/>
  <c r="B48" i="91"/>
  <c r="C41" i="7"/>
  <c r="B42" i="7"/>
  <c r="C42" i="87"/>
  <c r="B43" i="87"/>
  <c r="C41" i="115"/>
  <c r="D40" i="115"/>
  <c r="F43" i="130"/>
  <c r="D43" i="130"/>
  <c r="E43" i="130"/>
  <c r="H43" i="130"/>
  <c r="J50" i="131"/>
  <c r="I43" i="130"/>
  <c r="G43" i="130"/>
  <c r="C43" i="130"/>
  <c r="D44" i="134"/>
  <c r="N51" i="135"/>
  <c r="E44" i="134"/>
  <c r="C44" i="134"/>
  <c r="J44" i="134"/>
  <c r="K39" i="7"/>
  <c r="L39" i="7" s="1"/>
  <c r="M39" i="7" s="1"/>
  <c r="D42" i="117"/>
  <c r="F42" i="117" s="1"/>
  <c r="C43" i="117"/>
  <c r="H82" i="144"/>
  <c r="J85" i="151"/>
  <c r="I82" i="144"/>
  <c r="D56" i="127"/>
  <c r="C58" i="127"/>
  <c r="D37" i="101"/>
  <c r="C38" i="101"/>
  <c r="D39" i="107"/>
  <c r="C40" i="107"/>
  <c r="D44" i="110"/>
  <c r="M36" i="111"/>
  <c r="O36" i="111"/>
  <c r="D42" i="87"/>
  <c r="E41" i="87"/>
  <c r="G41" i="87" s="1"/>
  <c r="H41" i="87" s="1"/>
  <c r="E44" i="86" s="1"/>
  <c r="D45" i="89"/>
  <c r="E44" i="89"/>
  <c r="G44" i="89" s="1"/>
  <c r="H44" i="89" s="1"/>
  <c r="J47" i="88" s="1"/>
  <c r="L41" i="154"/>
  <c r="O50" i="155"/>
  <c r="C41" i="154"/>
  <c r="H39" i="115"/>
  <c r="I39" i="115" s="1"/>
  <c r="J39" i="115" s="1"/>
  <c r="K39" i="115" s="1"/>
  <c r="L53" i="114" s="1"/>
  <c r="E57" i="123"/>
  <c r="F56" i="123"/>
  <c r="H56" i="123" s="1"/>
  <c r="D42" i="7"/>
  <c r="E41" i="7"/>
  <c r="G41" i="7" s="1"/>
  <c r="E39" i="107"/>
  <c r="F38" i="107"/>
  <c r="H38" i="107" s="1"/>
  <c r="I38" i="107" s="1"/>
  <c r="D46" i="106" s="1"/>
  <c r="F40" i="85"/>
  <c r="J31" i="120"/>
  <c r="J42" i="120"/>
  <c r="H40" i="117"/>
  <c r="E58" i="127"/>
  <c r="F56" i="127"/>
  <c r="H56" i="127" s="1"/>
  <c r="I56" i="127" s="1"/>
  <c r="J56" i="127" s="1"/>
  <c r="D69" i="126" s="1"/>
  <c r="F40" i="115"/>
  <c r="E41" i="115"/>
  <c r="H44" i="138"/>
  <c r="I51" i="139"/>
  <c r="E44" i="138"/>
  <c r="G44" i="138"/>
  <c r="F44" i="138"/>
  <c r="C44" i="138"/>
  <c r="D44" i="138"/>
  <c r="J30" i="120"/>
  <c r="J41" i="120"/>
  <c r="G44" i="128"/>
  <c r="C44" i="128"/>
  <c r="D44" i="128"/>
  <c r="E44" i="128"/>
  <c r="F44" i="128"/>
  <c r="J51" i="129"/>
  <c r="H44" i="128"/>
  <c r="I44" i="128"/>
  <c r="H37" i="111"/>
  <c r="I37" i="111" s="1"/>
  <c r="J37" i="111" s="1"/>
  <c r="K37" i="111" s="1"/>
  <c r="F79" i="142"/>
  <c r="D79" i="142"/>
  <c r="G79" i="142"/>
  <c r="E79" i="142"/>
  <c r="J83" i="143"/>
  <c r="I79" i="142"/>
  <c r="H79" i="142"/>
  <c r="E43" i="117"/>
  <c r="K39" i="117"/>
  <c r="K44" i="116" s="1"/>
  <c r="I39" i="117"/>
  <c r="J39" i="117" s="1"/>
  <c r="F37" i="101"/>
  <c r="H37" i="101" s="1"/>
  <c r="I37" i="101" s="1"/>
  <c r="L51" i="100" s="1"/>
  <c r="E38" i="101"/>
  <c r="K38" i="119"/>
  <c r="J40" i="118" s="1"/>
  <c r="I38" i="119"/>
  <c r="J38" i="119" s="1"/>
  <c r="G43" i="9"/>
  <c r="H43" i="9" s="1"/>
  <c r="I43" i="9" s="1"/>
  <c r="J43" i="9" s="1"/>
  <c r="B39" i="146"/>
  <c r="H46" i="161"/>
  <c r="C39" i="146"/>
  <c r="H39" i="119"/>
  <c r="H60" i="133"/>
  <c r="C53" i="132"/>
  <c r="F88" i="142"/>
  <c r="G88" i="142"/>
  <c r="H88" i="142"/>
  <c r="E88" i="142"/>
  <c r="I88" i="142"/>
  <c r="J92" i="143"/>
  <c r="D88" i="142"/>
  <c r="I40" i="7"/>
  <c r="H40" i="7"/>
  <c r="E51" i="99"/>
  <c r="G51" i="99" s="1"/>
  <c r="H51" i="99" s="1"/>
  <c r="L118" i="98" s="1"/>
  <c r="D52" i="99"/>
  <c r="E41" i="5"/>
  <c r="G41" i="5" s="1"/>
  <c r="D42" i="5"/>
  <c r="I49" i="164"/>
  <c r="H42" i="150"/>
  <c r="D62" i="91"/>
  <c r="D45" i="145"/>
  <c r="K47" i="160"/>
  <c r="I45" i="145"/>
  <c r="H45" i="145"/>
  <c r="E39" i="111"/>
  <c r="F38" i="111"/>
  <c r="H39" i="5"/>
  <c r="I39" i="5"/>
  <c r="J39" i="5" s="1"/>
  <c r="E44" i="9"/>
  <c r="D45" i="9"/>
  <c r="C45" i="147"/>
  <c r="J47" i="159"/>
  <c r="D45" i="147"/>
  <c r="G45" i="147"/>
  <c r="I45" i="147"/>
  <c r="H45" i="147"/>
  <c r="B45" i="147"/>
  <c r="E41" i="119"/>
  <c r="F40" i="119"/>
  <c r="E39" i="109"/>
  <c r="I55" i="123"/>
  <c r="J55" i="123"/>
  <c r="D66" i="122" s="1"/>
  <c r="P35" i="111"/>
  <c r="Q35" i="111" s="1"/>
  <c r="B51" i="89" l="1"/>
  <c r="C50" i="89"/>
  <c r="D43" i="119"/>
  <c r="C44" i="119"/>
  <c r="C45" i="119" s="1"/>
  <c r="C43" i="5"/>
  <c r="B44" i="5"/>
  <c r="C52" i="99"/>
  <c r="B53" i="99"/>
  <c r="C39" i="101"/>
  <c r="D38" i="101"/>
  <c r="C44" i="130"/>
  <c r="J51" i="131"/>
  <c r="J52" i="131" s="1"/>
  <c r="G44" i="130"/>
  <c r="E44" i="130"/>
  <c r="I44" i="130"/>
  <c r="F44" i="130"/>
  <c r="D44" i="130"/>
  <c r="H44" i="130"/>
  <c r="D41" i="115"/>
  <c r="C42" i="115"/>
  <c r="J47" i="163"/>
  <c r="D46" i="149" s="1"/>
  <c r="D45" i="149"/>
  <c r="I83" i="144"/>
  <c r="H83" i="144"/>
  <c r="H84" i="144"/>
  <c r="I84" i="144"/>
  <c r="E45" i="134"/>
  <c r="D45" i="134"/>
  <c r="N52" i="135"/>
  <c r="J45" i="134"/>
  <c r="C45" i="134"/>
  <c r="C43" i="87"/>
  <c r="B44" i="87"/>
  <c r="B43" i="7"/>
  <c r="C42" i="7"/>
  <c r="B47" i="9"/>
  <c r="C46" i="9"/>
  <c r="K40" i="7"/>
  <c r="L40" i="7" s="1"/>
  <c r="M40" i="7" s="1"/>
  <c r="C41" i="107"/>
  <c r="D40" i="107"/>
  <c r="D58" i="127"/>
  <c r="C59" i="127"/>
  <c r="D38" i="109"/>
  <c r="F38" i="109" s="1"/>
  <c r="H38" i="109" s="1"/>
  <c r="I38" i="109" s="1"/>
  <c r="D42" i="108" s="1"/>
  <c r="C39" i="109"/>
  <c r="E38" i="85"/>
  <c r="G38" i="85" s="1"/>
  <c r="I38" i="85" s="1"/>
  <c r="J38" i="85" s="1"/>
  <c r="J41" i="84" s="1"/>
  <c r="D39" i="85"/>
  <c r="C42" i="111"/>
  <c r="D41" i="111"/>
  <c r="C44" i="117"/>
  <c r="D43" i="117"/>
  <c r="C48" i="91"/>
  <c r="E48" i="91" s="1"/>
  <c r="G48" i="91" s="1"/>
  <c r="H48" i="91" s="1"/>
  <c r="J71" i="90" s="1"/>
  <c r="B49" i="91"/>
  <c r="D45" i="110"/>
  <c r="O37" i="111"/>
  <c r="M37" i="111"/>
  <c r="H40" i="119"/>
  <c r="E42" i="115"/>
  <c r="F41" i="115"/>
  <c r="I40" i="117"/>
  <c r="J40" i="117" s="1"/>
  <c r="K40" i="117"/>
  <c r="K45" i="116" s="1"/>
  <c r="D43" i="87"/>
  <c r="E42" i="87"/>
  <c r="G42" i="87" s="1"/>
  <c r="H42" i="87" s="1"/>
  <c r="E45" i="86" s="1"/>
  <c r="E42" i="119"/>
  <c r="F41" i="119"/>
  <c r="D46" i="9"/>
  <c r="E45" i="9"/>
  <c r="H38" i="111"/>
  <c r="I38" i="111" s="1"/>
  <c r="J38" i="111" s="1"/>
  <c r="K38" i="111" s="1"/>
  <c r="K48" i="160"/>
  <c r="I46" i="145"/>
  <c r="D46" i="145"/>
  <c r="H46" i="145"/>
  <c r="E52" i="99"/>
  <c r="G52" i="99" s="1"/>
  <c r="H52" i="99" s="1"/>
  <c r="L119" i="98" s="1"/>
  <c r="D53" i="99"/>
  <c r="C40" i="146"/>
  <c r="B40" i="146"/>
  <c r="H47" i="161"/>
  <c r="H45" i="128"/>
  <c r="G45" i="128"/>
  <c r="D45" i="128"/>
  <c r="E45" i="128"/>
  <c r="C45" i="128"/>
  <c r="I45" i="128"/>
  <c r="J52" i="129"/>
  <c r="F45" i="128"/>
  <c r="H40" i="115"/>
  <c r="I40" i="115" s="1"/>
  <c r="J40" i="115" s="1"/>
  <c r="K40" i="115" s="1"/>
  <c r="L54" i="114" s="1"/>
  <c r="F41" i="85"/>
  <c r="D43" i="7"/>
  <c r="E42" i="7"/>
  <c r="G42" i="7" s="1"/>
  <c r="P36" i="111"/>
  <c r="Q36" i="111" s="1"/>
  <c r="I41" i="5"/>
  <c r="J41" i="5" s="1"/>
  <c r="H41" i="5"/>
  <c r="E44" i="117"/>
  <c r="F43" i="117"/>
  <c r="E40" i="109"/>
  <c r="G44" i="9"/>
  <c r="H44" i="9" s="1"/>
  <c r="I44" i="9" s="1"/>
  <c r="J44" i="9" s="1"/>
  <c r="E40" i="111"/>
  <c r="E41" i="111" s="1"/>
  <c r="F39" i="111"/>
  <c r="I50" i="164"/>
  <c r="H43" i="150"/>
  <c r="H90" i="142"/>
  <c r="J94" i="143"/>
  <c r="J96" i="143" s="1"/>
  <c r="I90" i="142"/>
  <c r="D90" i="142"/>
  <c r="E90" i="142"/>
  <c r="F90" i="142"/>
  <c r="G90" i="142"/>
  <c r="I39" i="119"/>
  <c r="J39" i="119" s="1"/>
  <c r="K39" i="119"/>
  <c r="J41" i="118" s="1"/>
  <c r="I81" i="142"/>
  <c r="J85" i="143"/>
  <c r="H81" i="142"/>
  <c r="F45" i="138"/>
  <c r="D45" i="138"/>
  <c r="I52" i="139"/>
  <c r="E45" i="138"/>
  <c r="C45" i="138"/>
  <c r="H45" i="138"/>
  <c r="G45" i="138"/>
  <c r="J56" i="123"/>
  <c r="D67" i="122" s="1"/>
  <c r="I56" i="123"/>
  <c r="D46" i="89"/>
  <c r="E45" i="89"/>
  <c r="G45" i="89" s="1"/>
  <c r="H45" i="89" s="1"/>
  <c r="J48" i="88" s="1"/>
  <c r="I41" i="7"/>
  <c r="H41" i="7"/>
  <c r="J48" i="159"/>
  <c r="B46" i="147"/>
  <c r="H46" i="147"/>
  <c r="G46" i="147"/>
  <c r="C46" i="147"/>
  <c r="I46" i="147"/>
  <c r="D46" i="147"/>
  <c r="D63" i="91"/>
  <c r="D43" i="5"/>
  <c r="E42" i="5"/>
  <c r="G42" i="5" s="1"/>
  <c r="E39" i="101"/>
  <c r="F38" i="101"/>
  <c r="H38" i="101" s="1"/>
  <c r="I38" i="101" s="1"/>
  <c r="L52" i="100" s="1"/>
  <c r="H42" i="117"/>
  <c r="E59" i="127"/>
  <c r="F58" i="127"/>
  <c r="H58" i="127" s="1"/>
  <c r="I58" i="127" s="1"/>
  <c r="J58" i="127" s="1"/>
  <c r="D73" i="126" s="1"/>
  <c r="E40" i="107"/>
  <c r="F39" i="107"/>
  <c r="H39" i="107" s="1"/>
  <c r="I39" i="107" s="1"/>
  <c r="D47" i="106" s="1"/>
  <c r="E58" i="123"/>
  <c r="F57" i="123"/>
  <c r="H57" i="123" s="1"/>
  <c r="L42" i="154"/>
  <c r="C42" i="154"/>
  <c r="O51" i="155"/>
  <c r="C53" i="99" l="1"/>
  <c r="B55" i="99"/>
  <c r="D45" i="119"/>
  <c r="C46" i="119"/>
  <c r="C44" i="5"/>
  <c r="B45" i="5"/>
  <c r="B52" i="89"/>
  <c r="C51" i="89"/>
  <c r="C40" i="109"/>
  <c r="D39" i="109"/>
  <c r="F39" i="109" s="1"/>
  <c r="H39" i="109" s="1"/>
  <c r="I39" i="109" s="1"/>
  <c r="D43" i="108" s="1"/>
  <c r="C60" i="127"/>
  <c r="D59" i="127"/>
  <c r="B44" i="7"/>
  <c r="C43" i="7"/>
  <c r="D42" i="115"/>
  <c r="C43" i="115"/>
  <c r="C44" i="115" s="1"/>
  <c r="I46" i="130"/>
  <c r="J53" i="131"/>
  <c r="E46" i="130"/>
  <c r="F46" i="130"/>
  <c r="C46" i="130"/>
  <c r="H46" i="130"/>
  <c r="D46" i="130"/>
  <c r="G46" i="130"/>
  <c r="C43" i="111"/>
  <c r="D42" i="111"/>
  <c r="B45" i="87"/>
  <c r="C44" i="87"/>
  <c r="E46" i="134"/>
  <c r="C46" i="134"/>
  <c r="N53" i="135"/>
  <c r="N54" i="135" s="1"/>
  <c r="D46" i="134"/>
  <c r="C49" i="91"/>
  <c r="E49" i="91" s="1"/>
  <c r="G49" i="91" s="1"/>
  <c r="H49" i="91" s="1"/>
  <c r="J72" i="90" s="1"/>
  <c r="B50" i="91"/>
  <c r="D40" i="85"/>
  <c r="E39" i="85"/>
  <c r="G39" i="85" s="1"/>
  <c r="I39" i="85" s="1"/>
  <c r="J39" i="85" s="1"/>
  <c r="J42" i="84" s="1"/>
  <c r="B48" i="9"/>
  <c r="C47" i="9"/>
  <c r="K41" i="7"/>
  <c r="L41" i="7" s="1"/>
  <c r="M41" i="7" s="1"/>
  <c r="D44" i="117"/>
  <c r="C45" i="117"/>
  <c r="C42" i="107"/>
  <c r="D41" i="107"/>
  <c r="D39" i="101"/>
  <c r="C40" i="101"/>
  <c r="D46" i="110"/>
  <c r="O38" i="111"/>
  <c r="M38" i="111"/>
  <c r="H42" i="5"/>
  <c r="I42" i="5"/>
  <c r="J42" i="5" s="1"/>
  <c r="I42" i="7"/>
  <c r="H42" i="7"/>
  <c r="F40" i="107"/>
  <c r="H40" i="107" s="1"/>
  <c r="I40" i="107" s="1"/>
  <c r="D48" i="106" s="1"/>
  <c r="E41" i="107"/>
  <c r="I42" i="117"/>
  <c r="J42" i="117" s="1"/>
  <c r="K42" i="117"/>
  <c r="K47" i="116" s="1"/>
  <c r="D44" i="5"/>
  <c r="E43" i="5"/>
  <c r="G43" i="5" s="1"/>
  <c r="F41" i="111"/>
  <c r="E42" i="111"/>
  <c r="E41" i="109"/>
  <c r="D44" i="7"/>
  <c r="E43" i="7"/>
  <c r="G43" i="7" s="1"/>
  <c r="E53" i="99"/>
  <c r="G53" i="99" s="1"/>
  <c r="H53" i="99" s="1"/>
  <c r="L120" i="98" s="1"/>
  <c r="D55" i="99"/>
  <c r="G45" i="9"/>
  <c r="H45" i="9" s="1"/>
  <c r="I45" i="9" s="1"/>
  <c r="J45" i="9" s="1"/>
  <c r="H41" i="115"/>
  <c r="I41" i="115" s="1"/>
  <c r="J41" i="115" s="1"/>
  <c r="K41" i="115" s="1"/>
  <c r="L55" i="114" s="1"/>
  <c r="G94" i="142"/>
  <c r="D94" i="142"/>
  <c r="I94" i="142"/>
  <c r="H94" i="142"/>
  <c r="E94" i="142"/>
  <c r="F94" i="142"/>
  <c r="J98" i="143"/>
  <c r="H39" i="111"/>
  <c r="I39" i="111" s="1"/>
  <c r="J39" i="111" s="1"/>
  <c r="K39" i="111" s="1"/>
  <c r="E43" i="119"/>
  <c r="F42" i="119"/>
  <c r="B47" i="147"/>
  <c r="J49" i="159"/>
  <c r="H47" i="147"/>
  <c r="I47" i="147"/>
  <c r="G47" i="147"/>
  <c r="D47" i="147"/>
  <c r="H43" i="117"/>
  <c r="H48" i="161"/>
  <c r="C41" i="146"/>
  <c r="B41" i="146"/>
  <c r="I47" i="145"/>
  <c r="K49" i="160"/>
  <c r="H47" i="145"/>
  <c r="D47" i="145"/>
  <c r="D47" i="9"/>
  <c r="E46" i="9"/>
  <c r="D44" i="87"/>
  <c r="E43" i="87"/>
  <c r="G43" i="87" s="1"/>
  <c r="H43" i="87" s="1"/>
  <c r="E46" i="86" s="1"/>
  <c r="F42" i="115"/>
  <c r="E43" i="115"/>
  <c r="E44" i="115" s="1"/>
  <c r="P37" i="111"/>
  <c r="Q37" i="111" s="1"/>
  <c r="E46" i="89"/>
  <c r="G46" i="89" s="1"/>
  <c r="H46" i="89" s="1"/>
  <c r="J49" i="88" s="1"/>
  <c r="D47" i="89"/>
  <c r="I57" i="123"/>
  <c r="J57" i="123"/>
  <c r="D68" i="122" s="1"/>
  <c r="L43" i="154"/>
  <c r="C43" i="154"/>
  <c r="O52" i="155"/>
  <c r="E59" i="123"/>
  <c r="F58" i="123"/>
  <c r="H58" i="123" s="1"/>
  <c r="E60" i="127"/>
  <c r="F59" i="127"/>
  <c r="H59" i="127" s="1"/>
  <c r="I59" i="127" s="1"/>
  <c r="J59" i="127" s="1"/>
  <c r="D74" i="126" s="1"/>
  <c r="F39" i="101"/>
  <c r="H39" i="101" s="1"/>
  <c r="I39" i="101" s="1"/>
  <c r="L53" i="100" s="1"/>
  <c r="E40" i="101"/>
  <c r="D64" i="91"/>
  <c r="D65" i="91" s="1"/>
  <c r="G46" i="138"/>
  <c r="C46" i="138"/>
  <c r="D46" i="138"/>
  <c r="H46" i="138"/>
  <c r="I53" i="139"/>
  <c r="F46" i="138"/>
  <c r="E46" i="138"/>
  <c r="E83" i="142"/>
  <c r="H83" i="142"/>
  <c r="F83" i="142"/>
  <c r="G83" i="142"/>
  <c r="I83" i="142"/>
  <c r="D83" i="142"/>
  <c r="J87" i="143"/>
  <c r="H44" i="150"/>
  <c r="I51" i="164"/>
  <c r="E45" i="117"/>
  <c r="F44" i="117"/>
  <c r="F42" i="85"/>
  <c r="I46" i="128"/>
  <c r="J53" i="129"/>
  <c r="G46" i="128"/>
  <c r="C46" i="128"/>
  <c r="D46" i="128"/>
  <c r="H46" i="128"/>
  <c r="E46" i="128"/>
  <c r="F46" i="128"/>
  <c r="H41" i="119"/>
  <c r="K40" i="119"/>
  <c r="J42" i="118" s="1"/>
  <c r="I40" i="119"/>
  <c r="J40" i="119" s="1"/>
  <c r="C47" i="119" l="1"/>
  <c r="D46" i="119"/>
  <c r="B53" i="89"/>
  <c r="C52" i="89"/>
  <c r="C45" i="5"/>
  <c r="B46" i="5"/>
  <c r="B47" i="5" s="1"/>
  <c r="C55" i="99"/>
  <c r="B56" i="99"/>
  <c r="K42" i="7"/>
  <c r="C43" i="107"/>
  <c r="D42" i="107"/>
  <c r="C45" i="115"/>
  <c r="D44" i="115"/>
  <c r="E40" i="85"/>
  <c r="G40" i="85" s="1"/>
  <c r="I40" i="85" s="1"/>
  <c r="J40" i="85" s="1"/>
  <c r="J43" i="84" s="1"/>
  <c r="D41" i="85"/>
  <c r="N55" i="135"/>
  <c r="C48" i="134"/>
  <c r="D48" i="134"/>
  <c r="C45" i="87"/>
  <c r="B46" i="87"/>
  <c r="C61" i="127"/>
  <c r="D60" i="127"/>
  <c r="C50" i="91"/>
  <c r="E50" i="91" s="1"/>
  <c r="G50" i="91" s="1"/>
  <c r="H50" i="91" s="1"/>
  <c r="J73" i="90" s="1"/>
  <c r="B51" i="91"/>
  <c r="I47" i="130"/>
  <c r="E47" i="130"/>
  <c r="J54" i="131"/>
  <c r="F47" i="130"/>
  <c r="G47" i="130"/>
  <c r="D47" i="130"/>
  <c r="H47" i="130"/>
  <c r="C47" i="130"/>
  <c r="C41" i="101"/>
  <c r="D40" i="101"/>
  <c r="D45" i="117"/>
  <c r="C46" i="117"/>
  <c r="B49" i="9"/>
  <c r="B50" i="9" s="1"/>
  <c r="C48" i="9"/>
  <c r="C44" i="111"/>
  <c r="D43" i="111"/>
  <c r="B45" i="7"/>
  <c r="C44" i="7"/>
  <c r="D40" i="109"/>
  <c r="F40" i="109" s="1"/>
  <c r="H40" i="109" s="1"/>
  <c r="I40" i="109" s="1"/>
  <c r="D44" i="108" s="1"/>
  <c r="C41" i="109"/>
  <c r="C44" i="154"/>
  <c r="L44" i="154"/>
  <c r="O53" i="155"/>
  <c r="D47" i="110"/>
  <c r="O39" i="111"/>
  <c r="M39" i="111"/>
  <c r="F43" i="85"/>
  <c r="E61" i="127"/>
  <c r="F60" i="127"/>
  <c r="H60" i="127" s="1"/>
  <c r="I60" i="127" s="1"/>
  <c r="J60" i="127" s="1"/>
  <c r="D75" i="126" s="1"/>
  <c r="E47" i="89"/>
  <c r="G47" i="89" s="1"/>
  <c r="H47" i="89" s="1"/>
  <c r="J50" i="88" s="1"/>
  <c r="D48" i="89"/>
  <c r="E45" i="115"/>
  <c r="F44" i="115"/>
  <c r="G46" i="9"/>
  <c r="H46" i="9" s="1"/>
  <c r="I46" i="9" s="1"/>
  <c r="J46" i="9" s="1"/>
  <c r="K50" i="160"/>
  <c r="H48" i="145"/>
  <c r="I48" i="145"/>
  <c r="C42" i="146"/>
  <c r="B42" i="146"/>
  <c r="I43" i="7"/>
  <c r="H43" i="7"/>
  <c r="E43" i="111"/>
  <c r="F42" i="111"/>
  <c r="D66" i="91"/>
  <c r="I48" i="147"/>
  <c r="D48" i="147"/>
  <c r="J50" i="159"/>
  <c r="B48" i="147"/>
  <c r="G48" i="147"/>
  <c r="H48" i="147"/>
  <c r="E42" i="109"/>
  <c r="I58" i="123"/>
  <c r="J58" i="123"/>
  <c r="D69" i="122" s="1"/>
  <c r="H42" i="115"/>
  <c r="I42" i="115" s="1"/>
  <c r="J42" i="115" s="1"/>
  <c r="K42" i="115" s="1"/>
  <c r="L56" i="114" s="1"/>
  <c r="D48" i="9"/>
  <c r="E47" i="9"/>
  <c r="K43" i="117"/>
  <c r="K48" i="116" s="1"/>
  <c r="I43" i="117"/>
  <c r="J43" i="117" s="1"/>
  <c r="H42" i="119"/>
  <c r="J100" i="143"/>
  <c r="I96" i="142"/>
  <c r="H96" i="142"/>
  <c r="D45" i="7"/>
  <c r="E44" i="7"/>
  <c r="G44" i="7" s="1"/>
  <c r="H41" i="111"/>
  <c r="I41" i="111" s="1"/>
  <c r="J41" i="111" s="1"/>
  <c r="K41" i="111" s="1"/>
  <c r="L42" i="7"/>
  <c r="M42" i="7" s="1"/>
  <c r="P38" i="111"/>
  <c r="Q38" i="111" s="1"/>
  <c r="I52" i="164"/>
  <c r="H45" i="150"/>
  <c r="D45" i="87"/>
  <c r="E44" i="87"/>
  <c r="G44" i="87" s="1"/>
  <c r="H44" i="87" s="1"/>
  <c r="E47" i="86" s="1"/>
  <c r="D45" i="5"/>
  <c r="E44" i="5"/>
  <c r="G44" i="5" s="1"/>
  <c r="C47" i="128"/>
  <c r="F47" i="128"/>
  <c r="E47" i="128"/>
  <c r="G47" i="128"/>
  <c r="I47" i="128"/>
  <c r="J54" i="129"/>
  <c r="H47" i="128"/>
  <c r="D47" i="128"/>
  <c r="H44" i="117"/>
  <c r="F85" i="142"/>
  <c r="J89" i="143"/>
  <c r="G85" i="142"/>
  <c r="I85" i="142"/>
  <c r="E85" i="142"/>
  <c r="D85" i="142"/>
  <c r="H85" i="142"/>
  <c r="E41" i="101"/>
  <c r="F40" i="101"/>
  <c r="H40" i="101" s="1"/>
  <c r="I40" i="101" s="1"/>
  <c r="L54" i="100" s="1"/>
  <c r="K41" i="119"/>
  <c r="J43" i="118" s="1"/>
  <c r="I41" i="119"/>
  <c r="J41" i="119" s="1"/>
  <c r="E46" i="117"/>
  <c r="F45" i="117"/>
  <c r="D47" i="138"/>
  <c r="I54" i="139"/>
  <c r="E47" i="138"/>
  <c r="G47" i="138"/>
  <c r="C47" i="138"/>
  <c r="H47" i="138"/>
  <c r="F47" i="138"/>
  <c r="E60" i="123"/>
  <c r="F59" i="123"/>
  <c r="H59" i="123" s="1"/>
  <c r="E44" i="119"/>
  <c r="E45" i="119" s="1"/>
  <c r="F43" i="119"/>
  <c r="E55" i="99"/>
  <c r="G55" i="99" s="1"/>
  <c r="H55" i="99" s="1"/>
  <c r="L132" i="98" s="1"/>
  <c r="D56" i="99"/>
  <c r="H43" i="5"/>
  <c r="I43" i="5"/>
  <c r="J43" i="5" s="1"/>
  <c r="E42" i="107"/>
  <c r="F41" i="107"/>
  <c r="H41" i="107" s="1"/>
  <c r="I41" i="107" s="1"/>
  <c r="D49" i="106" s="1"/>
  <c r="C56" i="99" l="1"/>
  <c r="B57" i="99"/>
  <c r="C53" i="89"/>
  <c r="B54" i="89"/>
  <c r="B48" i="5"/>
  <c r="C47" i="5"/>
  <c r="D47" i="119"/>
  <c r="C48" i="119"/>
  <c r="D44" i="111"/>
  <c r="C45" i="111"/>
  <c r="I48" i="130"/>
  <c r="J55" i="131"/>
  <c r="C48" i="130"/>
  <c r="F48" i="130"/>
  <c r="E48" i="130"/>
  <c r="D48" i="130"/>
  <c r="G48" i="130"/>
  <c r="H48" i="130"/>
  <c r="D61" i="127"/>
  <c r="C62" i="127"/>
  <c r="B47" i="87"/>
  <c r="C46" i="87"/>
  <c r="C49" i="134"/>
  <c r="D49" i="134"/>
  <c r="N56" i="135"/>
  <c r="K43" i="7"/>
  <c r="L43" i="7" s="1"/>
  <c r="C45" i="7"/>
  <c r="B46" i="7"/>
  <c r="C50" i="9"/>
  <c r="B51" i="9"/>
  <c r="C42" i="101"/>
  <c r="D41" i="101"/>
  <c r="D42" i="85"/>
  <c r="E41" i="85"/>
  <c r="G41" i="85" s="1"/>
  <c r="I41" i="85" s="1"/>
  <c r="J41" i="85" s="1"/>
  <c r="D41" i="109"/>
  <c r="F41" i="109" s="1"/>
  <c r="H41" i="109" s="1"/>
  <c r="I41" i="109" s="1"/>
  <c r="D45" i="108" s="1"/>
  <c r="C42" i="109"/>
  <c r="C47" i="117"/>
  <c r="C48" i="117" s="1"/>
  <c r="D46" i="117"/>
  <c r="C51" i="91"/>
  <c r="E51" i="91" s="1"/>
  <c r="G51" i="91" s="1"/>
  <c r="H51" i="91" s="1"/>
  <c r="J74" i="90" s="1"/>
  <c r="B52" i="91"/>
  <c r="C46" i="115"/>
  <c r="D45" i="115"/>
  <c r="D43" i="107"/>
  <c r="C44" i="107"/>
  <c r="D54" i="110"/>
  <c r="O41" i="111"/>
  <c r="M41" i="111"/>
  <c r="E43" i="107"/>
  <c r="F42" i="107"/>
  <c r="H42" i="107" s="1"/>
  <c r="I42" i="107" s="1"/>
  <c r="D50" i="106" s="1"/>
  <c r="D46" i="5"/>
  <c r="D47" i="5" s="1"/>
  <c r="E45" i="5"/>
  <c r="G45" i="5" s="1"/>
  <c r="H43" i="119"/>
  <c r="E47" i="117"/>
  <c r="E48" i="117" s="1"/>
  <c r="F46" i="117"/>
  <c r="F41" i="101"/>
  <c r="H41" i="101" s="1"/>
  <c r="I41" i="101" s="1"/>
  <c r="L55" i="100" s="1"/>
  <c r="E42" i="101"/>
  <c r="G48" i="128"/>
  <c r="E48" i="128"/>
  <c r="D48" i="128"/>
  <c r="J55" i="129"/>
  <c r="J56" i="129" s="1"/>
  <c r="H48" i="128"/>
  <c r="I48" i="128"/>
  <c r="F48" i="128"/>
  <c r="C48" i="128"/>
  <c r="I42" i="119"/>
  <c r="J42" i="119" s="1"/>
  <c r="K42" i="119"/>
  <c r="J44" i="118" s="1"/>
  <c r="E48" i="9"/>
  <c r="D49" i="9"/>
  <c r="D50" i="9" s="1"/>
  <c r="C45" i="154"/>
  <c r="L45" i="154"/>
  <c r="O54" i="155"/>
  <c r="E61" i="123"/>
  <c r="E62" i="123" s="1"/>
  <c r="F60" i="123"/>
  <c r="H60" i="123" s="1"/>
  <c r="H45" i="117"/>
  <c r="I53" i="164"/>
  <c r="H46" i="150"/>
  <c r="D46" i="7"/>
  <c r="E45" i="7"/>
  <c r="G45" i="7" s="1"/>
  <c r="G47" i="9"/>
  <c r="H47" i="9" s="1"/>
  <c r="I47" i="9" s="1"/>
  <c r="J47" i="9" s="1"/>
  <c r="F44" i="85"/>
  <c r="E43" i="109"/>
  <c r="D67" i="91"/>
  <c r="H44" i="115"/>
  <c r="I44" i="115" s="1"/>
  <c r="J44" i="115" s="1"/>
  <c r="K44" i="115" s="1"/>
  <c r="L61" i="114" s="1"/>
  <c r="F43" i="111"/>
  <c r="E44" i="111"/>
  <c r="D49" i="89"/>
  <c r="D50" i="89" s="1"/>
  <c r="E48" i="89"/>
  <c r="G48" i="89" s="1"/>
  <c r="H48" i="89" s="1"/>
  <c r="J51" i="88" s="1"/>
  <c r="E46" i="119"/>
  <c r="F45" i="119"/>
  <c r="H48" i="138"/>
  <c r="D48" i="138"/>
  <c r="E48" i="138"/>
  <c r="F48" i="138"/>
  <c r="G48" i="138"/>
  <c r="I55" i="139"/>
  <c r="C48" i="138"/>
  <c r="K44" i="117"/>
  <c r="K49" i="116" s="1"/>
  <c r="I44" i="117"/>
  <c r="J44" i="117" s="1"/>
  <c r="D46" i="87"/>
  <c r="E45" i="87"/>
  <c r="G45" i="87" s="1"/>
  <c r="H45" i="87" s="1"/>
  <c r="E48" i="86" s="1"/>
  <c r="D57" i="99"/>
  <c r="E56" i="99"/>
  <c r="G56" i="99" s="1"/>
  <c r="H56" i="99" s="1"/>
  <c r="L133" i="98" s="1"/>
  <c r="I59" i="123"/>
  <c r="J59" i="123"/>
  <c r="D70" i="122" s="1"/>
  <c r="J91" i="143"/>
  <c r="E87" i="142"/>
  <c r="H87" i="142"/>
  <c r="F87" i="142"/>
  <c r="G87" i="142"/>
  <c r="D87" i="142"/>
  <c r="I87" i="142"/>
  <c r="I44" i="5"/>
  <c r="J44" i="5" s="1"/>
  <c r="H44" i="5"/>
  <c r="I44" i="7"/>
  <c r="H44" i="7"/>
  <c r="D98" i="142"/>
  <c r="E98" i="142"/>
  <c r="G98" i="142"/>
  <c r="F98" i="142"/>
  <c r="J102" i="143"/>
  <c r="J104" i="143" s="1"/>
  <c r="I98" i="142"/>
  <c r="H98" i="142"/>
  <c r="I49" i="147"/>
  <c r="J51" i="159"/>
  <c r="G49" i="147"/>
  <c r="H49" i="147"/>
  <c r="H42" i="111"/>
  <c r="I42" i="111" s="1"/>
  <c r="J42" i="111" s="1"/>
  <c r="K42" i="111" s="1"/>
  <c r="H49" i="145"/>
  <c r="K51" i="160"/>
  <c r="I49" i="145"/>
  <c r="D49" i="145"/>
  <c r="E46" i="115"/>
  <c r="F45" i="115"/>
  <c r="E62" i="127"/>
  <c r="F61" i="127"/>
  <c r="H61" i="127" s="1"/>
  <c r="I61" i="127" s="1"/>
  <c r="J61" i="127" s="1"/>
  <c r="D76" i="126" s="1"/>
  <c r="P39" i="111"/>
  <c r="Q39" i="111" s="1"/>
  <c r="D48" i="119" l="1"/>
  <c r="C49" i="119"/>
  <c r="B55" i="89"/>
  <c r="C54" i="89"/>
  <c r="B58" i="99"/>
  <c r="C57" i="99"/>
  <c r="B49" i="5"/>
  <c r="C48" i="5"/>
  <c r="M43" i="7"/>
  <c r="C51" i="9"/>
  <c r="B52" i="9"/>
  <c r="D62" i="127"/>
  <c r="C63" i="127"/>
  <c r="I49" i="130"/>
  <c r="E49" i="130"/>
  <c r="D49" i="130"/>
  <c r="H49" i="130"/>
  <c r="C49" i="130"/>
  <c r="G49" i="130"/>
  <c r="F49" i="130"/>
  <c r="J56" i="131"/>
  <c r="D46" i="115"/>
  <c r="C47" i="115"/>
  <c r="D48" i="117"/>
  <c r="C49" i="117"/>
  <c r="E42" i="85"/>
  <c r="G42" i="85" s="1"/>
  <c r="I42" i="85" s="1"/>
  <c r="J42" i="85" s="1"/>
  <c r="D43" i="85"/>
  <c r="C45" i="107"/>
  <c r="C46" i="107" s="1"/>
  <c r="D44" i="107"/>
  <c r="C52" i="91"/>
  <c r="E52" i="91" s="1"/>
  <c r="G52" i="91" s="1"/>
  <c r="H52" i="91" s="1"/>
  <c r="J75" i="90" s="1"/>
  <c r="B53" i="91"/>
  <c r="D42" i="109"/>
  <c r="F42" i="109" s="1"/>
  <c r="H42" i="109" s="1"/>
  <c r="I42" i="109" s="1"/>
  <c r="D46" i="108" s="1"/>
  <c r="C43" i="109"/>
  <c r="B47" i="7"/>
  <c r="C46" i="7"/>
  <c r="D45" i="111"/>
  <c r="C46" i="111"/>
  <c r="C43" i="101"/>
  <c r="D42" i="101"/>
  <c r="D50" i="134"/>
  <c r="C50" i="134"/>
  <c r="N57" i="135"/>
  <c r="C47" i="87"/>
  <c r="B48" i="87"/>
  <c r="E47" i="115"/>
  <c r="F46" i="115"/>
  <c r="F89" i="142"/>
  <c r="G89" i="142"/>
  <c r="D89" i="142"/>
  <c r="J93" i="143"/>
  <c r="I89" i="142"/>
  <c r="E89" i="142"/>
  <c r="H89" i="142"/>
  <c r="D58" i="99"/>
  <c r="E57" i="99"/>
  <c r="G57" i="99" s="1"/>
  <c r="H57" i="99" s="1"/>
  <c r="L134" i="98" s="1"/>
  <c r="H45" i="119"/>
  <c r="F44" i="111"/>
  <c r="E45" i="111"/>
  <c r="E44" i="109"/>
  <c r="H47" i="150"/>
  <c r="I54" i="164"/>
  <c r="E63" i="123"/>
  <c r="F62" i="123"/>
  <c r="H62" i="123" s="1"/>
  <c r="G48" i="9"/>
  <c r="H48" i="9" s="1"/>
  <c r="I48" i="9" s="1"/>
  <c r="J48" i="9" s="1"/>
  <c r="K43" i="119"/>
  <c r="J45" i="118" s="1"/>
  <c r="I43" i="119"/>
  <c r="J43" i="119" s="1"/>
  <c r="E44" i="107"/>
  <c r="F43" i="107"/>
  <c r="H43" i="107" s="1"/>
  <c r="I43" i="107" s="1"/>
  <c r="D51" i="106" s="1"/>
  <c r="I50" i="147"/>
  <c r="J52" i="159"/>
  <c r="D50" i="147"/>
  <c r="H50" i="147"/>
  <c r="B50" i="147"/>
  <c r="C50" i="147"/>
  <c r="G50" i="147"/>
  <c r="J106" i="143"/>
  <c r="I102" i="142"/>
  <c r="H102" i="142"/>
  <c r="E47" i="119"/>
  <c r="F46" i="119"/>
  <c r="H43" i="111"/>
  <c r="I43" i="111" s="1"/>
  <c r="J43" i="111" s="1"/>
  <c r="K43" i="111" s="1"/>
  <c r="I45" i="7"/>
  <c r="H45" i="7"/>
  <c r="I45" i="117"/>
  <c r="J45" i="117" s="1"/>
  <c r="K45" i="117"/>
  <c r="K50" i="116" s="1"/>
  <c r="O55" i="155"/>
  <c r="L46" i="154"/>
  <c r="H46" i="117"/>
  <c r="H45" i="5"/>
  <c r="I45" i="5"/>
  <c r="J45" i="5" s="1"/>
  <c r="E63" i="127"/>
  <c r="F62" i="127"/>
  <c r="H62" i="127" s="1"/>
  <c r="I62" i="127" s="1"/>
  <c r="J62" i="127" s="1"/>
  <c r="D77" i="126" s="1"/>
  <c r="O42" i="111"/>
  <c r="M42" i="111"/>
  <c r="D55" i="110"/>
  <c r="D47" i="87"/>
  <c r="E46" i="87"/>
  <c r="G46" i="87" s="1"/>
  <c r="H46" i="87" s="1"/>
  <c r="E49" i="86" s="1"/>
  <c r="I56" i="139"/>
  <c r="E49" i="138"/>
  <c r="H49" i="138"/>
  <c r="G49" i="138"/>
  <c r="C49" i="138"/>
  <c r="F49" i="138"/>
  <c r="D49" i="138"/>
  <c r="D68" i="91"/>
  <c r="D47" i="7"/>
  <c r="E46" i="7"/>
  <c r="G46" i="7" s="1"/>
  <c r="E49" i="117"/>
  <c r="F48" i="117"/>
  <c r="D48" i="5"/>
  <c r="E47" i="5"/>
  <c r="G47" i="5" s="1"/>
  <c r="P41" i="111"/>
  <c r="Q41" i="111" s="1"/>
  <c r="H45" i="115"/>
  <c r="I45" i="115" s="1"/>
  <c r="J45" i="115" s="1"/>
  <c r="K45" i="115" s="1"/>
  <c r="L62" i="114" s="1"/>
  <c r="K52" i="160"/>
  <c r="D50" i="145"/>
  <c r="I50" i="145"/>
  <c r="H50" i="145"/>
  <c r="K44" i="7"/>
  <c r="D51" i="89"/>
  <c r="E50" i="89"/>
  <c r="G50" i="89" s="1"/>
  <c r="H50" i="89" s="1"/>
  <c r="J54" i="88" s="1"/>
  <c r="F45" i="85"/>
  <c r="I60" i="123"/>
  <c r="J60" i="123"/>
  <c r="D71" i="122" s="1"/>
  <c r="D51" i="9"/>
  <c r="E50" i="9"/>
  <c r="J57" i="129"/>
  <c r="C50" i="128"/>
  <c r="D50" i="128"/>
  <c r="E43" i="101"/>
  <c r="F42" i="101"/>
  <c r="H42" i="101" s="1"/>
  <c r="I42" i="101" s="1"/>
  <c r="L56" i="100" s="1"/>
  <c r="C49" i="5" l="1"/>
  <c r="B50" i="5"/>
  <c r="B56" i="89"/>
  <c r="C55" i="89"/>
  <c r="C50" i="119"/>
  <c r="D49" i="119"/>
  <c r="B59" i="99"/>
  <c r="C58" i="99"/>
  <c r="C47" i="111"/>
  <c r="D46" i="111"/>
  <c r="B54" i="91"/>
  <c r="B55" i="91" s="1"/>
  <c r="C53" i="91"/>
  <c r="E53" i="91" s="1"/>
  <c r="G53" i="91" s="1"/>
  <c r="H53" i="91" s="1"/>
  <c r="J76" i="90" s="1"/>
  <c r="D44" i="85"/>
  <c r="E43" i="85"/>
  <c r="G43" i="85" s="1"/>
  <c r="I43" i="85" s="1"/>
  <c r="J43" i="85" s="1"/>
  <c r="J46" i="84" s="1"/>
  <c r="C48" i="115"/>
  <c r="D47" i="115"/>
  <c r="C48" i="87"/>
  <c r="B49" i="87"/>
  <c r="B48" i="7"/>
  <c r="C47" i="7"/>
  <c r="C44" i="109"/>
  <c r="D43" i="109"/>
  <c r="F43" i="109" s="1"/>
  <c r="H43" i="109" s="1"/>
  <c r="I43" i="109" s="1"/>
  <c r="D47" i="108" s="1"/>
  <c r="D49" i="117"/>
  <c r="C50" i="117"/>
  <c r="C51" i="117" s="1"/>
  <c r="I50" i="130"/>
  <c r="C50" i="130"/>
  <c r="E50" i="130"/>
  <c r="H50" i="130"/>
  <c r="J57" i="131"/>
  <c r="D50" i="130"/>
  <c r="F50" i="130"/>
  <c r="D63" i="127"/>
  <c r="C65" i="127"/>
  <c r="C52" i="9"/>
  <c r="B53" i="9"/>
  <c r="N58" i="135"/>
  <c r="N59" i="135" s="1"/>
  <c r="C51" i="134"/>
  <c r="J51" i="134"/>
  <c r="D51" i="134"/>
  <c r="D43" i="101"/>
  <c r="F43" i="101" s="1"/>
  <c r="H43" i="101" s="1"/>
  <c r="I43" i="101" s="1"/>
  <c r="L57" i="100" s="1"/>
  <c r="C44" i="101"/>
  <c r="D46" i="107"/>
  <c r="C47" i="107"/>
  <c r="H48" i="117"/>
  <c r="E47" i="7"/>
  <c r="G47" i="7" s="1"/>
  <c r="D48" i="7"/>
  <c r="E65" i="127"/>
  <c r="F63" i="127"/>
  <c r="H63" i="127" s="1"/>
  <c r="I63" i="127" s="1"/>
  <c r="J63" i="127" s="1"/>
  <c r="D78" i="126" s="1"/>
  <c r="O43" i="111"/>
  <c r="M43" i="111"/>
  <c r="D56" i="110"/>
  <c r="E45" i="109"/>
  <c r="E44" i="101"/>
  <c r="L44" i="7"/>
  <c r="M44" i="7" s="1"/>
  <c r="H51" i="145"/>
  <c r="D51" i="145"/>
  <c r="I51" i="145"/>
  <c r="K53" i="160"/>
  <c r="E50" i="117"/>
  <c r="E51" i="117" s="1"/>
  <c r="F49" i="117"/>
  <c r="D50" i="138"/>
  <c r="I57" i="139"/>
  <c r="G50" i="138"/>
  <c r="F50" i="138"/>
  <c r="E50" i="138"/>
  <c r="C50" i="138"/>
  <c r="H50" i="138"/>
  <c r="H46" i="119"/>
  <c r="I104" i="142"/>
  <c r="H104" i="142"/>
  <c r="H48" i="150"/>
  <c r="I55" i="164"/>
  <c r="F45" i="111"/>
  <c r="E46" i="111"/>
  <c r="D52" i="89"/>
  <c r="E51" i="89"/>
  <c r="G51" i="89" s="1"/>
  <c r="H51" i="89" s="1"/>
  <c r="J55" i="88" s="1"/>
  <c r="E64" i="123"/>
  <c r="F63" i="123"/>
  <c r="H63" i="123" s="1"/>
  <c r="I45" i="119"/>
  <c r="J45" i="119" s="1"/>
  <c r="K45" i="119"/>
  <c r="J47" i="118" s="1"/>
  <c r="G50" i="9"/>
  <c r="H50" i="9" s="1"/>
  <c r="I50" i="9" s="1"/>
  <c r="J50" i="9" s="1"/>
  <c r="F46" i="85"/>
  <c r="E51" i="9"/>
  <c r="D52" i="9"/>
  <c r="I47" i="5"/>
  <c r="J47" i="5" s="1"/>
  <c r="H47" i="5"/>
  <c r="D69" i="91"/>
  <c r="P42" i="111"/>
  <c r="Q42" i="111" s="1"/>
  <c r="C47" i="154"/>
  <c r="O56" i="155"/>
  <c r="K45" i="7"/>
  <c r="E48" i="119"/>
  <c r="F47" i="119"/>
  <c r="E45" i="107"/>
  <c r="E46" i="107" s="1"/>
  <c r="F44" i="107"/>
  <c r="H44" i="107" s="1"/>
  <c r="I44" i="107" s="1"/>
  <c r="D52" i="106" s="1"/>
  <c r="H44" i="111"/>
  <c r="I44" i="111" s="1"/>
  <c r="J44" i="111" s="1"/>
  <c r="K44" i="111" s="1"/>
  <c r="D59" i="99"/>
  <c r="E58" i="99"/>
  <c r="G58" i="99" s="1"/>
  <c r="H58" i="99" s="1"/>
  <c r="L135" i="98" s="1"/>
  <c r="F91" i="142"/>
  <c r="E91" i="142"/>
  <c r="G91" i="142"/>
  <c r="J95" i="143"/>
  <c r="I91" i="142"/>
  <c r="H91" i="142"/>
  <c r="D91" i="142"/>
  <c r="H46" i="115"/>
  <c r="I46" i="115" s="1"/>
  <c r="J46" i="115" s="1"/>
  <c r="K46" i="115" s="1"/>
  <c r="L63" i="114" s="1"/>
  <c r="J58" i="129"/>
  <c r="C51" i="128"/>
  <c r="D51" i="128"/>
  <c r="D49" i="5"/>
  <c r="E48" i="5"/>
  <c r="G48" i="5" s="1"/>
  <c r="I46" i="7"/>
  <c r="H46" i="7"/>
  <c r="E47" i="87"/>
  <c r="G47" i="87" s="1"/>
  <c r="H47" i="87" s="1"/>
  <c r="E50" i="86" s="1"/>
  <c r="D48" i="87"/>
  <c r="I46" i="117"/>
  <c r="J46" i="117" s="1"/>
  <c r="K46" i="117"/>
  <c r="K51" i="116" s="1"/>
  <c r="J53" i="159"/>
  <c r="G51" i="147"/>
  <c r="I51" i="147"/>
  <c r="D51" i="147"/>
  <c r="C51" i="147"/>
  <c r="B51" i="147"/>
  <c r="H51" i="147"/>
  <c r="J62" i="123"/>
  <c r="D76" i="122" s="1"/>
  <c r="I62" i="123"/>
  <c r="E48" i="115"/>
  <c r="F47" i="115"/>
  <c r="B60" i="99" l="1"/>
  <c r="C60" i="99" s="1"/>
  <c r="C59" i="99"/>
  <c r="C56" i="89"/>
  <c r="B57" i="89"/>
  <c r="C50" i="5"/>
  <c r="B51" i="5"/>
  <c r="C51" i="119"/>
  <c r="C52" i="119" s="1"/>
  <c r="D50" i="119"/>
  <c r="D53" i="134"/>
  <c r="E53" i="134"/>
  <c r="C53" i="134"/>
  <c r="N60" i="135"/>
  <c r="J53" i="134"/>
  <c r="C49" i="87"/>
  <c r="B50" i="87"/>
  <c r="C66" i="127"/>
  <c r="D65" i="127"/>
  <c r="I51" i="130"/>
  <c r="J58" i="131"/>
  <c r="C51" i="130"/>
  <c r="H51" i="130"/>
  <c r="D51" i="130"/>
  <c r="D44" i="109"/>
  <c r="F44" i="109" s="1"/>
  <c r="H44" i="109" s="1"/>
  <c r="I44" i="109" s="1"/>
  <c r="D48" i="108" s="1"/>
  <c r="C45" i="109"/>
  <c r="D48" i="115"/>
  <c r="C49" i="115"/>
  <c r="C50" i="115" s="1"/>
  <c r="C55" i="91"/>
  <c r="E55" i="91" s="1"/>
  <c r="G55" i="91" s="1"/>
  <c r="H55" i="91" s="1"/>
  <c r="J80" i="90" s="1"/>
  <c r="B56" i="91"/>
  <c r="D51" i="117"/>
  <c r="C52" i="117"/>
  <c r="C53" i="117" s="1"/>
  <c r="C48" i="107"/>
  <c r="D47" i="107"/>
  <c r="C45" i="101"/>
  <c r="D44" i="101"/>
  <c r="B54" i="9"/>
  <c r="C53" i="9"/>
  <c r="B49" i="7"/>
  <c r="C48" i="7"/>
  <c r="E48" i="7" s="1"/>
  <c r="G48" i="7" s="1"/>
  <c r="E44" i="85"/>
  <c r="G44" i="85" s="1"/>
  <c r="I44" i="85" s="1"/>
  <c r="J44" i="85" s="1"/>
  <c r="J47" i="84" s="1"/>
  <c r="D45" i="85"/>
  <c r="D47" i="111"/>
  <c r="C48" i="111"/>
  <c r="C49" i="111" s="1"/>
  <c r="H48" i="5"/>
  <c r="I48" i="5"/>
  <c r="J48" i="5" s="1"/>
  <c r="H47" i="119"/>
  <c r="E52" i="117"/>
  <c r="E53" i="117" s="1"/>
  <c r="F51" i="117"/>
  <c r="E45" i="101"/>
  <c r="F44" i="101"/>
  <c r="H44" i="101" s="1"/>
  <c r="I44" i="101" s="1"/>
  <c r="L58" i="100" s="1"/>
  <c r="D49" i="7"/>
  <c r="G52" i="147"/>
  <c r="C52" i="147"/>
  <c r="D52" i="147"/>
  <c r="H52" i="147"/>
  <c r="B52" i="147"/>
  <c r="J54" i="159"/>
  <c r="I52" i="147"/>
  <c r="D50" i="5"/>
  <c r="E49" i="5"/>
  <c r="G49" i="5" s="1"/>
  <c r="E49" i="119"/>
  <c r="F48" i="119"/>
  <c r="G51" i="9"/>
  <c r="H51" i="9" s="1"/>
  <c r="I51" i="9"/>
  <c r="J51" i="9" s="1"/>
  <c r="E65" i="123"/>
  <c r="F64" i="123"/>
  <c r="H64" i="123" s="1"/>
  <c r="H45" i="111"/>
  <c r="I45" i="111" s="1"/>
  <c r="J45" i="111" s="1"/>
  <c r="K45" i="111" s="1"/>
  <c r="D51" i="138"/>
  <c r="I58" i="139"/>
  <c r="G51" i="138"/>
  <c r="E51" i="138"/>
  <c r="H51" i="138"/>
  <c r="C51" i="138"/>
  <c r="F51" i="138"/>
  <c r="I52" i="145"/>
  <c r="D52" i="145"/>
  <c r="K54" i="160"/>
  <c r="H52" i="145"/>
  <c r="P43" i="111"/>
  <c r="Q43" i="111" s="1"/>
  <c r="H47" i="7"/>
  <c r="I47" i="7"/>
  <c r="D49" i="87"/>
  <c r="E48" i="87"/>
  <c r="G48" i="87" s="1"/>
  <c r="H48" i="87" s="1"/>
  <c r="E51" i="86" s="1"/>
  <c r="D52" i="128"/>
  <c r="J59" i="129"/>
  <c r="C52" i="128"/>
  <c r="M44" i="111"/>
  <c r="D57" i="110"/>
  <c r="O44" i="111"/>
  <c r="E52" i="9"/>
  <c r="D53" i="9"/>
  <c r="J63" i="123"/>
  <c r="D77" i="122" s="1"/>
  <c r="I63" i="123"/>
  <c r="E47" i="111"/>
  <c r="F46" i="111"/>
  <c r="J97" i="143"/>
  <c r="H93" i="142"/>
  <c r="E93" i="142"/>
  <c r="D93" i="142"/>
  <c r="G93" i="142"/>
  <c r="I93" i="142"/>
  <c r="F93" i="142"/>
  <c r="L45" i="7"/>
  <c r="M45" i="7" s="1"/>
  <c r="I56" i="164"/>
  <c r="H49" i="150"/>
  <c r="E46" i="109"/>
  <c r="K48" i="117"/>
  <c r="K54" i="116" s="1"/>
  <c r="I48" i="117"/>
  <c r="J48" i="117" s="1"/>
  <c r="E49" i="115"/>
  <c r="E50" i="115" s="1"/>
  <c r="F48" i="115"/>
  <c r="H47" i="115"/>
  <c r="I47" i="115" s="1"/>
  <c r="J47" i="115" s="1"/>
  <c r="K47" i="115" s="1"/>
  <c r="L64" i="114" s="1"/>
  <c r="K46" i="7"/>
  <c r="D60" i="99"/>
  <c r="E60" i="99" s="1"/>
  <c r="G60" i="99" s="1"/>
  <c r="H60" i="99" s="1"/>
  <c r="L137" i="98" s="1"/>
  <c r="E59" i="99"/>
  <c r="G59" i="99" s="1"/>
  <c r="H59" i="99" s="1"/>
  <c r="L136" i="98" s="1"/>
  <c r="F46" i="107"/>
  <c r="H46" i="107" s="1"/>
  <c r="I46" i="107" s="1"/>
  <c r="D58" i="106" s="1"/>
  <c r="E47" i="107"/>
  <c r="C48" i="154"/>
  <c r="O57" i="155"/>
  <c r="D70" i="91"/>
  <c r="F47" i="85"/>
  <c r="D53" i="89"/>
  <c r="E52" i="89"/>
  <c r="G52" i="89" s="1"/>
  <c r="H52" i="89" s="1"/>
  <c r="J56" i="88" s="1"/>
  <c r="I46" i="119"/>
  <c r="J46" i="119" s="1"/>
  <c r="K46" i="119"/>
  <c r="J48" i="118" s="1"/>
  <c r="H49" i="117"/>
  <c r="E66" i="127"/>
  <c r="F65" i="127"/>
  <c r="H65" i="127" s="1"/>
  <c r="I65" i="127" s="1"/>
  <c r="J65" i="127" s="1"/>
  <c r="D82" i="126" s="1"/>
  <c r="B58" i="89" l="1"/>
  <c r="B59" i="89" s="1"/>
  <c r="C57" i="89"/>
  <c r="C53" i="119"/>
  <c r="D52" i="119"/>
  <c r="B52" i="5"/>
  <c r="C51" i="5"/>
  <c r="K47" i="7"/>
  <c r="C50" i="111"/>
  <c r="D49" i="111"/>
  <c r="C56" i="91"/>
  <c r="E56" i="91" s="1"/>
  <c r="G56" i="91" s="1"/>
  <c r="H56" i="91" s="1"/>
  <c r="J81" i="90" s="1"/>
  <c r="B57" i="91"/>
  <c r="C46" i="109"/>
  <c r="D45" i="109"/>
  <c r="F45" i="109" s="1"/>
  <c r="H45" i="109" s="1"/>
  <c r="I45" i="109" s="1"/>
  <c r="D49" i="108" s="1"/>
  <c r="C67" i="127"/>
  <c r="D66" i="127"/>
  <c r="D54" i="134"/>
  <c r="C54" i="134"/>
  <c r="N61" i="135"/>
  <c r="E54" i="134"/>
  <c r="B50" i="7"/>
  <c r="C49" i="7"/>
  <c r="C46" i="101"/>
  <c r="D45" i="101"/>
  <c r="D52" i="130"/>
  <c r="I52" i="130"/>
  <c r="C52" i="130"/>
  <c r="J59" i="131"/>
  <c r="J60" i="131" s="1"/>
  <c r="H52" i="130"/>
  <c r="B52" i="87"/>
  <c r="C50" i="87"/>
  <c r="E45" i="85"/>
  <c r="G45" i="85" s="1"/>
  <c r="I45" i="85" s="1"/>
  <c r="J45" i="85" s="1"/>
  <c r="J48" i="84" s="1"/>
  <c r="D46" i="85"/>
  <c r="C54" i="117"/>
  <c r="D53" i="117"/>
  <c r="D50" i="115"/>
  <c r="C51" i="115"/>
  <c r="C54" i="9"/>
  <c r="B55" i="9"/>
  <c r="C49" i="107"/>
  <c r="D48" i="107"/>
  <c r="D58" i="110"/>
  <c r="M45" i="111"/>
  <c r="O45" i="111"/>
  <c r="K49" i="117"/>
  <c r="K55" i="116" s="1"/>
  <c r="I49" i="117"/>
  <c r="J49" i="117" s="1"/>
  <c r="E48" i="107"/>
  <c r="F47" i="107"/>
  <c r="H47" i="107" s="1"/>
  <c r="I47" i="107" s="1"/>
  <c r="D59" i="106" s="1"/>
  <c r="F50" i="115"/>
  <c r="E51" i="115"/>
  <c r="E66" i="123"/>
  <c r="F65" i="123"/>
  <c r="H65" i="123" s="1"/>
  <c r="E50" i="119"/>
  <c r="F49" i="119"/>
  <c r="B53" i="147"/>
  <c r="J55" i="159"/>
  <c r="H53" i="147"/>
  <c r="G53" i="147"/>
  <c r="I53" i="147"/>
  <c r="D53" i="147"/>
  <c r="C53" i="147"/>
  <c r="K47" i="119"/>
  <c r="J49" i="118" s="1"/>
  <c r="I47" i="119"/>
  <c r="J47" i="119" s="1"/>
  <c r="D71" i="91"/>
  <c r="F47" i="111"/>
  <c r="E48" i="111"/>
  <c r="E49" i="111" s="1"/>
  <c r="G52" i="9"/>
  <c r="H52" i="9" s="1"/>
  <c r="I52" i="9" s="1"/>
  <c r="J52" i="9" s="1"/>
  <c r="E49" i="87"/>
  <c r="G49" i="87" s="1"/>
  <c r="H49" i="87" s="1"/>
  <c r="E52" i="86" s="1"/>
  <c r="D50" i="87"/>
  <c r="H49" i="5"/>
  <c r="I49" i="5"/>
  <c r="J49" i="5" s="1"/>
  <c r="E46" i="101"/>
  <c r="F45" i="101"/>
  <c r="H45" i="101" s="1"/>
  <c r="I45" i="101" s="1"/>
  <c r="L59" i="100" s="1"/>
  <c r="L46" i="7"/>
  <c r="M46" i="7" s="1"/>
  <c r="H46" i="111"/>
  <c r="I46" i="111" s="1"/>
  <c r="J46" i="111" s="1"/>
  <c r="K46" i="111" s="1"/>
  <c r="D54" i="9"/>
  <c r="E53" i="9"/>
  <c r="E67" i="127"/>
  <c r="F66" i="127"/>
  <c r="H66" i="127" s="1"/>
  <c r="I66" i="127" s="1"/>
  <c r="J66" i="127" s="1"/>
  <c r="D83" i="126" s="1"/>
  <c r="F48" i="85"/>
  <c r="C49" i="154"/>
  <c r="O58" i="155"/>
  <c r="C50" i="154" s="1"/>
  <c r="I57" i="164"/>
  <c r="H50" i="150"/>
  <c r="P44" i="111"/>
  <c r="Q44" i="111" s="1"/>
  <c r="J60" i="129"/>
  <c r="C53" i="128"/>
  <c r="D53" i="128"/>
  <c r="L47" i="7"/>
  <c r="M47" i="7" s="1"/>
  <c r="D51" i="5"/>
  <c r="E50" i="5"/>
  <c r="G50" i="5" s="1"/>
  <c r="H48" i="7"/>
  <c r="I48" i="7"/>
  <c r="H51" i="117"/>
  <c r="D54" i="89"/>
  <c r="E53" i="89"/>
  <c r="G53" i="89" s="1"/>
  <c r="H53" i="89" s="1"/>
  <c r="J57" i="88" s="1"/>
  <c r="E47" i="109"/>
  <c r="H48" i="115"/>
  <c r="I48" i="115" s="1"/>
  <c r="J48" i="115" s="1"/>
  <c r="K48" i="115" s="1"/>
  <c r="L65" i="114" s="1"/>
  <c r="I95" i="142"/>
  <c r="J99" i="143"/>
  <c r="H95" i="142"/>
  <c r="D53" i="145"/>
  <c r="H53" i="145"/>
  <c r="K55" i="160"/>
  <c r="I53" i="145"/>
  <c r="F52" i="138"/>
  <c r="G52" i="138"/>
  <c r="I59" i="139"/>
  <c r="I60" i="139" s="1"/>
  <c r="H52" i="138"/>
  <c r="C52" i="138"/>
  <c r="E52" i="138"/>
  <c r="D52" i="138"/>
  <c r="J64" i="123"/>
  <c r="D78" i="122" s="1"/>
  <c r="I64" i="123"/>
  <c r="H48" i="119"/>
  <c r="E49" i="7"/>
  <c r="G49" i="7" s="1"/>
  <c r="D50" i="7"/>
  <c r="E54" i="117"/>
  <c r="F53" i="117"/>
  <c r="D53" i="119" l="1"/>
  <c r="C54" i="119"/>
  <c r="C55" i="119" s="1"/>
  <c r="B53" i="5"/>
  <c r="B54" i="5" s="1"/>
  <c r="C52" i="5"/>
  <c r="B60" i="89"/>
  <c r="C59" i="89"/>
  <c r="C52" i="115"/>
  <c r="D51" i="115"/>
  <c r="C47" i="101"/>
  <c r="D46" i="101"/>
  <c r="N62" i="135"/>
  <c r="C55" i="134"/>
  <c r="E55" i="134"/>
  <c r="D55" i="134"/>
  <c r="J55" i="134"/>
  <c r="D67" i="127"/>
  <c r="C68" i="127"/>
  <c r="C50" i="107"/>
  <c r="D49" i="107"/>
  <c r="C55" i="117"/>
  <c r="C56" i="117" s="1"/>
  <c r="D54" i="117"/>
  <c r="F54" i="117" s="1"/>
  <c r="C52" i="87"/>
  <c r="B53" i="87"/>
  <c r="C55" i="9"/>
  <c r="B56" i="9"/>
  <c r="D47" i="85"/>
  <c r="E46" i="85"/>
  <c r="G46" i="85" s="1"/>
  <c r="I46" i="85" s="1"/>
  <c r="J46" i="85" s="1"/>
  <c r="J49" i="84" s="1"/>
  <c r="C50" i="7"/>
  <c r="B52" i="7"/>
  <c r="C47" i="109"/>
  <c r="D46" i="109"/>
  <c r="F46" i="109" s="1"/>
  <c r="H46" i="109" s="1"/>
  <c r="I46" i="109" s="1"/>
  <c r="D50" i="108" s="1"/>
  <c r="D50" i="111"/>
  <c r="C51" i="111"/>
  <c r="C54" i="130"/>
  <c r="J61" i="131"/>
  <c r="D54" i="130"/>
  <c r="I54" i="130"/>
  <c r="H54" i="130"/>
  <c r="B58" i="91"/>
  <c r="C57" i="91"/>
  <c r="E57" i="91" s="1"/>
  <c r="G57" i="91" s="1"/>
  <c r="H57" i="91" s="1"/>
  <c r="J82" i="90" s="1"/>
  <c r="E48" i="109"/>
  <c r="G53" i="9"/>
  <c r="H53" i="9" s="1"/>
  <c r="I53" i="9" s="1"/>
  <c r="J53" i="9" s="1"/>
  <c r="H50" i="115"/>
  <c r="I50" i="115" s="1"/>
  <c r="J50" i="115" s="1"/>
  <c r="K50" i="115" s="1"/>
  <c r="L71" i="114" s="1"/>
  <c r="H49" i="7"/>
  <c r="I49" i="7"/>
  <c r="K48" i="7"/>
  <c r="D54" i="128"/>
  <c r="J61" i="129"/>
  <c r="C54" i="128"/>
  <c r="I58" i="164"/>
  <c r="H51" i="150"/>
  <c r="E54" i="9"/>
  <c r="D55" i="9"/>
  <c r="D54" i="147"/>
  <c r="B54" i="147"/>
  <c r="J56" i="159"/>
  <c r="C54" i="147"/>
  <c r="J65" i="123"/>
  <c r="D79" i="122" s="1"/>
  <c r="I65" i="123"/>
  <c r="P45" i="111"/>
  <c r="Q45" i="111" s="1"/>
  <c r="E51" i="119"/>
  <c r="E52" i="119" s="1"/>
  <c r="F50" i="119"/>
  <c r="H53" i="117"/>
  <c r="F97" i="142"/>
  <c r="J101" i="143"/>
  <c r="H97" i="142"/>
  <c r="I97" i="142"/>
  <c r="G97" i="142"/>
  <c r="D97" i="142"/>
  <c r="E97" i="142"/>
  <c r="D59" i="110"/>
  <c r="M46" i="111"/>
  <c r="O46" i="111"/>
  <c r="D51" i="87"/>
  <c r="D52" i="87" s="1"/>
  <c r="E50" i="87"/>
  <c r="G50" i="87" s="1"/>
  <c r="H50" i="87" s="1"/>
  <c r="E53" i="86" s="1"/>
  <c r="E50" i="111"/>
  <c r="F49" i="111"/>
  <c r="E67" i="123"/>
  <c r="F66" i="123"/>
  <c r="H66" i="123" s="1"/>
  <c r="F48" i="107"/>
  <c r="H48" i="107" s="1"/>
  <c r="I48" i="107" s="1"/>
  <c r="D60" i="106" s="1"/>
  <c r="E49" i="107"/>
  <c r="E50" i="7"/>
  <c r="G50" i="7" s="1"/>
  <c r="D51" i="7"/>
  <c r="D52" i="7" s="1"/>
  <c r="D52" i="5"/>
  <c r="E51" i="5"/>
  <c r="G51" i="5" s="1"/>
  <c r="F49" i="85"/>
  <c r="D72" i="91"/>
  <c r="I61" i="139"/>
  <c r="E54" i="138"/>
  <c r="H54" i="138"/>
  <c r="G54" i="138"/>
  <c r="C54" i="138"/>
  <c r="F54" i="138"/>
  <c r="D54" i="138"/>
  <c r="H54" i="145"/>
  <c r="K56" i="160"/>
  <c r="D54" i="145"/>
  <c r="I54" i="145"/>
  <c r="E54" i="89"/>
  <c r="G54" i="89" s="1"/>
  <c r="H54" i="89" s="1"/>
  <c r="J58" i="88" s="1"/>
  <c r="D55" i="89"/>
  <c r="E55" i="117"/>
  <c r="E56" i="117" s="1"/>
  <c r="K48" i="119"/>
  <c r="J50" i="118" s="1"/>
  <c r="I48" i="119"/>
  <c r="J48" i="119" s="1"/>
  <c r="I51" i="117"/>
  <c r="J51" i="117" s="1"/>
  <c r="K51" i="117"/>
  <c r="K57" i="116" s="1"/>
  <c r="I50" i="5"/>
  <c r="J50" i="5" s="1"/>
  <c r="H50" i="5"/>
  <c r="E68" i="127"/>
  <c r="F67" i="127"/>
  <c r="H67" i="127" s="1"/>
  <c r="I67" i="127" s="1"/>
  <c r="J67" i="127" s="1"/>
  <c r="D84" i="126" s="1"/>
  <c r="E47" i="101"/>
  <c r="F46" i="101"/>
  <c r="H46" i="101" s="1"/>
  <c r="I46" i="101" s="1"/>
  <c r="L60" i="100" s="1"/>
  <c r="H47" i="111"/>
  <c r="I47" i="111" s="1"/>
  <c r="J47" i="111"/>
  <c r="K47" i="111" s="1"/>
  <c r="H49" i="119"/>
  <c r="F51" i="115"/>
  <c r="E52" i="115"/>
  <c r="K49" i="7" l="1"/>
  <c r="B55" i="5"/>
  <c r="C54" i="5"/>
  <c r="D55" i="119"/>
  <c r="C56" i="119"/>
  <c r="B61" i="89"/>
  <c r="C60" i="89"/>
  <c r="D51" i="111"/>
  <c r="C52" i="111"/>
  <c r="C52" i="7"/>
  <c r="B53" i="7"/>
  <c r="B57" i="9"/>
  <c r="C56" i="9"/>
  <c r="C48" i="101"/>
  <c r="D47" i="101"/>
  <c r="D48" i="85"/>
  <c r="E47" i="85"/>
  <c r="G47" i="85" s="1"/>
  <c r="I47" i="85" s="1"/>
  <c r="J47" i="85" s="1"/>
  <c r="J50" i="84" s="1"/>
  <c r="D56" i="117"/>
  <c r="C57" i="117"/>
  <c r="C58" i="91"/>
  <c r="E58" i="91" s="1"/>
  <c r="G58" i="91" s="1"/>
  <c r="H58" i="91" s="1"/>
  <c r="J83" i="90" s="1"/>
  <c r="B59" i="91"/>
  <c r="J62" i="131"/>
  <c r="H55" i="130"/>
  <c r="I55" i="130"/>
  <c r="C55" i="130"/>
  <c r="D55" i="130"/>
  <c r="C53" i="87"/>
  <c r="B54" i="87"/>
  <c r="N63" i="135"/>
  <c r="C56" i="134"/>
  <c r="D56" i="134"/>
  <c r="C69" i="127"/>
  <c r="D68" i="127"/>
  <c r="D47" i="109"/>
  <c r="F47" i="109" s="1"/>
  <c r="H47" i="109" s="1"/>
  <c r="I47" i="109" s="1"/>
  <c r="D51" i="108" s="1"/>
  <c r="C48" i="109"/>
  <c r="D50" i="107"/>
  <c r="C51" i="107"/>
  <c r="D52" i="115"/>
  <c r="C53" i="115"/>
  <c r="D53" i="7"/>
  <c r="E52" i="7"/>
  <c r="G52" i="7" s="1"/>
  <c r="D56" i="9"/>
  <c r="E55" i="9"/>
  <c r="I49" i="119"/>
  <c r="J49" i="119" s="1"/>
  <c r="K49" i="119"/>
  <c r="J51" i="118" s="1"/>
  <c r="F47" i="101"/>
  <c r="H47" i="101" s="1"/>
  <c r="I47" i="101" s="1"/>
  <c r="L61" i="100" s="1"/>
  <c r="E48" i="101"/>
  <c r="I51" i="5"/>
  <c r="J51" i="5" s="1"/>
  <c r="H51" i="5"/>
  <c r="H50" i="7"/>
  <c r="I50" i="7"/>
  <c r="E68" i="123"/>
  <c r="F67" i="123"/>
  <c r="H67" i="123" s="1"/>
  <c r="E52" i="87"/>
  <c r="G52" i="87" s="1"/>
  <c r="H52" i="87" s="1"/>
  <c r="E55" i="86" s="1"/>
  <c r="D53" i="87"/>
  <c r="K53" i="117"/>
  <c r="K59" i="116" s="1"/>
  <c r="I53" i="117"/>
  <c r="J53" i="117" s="1"/>
  <c r="H55" i="147"/>
  <c r="G55" i="147"/>
  <c r="C55" i="147"/>
  <c r="I55" i="147"/>
  <c r="D55" i="147"/>
  <c r="J57" i="159"/>
  <c r="B55" i="147"/>
  <c r="G54" i="9"/>
  <c r="H54" i="9" s="1"/>
  <c r="I54" i="9" s="1"/>
  <c r="J54" i="9" s="1"/>
  <c r="D55" i="128"/>
  <c r="C55" i="128"/>
  <c r="J62" i="129"/>
  <c r="J63" i="129" s="1"/>
  <c r="K57" i="160"/>
  <c r="H55" i="145"/>
  <c r="D55" i="145"/>
  <c r="I55" i="145"/>
  <c r="D73" i="91"/>
  <c r="D53" i="5"/>
  <c r="D54" i="5" s="1"/>
  <c r="E52" i="5"/>
  <c r="G52" i="5" s="1"/>
  <c r="E50" i="107"/>
  <c r="F49" i="107"/>
  <c r="H49" i="107" s="1"/>
  <c r="I49" i="107" s="1"/>
  <c r="D61" i="106" s="1"/>
  <c r="H49" i="111"/>
  <c r="I49" i="111" s="1"/>
  <c r="J49" i="111" s="1"/>
  <c r="K49" i="111" s="1"/>
  <c r="P46" i="111"/>
  <c r="Q46" i="111" s="1"/>
  <c r="I99" i="142"/>
  <c r="J103" i="143"/>
  <c r="H99" i="142"/>
  <c r="H50" i="119"/>
  <c r="E49" i="109"/>
  <c r="E55" i="89"/>
  <c r="G55" i="89" s="1"/>
  <c r="H55" i="89" s="1"/>
  <c r="J59" i="88" s="1"/>
  <c r="D56" i="89"/>
  <c r="D55" i="138"/>
  <c r="C55" i="138"/>
  <c r="F55" i="138"/>
  <c r="H55" i="138"/>
  <c r="I62" i="139"/>
  <c r="E55" i="138"/>
  <c r="G55" i="138"/>
  <c r="F50" i="85"/>
  <c r="J66" i="123"/>
  <c r="D80" i="122" s="1"/>
  <c r="I66" i="123"/>
  <c r="L49" i="7"/>
  <c r="M49" i="7" s="1"/>
  <c r="E53" i="115"/>
  <c r="F52" i="115"/>
  <c r="D60" i="110"/>
  <c r="O47" i="111"/>
  <c r="M47" i="111"/>
  <c r="H54" i="117"/>
  <c r="H51" i="115"/>
  <c r="I51" i="115" s="1"/>
  <c r="J51" i="115" s="1"/>
  <c r="K51" i="115" s="1"/>
  <c r="L72" i="114" s="1"/>
  <c r="E69" i="127"/>
  <c r="F68" i="127"/>
  <c r="H68" i="127" s="1"/>
  <c r="I68" i="127" s="1"/>
  <c r="J68" i="127" s="1"/>
  <c r="D85" i="126" s="1"/>
  <c r="E57" i="117"/>
  <c r="F56" i="117"/>
  <c r="E51" i="111"/>
  <c r="F50" i="111"/>
  <c r="E53" i="119"/>
  <c r="F52" i="119"/>
  <c r="I59" i="164"/>
  <c r="H52" i="150"/>
  <c r="L48" i="7"/>
  <c r="M48" i="7" s="1"/>
  <c r="K50" i="7" l="1"/>
  <c r="D56" i="119"/>
  <c r="C57" i="119"/>
  <c r="B62" i="89"/>
  <c r="C61" i="89"/>
  <c r="C55" i="5"/>
  <c r="B56" i="5"/>
  <c r="D51" i="107"/>
  <c r="C52" i="107"/>
  <c r="D48" i="109"/>
  <c r="F48" i="109" s="1"/>
  <c r="H48" i="109" s="1"/>
  <c r="I48" i="109" s="1"/>
  <c r="D52" i="108" s="1"/>
  <c r="C49" i="109"/>
  <c r="C57" i="134"/>
  <c r="D57" i="134"/>
  <c r="J57" i="134"/>
  <c r="N64" i="135"/>
  <c r="D57" i="117"/>
  <c r="C58" i="117"/>
  <c r="B54" i="7"/>
  <c r="C53" i="7"/>
  <c r="B55" i="87"/>
  <c r="C54" i="87"/>
  <c r="I56" i="130"/>
  <c r="H56" i="130"/>
  <c r="J63" i="131"/>
  <c r="D56" i="130"/>
  <c r="C56" i="130"/>
  <c r="D48" i="101"/>
  <c r="C49" i="101"/>
  <c r="D53" i="115"/>
  <c r="F53" i="115" s="1"/>
  <c r="C54" i="115"/>
  <c r="B60" i="91"/>
  <c r="C59" i="91"/>
  <c r="E59" i="91" s="1"/>
  <c r="G59" i="91" s="1"/>
  <c r="H59" i="91" s="1"/>
  <c r="J84" i="90" s="1"/>
  <c r="D52" i="111"/>
  <c r="C53" i="111"/>
  <c r="C70" i="127"/>
  <c r="D69" i="127"/>
  <c r="D49" i="85"/>
  <c r="E48" i="85"/>
  <c r="G48" i="85" s="1"/>
  <c r="I48" i="85" s="1"/>
  <c r="J48" i="85" s="1"/>
  <c r="C57" i="9"/>
  <c r="B58" i="9"/>
  <c r="B59" i="9" s="1"/>
  <c r="H56" i="117"/>
  <c r="E54" i="115"/>
  <c r="E51" i="107"/>
  <c r="F50" i="107"/>
  <c r="H50" i="107" s="1"/>
  <c r="I50" i="107" s="1"/>
  <c r="D62" i="106" s="1"/>
  <c r="L50" i="7"/>
  <c r="M50" i="7" s="1"/>
  <c r="E49" i="101"/>
  <c r="F48" i="101"/>
  <c r="H48" i="101" s="1"/>
  <c r="I48" i="101" s="1"/>
  <c r="L62" i="100" s="1"/>
  <c r="E54" i="119"/>
  <c r="E55" i="119" s="1"/>
  <c r="F53" i="119"/>
  <c r="E58" i="117"/>
  <c r="F57" i="117"/>
  <c r="P47" i="111"/>
  <c r="Q47" i="111" s="1"/>
  <c r="E56" i="138"/>
  <c r="D56" i="138"/>
  <c r="G56" i="138"/>
  <c r="H56" i="138"/>
  <c r="I63" i="139"/>
  <c r="C56" i="138"/>
  <c r="F56" i="138"/>
  <c r="E101" i="142"/>
  <c r="J105" i="143"/>
  <c r="H101" i="142"/>
  <c r="G101" i="142"/>
  <c r="F101" i="142"/>
  <c r="D101" i="142"/>
  <c r="I101" i="142"/>
  <c r="D74" i="91"/>
  <c r="D75" i="91" s="1"/>
  <c r="I56" i="145"/>
  <c r="K58" i="160"/>
  <c r="H56" i="145"/>
  <c r="D56" i="145"/>
  <c r="E56" i="9"/>
  <c r="D57" i="9"/>
  <c r="H52" i="119"/>
  <c r="E50" i="109"/>
  <c r="O49" i="111"/>
  <c r="M49" i="111"/>
  <c r="D67" i="110"/>
  <c r="H52" i="5"/>
  <c r="I52" i="5"/>
  <c r="J52" i="5" s="1"/>
  <c r="F57" i="128"/>
  <c r="D57" i="128"/>
  <c r="J64" i="129"/>
  <c r="I57" i="128"/>
  <c r="H57" i="128"/>
  <c r="C57" i="128"/>
  <c r="E57" i="128"/>
  <c r="G57" i="128"/>
  <c r="I67" i="123"/>
  <c r="J67" i="123"/>
  <c r="D81" i="122" s="1"/>
  <c r="I52" i="7"/>
  <c r="H52" i="7"/>
  <c r="B56" i="147"/>
  <c r="J58" i="159"/>
  <c r="H56" i="147"/>
  <c r="I56" i="147"/>
  <c r="G56" i="147"/>
  <c r="D56" i="147"/>
  <c r="C56" i="147"/>
  <c r="E53" i="87"/>
  <c r="G53" i="87" s="1"/>
  <c r="H53" i="87" s="1"/>
  <c r="E56" i="86" s="1"/>
  <c r="D54" i="87"/>
  <c r="G55" i="9"/>
  <c r="H55" i="9" s="1"/>
  <c r="I55" i="9" s="1"/>
  <c r="J55" i="9" s="1"/>
  <c r="H50" i="111"/>
  <c r="I50" i="111" s="1"/>
  <c r="J50" i="111" s="1"/>
  <c r="K50" i="111" s="1"/>
  <c r="F51" i="85"/>
  <c r="E56" i="89"/>
  <c r="G56" i="89" s="1"/>
  <c r="H56" i="89" s="1"/>
  <c r="J60" i="88" s="1"/>
  <c r="D57" i="89"/>
  <c r="I50" i="119"/>
  <c r="J50" i="119" s="1"/>
  <c r="K50" i="119"/>
  <c r="J52" i="118" s="1"/>
  <c r="H53" i="150"/>
  <c r="I60" i="164"/>
  <c r="F51" i="111"/>
  <c r="E52" i="111"/>
  <c r="E70" i="127"/>
  <c r="F69" i="127"/>
  <c r="H69" i="127" s="1"/>
  <c r="I69" i="127" s="1"/>
  <c r="J69" i="127" s="1"/>
  <c r="D86" i="126" s="1"/>
  <c r="I54" i="117"/>
  <c r="J54" i="117" s="1"/>
  <c r="K54" i="117"/>
  <c r="K60" i="116" s="1"/>
  <c r="H52" i="115"/>
  <c r="I52" i="115" s="1"/>
  <c r="J52" i="115" s="1"/>
  <c r="K52" i="115" s="1"/>
  <c r="L73" i="114" s="1"/>
  <c r="E54" i="5"/>
  <c r="G54" i="5" s="1"/>
  <c r="D55" i="5"/>
  <c r="E69" i="123"/>
  <c r="F68" i="123"/>
  <c r="H68" i="123" s="1"/>
  <c r="D54" i="7"/>
  <c r="E53" i="7"/>
  <c r="G53" i="7" s="1"/>
  <c r="B63" i="89" l="1"/>
  <c r="C62" i="89"/>
  <c r="C56" i="5"/>
  <c r="B57" i="5"/>
  <c r="D57" i="119"/>
  <c r="C58" i="119"/>
  <c r="D50" i="85"/>
  <c r="E49" i="85"/>
  <c r="G49" i="85" s="1"/>
  <c r="I49" i="85" s="1"/>
  <c r="J49" i="85" s="1"/>
  <c r="J52" i="84" s="1"/>
  <c r="C72" i="127"/>
  <c r="D70" i="127"/>
  <c r="C60" i="91"/>
  <c r="E60" i="91" s="1"/>
  <c r="G60" i="91" s="1"/>
  <c r="H60" i="91" s="1"/>
  <c r="J85" i="90" s="1"/>
  <c r="B61" i="91"/>
  <c r="N65" i="135"/>
  <c r="J58" i="134"/>
  <c r="D58" i="134"/>
  <c r="C58" i="134"/>
  <c r="D49" i="109"/>
  <c r="F49" i="109" s="1"/>
  <c r="H49" i="109" s="1"/>
  <c r="I49" i="109" s="1"/>
  <c r="D53" i="108" s="1"/>
  <c r="C50" i="109"/>
  <c r="B60" i="9"/>
  <c r="C59" i="9"/>
  <c r="C54" i="111"/>
  <c r="D53" i="111"/>
  <c r="D49" i="101"/>
  <c r="C50" i="101"/>
  <c r="H57" i="130"/>
  <c r="I57" i="130"/>
  <c r="J64" i="131"/>
  <c r="C57" i="130"/>
  <c r="D57" i="130"/>
  <c r="B56" i="87"/>
  <c r="C55" i="87"/>
  <c r="C54" i="7"/>
  <c r="B55" i="7"/>
  <c r="C59" i="117"/>
  <c r="D58" i="117"/>
  <c r="D52" i="107"/>
  <c r="C53" i="107"/>
  <c r="D54" i="115"/>
  <c r="F54" i="115" s="1"/>
  <c r="C55" i="115"/>
  <c r="M50" i="111"/>
  <c r="D68" i="110"/>
  <c r="O50" i="111"/>
  <c r="H53" i="119"/>
  <c r="E55" i="115"/>
  <c r="H53" i="7"/>
  <c r="I53" i="7"/>
  <c r="E55" i="5"/>
  <c r="G55" i="5" s="1"/>
  <c r="D56" i="5"/>
  <c r="F52" i="111"/>
  <c r="E53" i="111"/>
  <c r="F52" i="85"/>
  <c r="K52" i="7"/>
  <c r="I58" i="128"/>
  <c r="D58" i="128"/>
  <c r="E58" i="128"/>
  <c r="J65" i="129"/>
  <c r="F58" i="128"/>
  <c r="H58" i="128"/>
  <c r="C58" i="128"/>
  <c r="G58" i="128"/>
  <c r="P49" i="111"/>
  <c r="Q49" i="111" s="1"/>
  <c r="D76" i="91"/>
  <c r="E56" i="119"/>
  <c r="F55" i="119"/>
  <c r="H53" i="115"/>
  <c r="I53" i="115" s="1"/>
  <c r="J53" i="115" s="1"/>
  <c r="K53" i="115" s="1"/>
  <c r="L74" i="114" s="1"/>
  <c r="D55" i="7"/>
  <c r="E54" i="7"/>
  <c r="G54" i="7" s="1"/>
  <c r="E57" i="9"/>
  <c r="D58" i="9"/>
  <c r="D59" i="9" s="1"/>
  <c r="I57" i="145"/>
  <c r="H57" i="145"/>
  <c r="K59" i="160"/>
  <c r="H57" i="117"/>
  <c r="F69" i="123"/>
  <c r="H69" i="123" s="1"/>
  <c r="E70" i="123"/>
  <c r="E72" i="127"/>
  <c r="F70" i="127"/>
  <c r="H70" i="127" s="1"/>
  <c r="I70" i="127" s="1"/>
  <c r="J70" i="127" s="1"/>
  <c r="D87" i="126" s="1"/>
  <c r="I52" i="119"/>
  <c r="J52" i="119" s="1"/>
  <c r="K52" i="119"/>
  <c r="J54" i="118" s="1"/>
  <c r="I54" i="5"/>
  <c r="J54" i="5" s="1"/>
  <c r="H54" i="5"/>
  <c r="H51" i="111"/>
  <c r="I51" i="111" s="1"/>
  <c r="J51" i="111" s="1"/>
  <c r="K51" i="111" s="1"/>
  <c r="J59" i="159"/>
  <c r="B57" i="147"/>
  <c r="G57" i="147"/>
  <c r="H57" i="147"/>
  <c r="D57" i="147"/>
  <c r="C57" i="147"/>
  <c r="I57" i="147"/>
  <c r="J68" i="123"/>
  <c r="D82" i="122" s="1"/>
  <c r="I68" i="123"/>
  <c r="H54" i="150"/>
  <c r="I61" i="164"/>
  <c r="E57" i="89"/>
  <c r="G57" i="89" s="1"/>
  <c r="H57" i="89" s="1"/>
  <c r="J61" i="88" s="1"/>
  <c r="D58" i="89"/>
  <c r="D59" i="89" s="1"/>
  <c r="D55" i="87"/>
  <c r="E54" i="87"/>
  <c r="G54" i="87" s="1"/>
  <c r="H54" i="87" s="1"/>
  <c r="E57" i="86" s="1"/>
  <c r="E51" i="109"/>
  <c r="G56" i="9"/>
  <c r="H56" i="9" s="1"/>
  <c r="I56" i="9" s="1"/>
  <c r="J56" i="9" s="1"/>
  <c r="D103" i="142"/>
  <c r="E103" i="142"/>
  <c r="H103" i="142"/>
  <c r="I103" i="142"/>
  <c r="D57" i="138"/>
  <c r="C57" i="138"/>
  <c r="F57" i="138"/>
  <c r="G57" i="138"/>
  <c r="H57" i="138"/>
  <c r="I64" i="139"/>
  <c r="E57" i="138"/>
  <c r="E59" i="117"/>
  <c r="F58" i="117"/>
  <c r="E50" i="101"/>
  <c r="F49" i="101"/>
  <c r="H49" i="101" s="1"/>
  <c r="I49" i="101" s="1"/>
  <c r="L63" i="100" s="1"/>
  <c r="F51" i="107"/>
  <c r="H51" i="107" s="1"/>
  <c r="I51" i="107" s="1"/>
  <c r="D63" i="106" s="1"/>
  <c r="E52" i="107"/>
  <c r="I56" i="117"/>
  <c r="J56" i="117" s="1"/>
  <c r="K56" i="117"/>
  <c r="K63" i="116" s="1"/>
  <c r="B58" i="5" l="1"/>
  <c r="C57" i="5"/>
  <c r="C59" i="119"/>
  <c r="D58" i="119"/>
  <c r="C63" i="89"/>
  <c r="B64" i="89"/>
  <c r="C60" i="117"/>
  <c r="D59" i="117"/>
  <c r="C51" i="101"/>
  <c r="D50" i="101"/>
  <c r="D50" i="109"/>
  <c r="F50" i="109" s="1"/>
  <c r="H50" i="109" s="1"/>
  <c r="I50" i="109" s="1"/>
  <c r="D54" i="108" s="1"/>
  <c r="C51" i="109"/>
  <c r="D53" i="107"/>
  <c r="C54" i="107"/>
  <c r="H58" i="130"/>
  <c r="D58" i="130"/>
  <c r="I58" i="130"/>
  <c r="C58" i="130"/>
  <c r="J65" i="131"/>
  <c r="D59" i="134"/>
  <c r="N66" i="135"/>
  <c r="C59" i="134"/>
  <c r="D72" i="127"/>
  <c r="C73" i="127"/>
  <c r="B57" i="87"/>
  <c r="C56" i="87"/>
  <c r="C61" i="91"/>
  <c r="E61" i="91" s="1"/>
  <c r="G61" i="91" s="1"/>
  <c r="H61" i="91" s="1"/>
  <c r="J86" i="90" s="1"/>
  <c r="B62" i="91"/>
  <c r="C56" i="115"/>
  <c r="C57" i="115" s="1"/>
  <c r="D55" i="115"/>
  <c r="C55" i="7"/>
  <c r="B56" i="7"/>
  <c r="D54" i="111"/>
  <c r="C55" i="111"/>
  <c r="B61" i="9"/>
  <c r="C60" i="9"/>
  <c r="E50" i="85"/>
  <c r="G50" i="85" s="1"/>
  <c r="I50" i="85" s="1"/>
  <c r="J50" i="85" s="1"/>
  <c r="J53" i="84" s="1"/>
  <c r="D51" i="85"/>
  <c r="H58" i="117"/>
  <c r="M51" i="111"/>
  <c r="O51" i="111"/>
  <c r="D69" i="110"/>
  <c r="E71" i="123"/>
  <c r="E72" i="123" s="1"/>
  <c r="F70" i="123"/>
  <c r="H70" i="123" s="1"/>
  <c r="F59" i="128"/>
  <c r="C59" i="128"/>
  <c r="E59" i="128"/>
  <c r="H59" i="128"/>
  <c r="D59" i="128"/>
  <c r="I59" i="128"/>
  <c r="G59" i="128"/>
  <c r="J66" i="129"/>
  <c r="H52" i="111"/>
  <c r="I52" i="111" s="1"/>
  <c r="J52" i="111" s="1"/>
  <c r="K52" i="111" s="1"/>
  <c r="I62" i="164"/>
  <c r="H55" i="150"/>
  <c r="I69" i="123"/>
  <c r="J69" i="123"/>
  <c r="D83" i="122" s="1"/>
  <c r="H54" i="7"/>
  <c r="I54" i="7"/>
  <c r="H55" i="119"/>
  <c r="D57" i="5"/>
  <c r="E56" i="5"/>
  <c r="G56" i="5" s="1"/>
  <c r="H54" i="115"/>
  <c r="I54" i="115" s="1"/>
  <c r="J54" i="115" s="1"/>
  <c r="K54" i="115" s="1"/>
  <c r="L75" i="114" s="1"/>
  <c r="P50" i="111"/>
  <c r="Q50" i="111" s="1"/>
  <c r="I58" i="145"/>
  <c r="H58" i="145"/>
  <c r="K60" i="160"/>
  <c r="D58" i="145"/>
  <c r="I57" i="117"/>
  <c r="J57" i="117" s="1"/>
  <c r="K57" i="117"/>
  <c r="K64" i="116" s="1"/>
  <c r="D56" i="7"/>
  <c r="E55" i="7"/>
  <c r="G55" i="7" s="1"/>
  <c r="E57" i="119"/>
  <c r="F56" i="119"/>
  <c r="F53" i="85"/>
  <c r="H55" i="5"/>
  <c r="I55" i="5"/>
  <c r="J55" i="5" s="1"/>
  <c r="E56" i="115"/>
  <c r="E57" i="115" s="1"/>
  <c r="F55" i="115"/>
  <c r="F52" i="107"/>
  <c r="H52" i="107" s="1"/>
  <c r="I52" i="107" s="1"/>
  <c r="D64" i="106" s="1"/>
  <c r="E53" i="107"/>
  <c r="E52" i="109"/>
  <c r="G57" i="9"/>
  <c r="H57" i="9" s="1"/>
  <c r="I57" i="9" s="1"/>
  <c r="J57" i="9" s="1"/>
  <c r="D77" i="91"/>
  <c r="L52" i="7"/>
  <c r="M52" i="7" s="1"/>
  <c r="K53" i="119"/>
  <c r="J55" i="118" s="1"/>
  <c r="I53" i="119"/>
  <c r="J53" i="119" s="1"/>
  <c r="E60" i="117"/>
  <c r="F59" i="117"/>
  <c r="E55" i="87"/>
  <c r="G55" i="87" s="1"/>
  <c r="H55" i="87" s="1"/>
  <c r="E58" i="86" s="1"/>
  <c r="D56" i="87"/>
  <c r="E51" i="101"/>
  <c r="F50" i="101"/>
  <c r="H50" i="101" s="1"/>
  <c r="I50" i="101" s="1"/>
  <c r="L64" i="100" s="1"/>
  <c r="D58" i="138"/>
  <c r="G58" i="138"/>
  <c r="F58" i="138"/>
  <c r="E58" i="138"/>
  <c r="C58" i="138"/>
  <c r="H58" i="138"/>
  <c r="I65" i="139"/>
  <c r="D60" i="89"/>
  <c r="E59" i="89"/>
  <c r="G59" i="89" s="1"/>
  <c r="H59" i="89" s="1"/>
  <c r="J63" i="88" s="1"/>
  <c r="G58" i="147"/>
  <c r="H58" i="147"/>
  <c r="C58" i="147"/>
  <c r="I58" i="147"/>
  <c r="D58" i="147"/>
  <c r="B58" i="147"/>
  <c r="J60" i="159"/>
  <c r="E73" i="127"/>
  <c r="F72" i="127"/>
  <c r="H72" i="127" s="1"/>
  <c r="I72" i="127" s="1"/>
  <c r="J72" i="127" s="1"/>
  <c r="D91" i="126" s="1"/>
  <c r="E59" i="9"/>
  <c r="D60" i="9"/>
  <c r="E54" i="111"/>
  <c r="F53" i="111"/>
  <c r="K53" i="7"/>
  <c r="D59" i="119" l="1"/>
  <c r="C60" i="119"/>
  <c r="B65" i="89"/>
  <c r="C64" i="89"/>
  <c r="K54" i="7"/>
  <c r="C58" i="5"/>
  <c r="B59" i="5"/>
  <c r="B60" i="5" s="1"/>
  <c r="B57" i="7"/>
  <c r="C56" i="7"/>
  <c r="C62" i="91"/>
  <c r="E62" i="91" s="1"/>
  <c r="G62" i="91" s="1"/>
  <c r="H62" i="91" s="1"/>
  <c r="J87" i="90" s="1"/>
  <c r="B63" i="91"/>
  <c r="C55" i="107"/>
  <c r="D54" i="107"/>
  <c r="D51" i="109"/>
  <c r="F51" i="109" s="1"/>
  <c r="H51" i="109" s="1"/>
  <c r="I51" i="109" s="1"/>
  <c r="D55" i="108" s="1"/>
  <c r="C52" i="109"/>
  <c r="C61" i="9"/>
  <c r="B62" i="9"/>
  <c r="J60" i="134"/>
  <c r="N67" i="135"/>
  <c r="D51" i="101"/>
  <c r="C52" i="101"/>
  <c r="C53" i="101" s="1"/>
  <c r="E51" i="85"/>
  <c r="G51" i="85" s="1"/>
  <c r="I51" i="85" s="1"/>
  <c r="J51" i="85" s="1"/>
  <c r="J54" i="84" s="1"/>
  <c r="D52" i="85"/>
  <c r="D55" i="111"/>
  <c r="C56" i="111"/>
  <c r="C74" i="127"/>
  <c r="D73" i="127"/>
  <c r="C58" i="115"/>
  <c r="D57" i="115"/>
  <c r="C57" i="87"/>
  <c r="B58" i="87"/>
  <c r="J66" i="131"/>
  <c r="J67" i="131" s="1"/>
  <c r="H59" i="130"/>
  <c r="D59" i="130"/>
  <c r="C59" i="130"/>
  <c r="I59" i="130"/>
  <c r="D60" i="117"/>
  <c r="C61" i="117"/>
  <c r="D59" i="147"/>
  <c r="J61" i="159"/>
  <c r="B59" i="147"/>
  <c r="C59" i="147"/>
  <c r="I59" i="147"/>
  <c r="G59" i="147"/>
  <c r="D61" i="89"/>
  <c r="E60" i="89"/>
  <c r="G60" i="89" s="1"/>
  <c r="H60" i="89" s="1"/>
  <c r="J64" i="88" s="1"/>
  <c r="H59" i="117"/>
  <c r="E54" i="107"/>
  <c r="F53" i="107"/>
  <c r="H53" i="107" s="1"/>
  <c r="I53" i="107" s="1"/>
  <c r="D65" i="106" s="1"/>
  <c r="H56" i="119"/>
  <c r="L53" i="7"/>
  <c r="M53" i="7"/>
  <c r="G59" i="9"/>
  <c r="H59" i="9" s="1"/>
  <c r="I59" i="9" s="1"/>
  <c r="J59" i="9" s="1"/>
  <c r="D59" i="138"/>
  <c r="I66" i="139"/>
  <c r="E59" i="138"/>
  <c r="G59" i="138"/>
  <c r="H59" i="138"/>
  <c r="C59" i="138"/>
  <c r="F59" i="138"/>
  <c r="E52" i="101"/>
  <c r="E53" i="101" s="1"/>
  <c r="F51" i="101"/>
  <c r="H51" i="101" s="1"/>
  <c r="I51" i="101" s="1"/>
  <c r="L65" i="100" s="1"/>
  <c r="E61" i="117"/>
  <c r="F60" i="117"/>
  <c r="E58" i="119"/>
  <c r="F57" i="119"/>
  <c r="L54" i="7"/>
  <c r="M54" i="7"/>
  <c r="C60" i="128"/>
  <c r="I60" i="128"/>
  <c r="D60" i="128"/>
  <c r="E60" i="128"/>
  <c r="H60" i="128"/>
  <c r="G60" i="128"/>
  <c r="F60" i="128"/>
  <c r="J67" i="129"/>
  <c r="I70" i="123"/>
  <c r="J70" i="123"/>
  <c r="D84" i="122" s="1"/>
  <c r="D61" i="9"/>
  <c r="E60" i="9"/>
  <c r="O52" i="111"/>
  <c r="D70" i="110"/>
  <c r="M52" i="111"/>
  <c r="P51" i="111"/>
  <c r="Q51" i="111" s="1"/>
  <c r="H53" i="111"/>
  <c r="I53" i="111" s="1"/>
  <c r="J53" i="111" s="1"/>
  <c r="K53" i="111" s="1"/>
  <c r="E56" i="87"/>
  <c r="G56" i="87" s="1"/>
  <c r="H56" i="87" s="1"/>
  <c r="E59" i="86" s="1"/>
  <c r="D57" i="87"/>
  <c r="H55" i="115"/>
  <c r="I55" i="115" s="1"/>
  <c r="J55" i="115" s="1"/>
  <c r="K55" i="115" s="1"/>
  <c r="L76" i="114" s="1"/>
  <c r="I55" i="7"/>
  <c r="H55" i="7"/>
  <c r="I56" i="5"/>
  <c r="J56" i="5" s="1"/>
  <c r="H56" i="5"/>
  <c r="H56" i="150"/>
  <c r="I63" i="164"/>
  <c r="I64" i="164" s="1"/>
  <c r="I65" i="164" s="1"/>
  <c r="I66" i="164" s="1"/>
  <c r="I67" i="164" s="1"/>
  <c r="I68" i="164" s="1"/>
  <c r="I69" i="164" s="1"/>
  <c r="E73" i="123"/>
  <c r="F72" i="123"/>
  <c r="H72" i="123" s="1"/>
  <c r="K58" i="117"/>
  <c r="K65" i="116" s="1"/>
  <c r="I58" i="117"/>
  <c r="J58" i="117" s="1"/>
  <c r="E55" i="111"/>
  <c r="F54" i="111"/>
  <c r="E74" i="127"/>
  <c r="F73" i="127"/>
  <c r="H73" i="127" s="1"/>
  <c r="I73" i="127" s="1"/>
  <c r="J73" i="127" s="1"/>
  <c r="D92" i="126" s="1"/>
  <c r="D78" i="91"/>
  <c r="E53" i="109"/>
  <c r="E54" i="109" s="1"/>
  <c r="E58" i="115"/>
  <c r="F57" i="115"/>
  <c r="F54" i="85"/>
  <c r="D57" i="7"/>
  <c r="E56" i="7"/>
  <c r="G56" i="7" s="1"/>
  <c r="D59" i="145"/>
  <c r="H59" i="145"/>
  <c r="I59" i="145"/>
  <c r="K61" i="160"/>
  <c r="E57" i="5"/>
  <c r="G57" i="5" s="1"/>
  <c r="D58" i="5"/>
  <c r="I55" i="119"/>
  <c r="J55" i="119" s="1"/>
  <c r="K55" i="119"/>
  <c r="J57" i="118" s="1"/>
  <c r="B61" i="5" l="1"/>
  <c r="C60" i="5"/>
  <c r="B66" i="89"/>
  <c r="C65" i="89"/>
  <c r="D60" i="119"/>
  <c r="C61" i="119"/>
  <c r="C62" i="119" s="1"/>
  <c r="C57" i="111"/>
  <c r="D56" i="111"/>
  <c r="D53" i="101"/>
  <c r="C54" i="101"/>
  <c r="C62" i="9"/>
  <c r="B63" i="9"/>
  <c r="C63" i="91"/>
  <c r="E63" i="91" s="1"/>
  <c r="G63" i="91" s="1"/>
  <c r="H63" i="91" s="1"/>
  <c r="J88" i="90" s="1"/>
  <c r="B64" i="91"/>
  <c r="B65" i="91" s="1"/>
  <c r="C61" i="130"/>
  <c r="J68" i="131"/>
  <c r="D61" i="130"/>
  <c r="C59" i="115"/>
  <c r="D58" i="115"/>
  <c r="D55" i="107"/>
  <c r="C56" i="107"/>
  <c r="C57" i="107" s="1"/>
  <c r="K55" i="7"/>
  <c r="L55" i="7" s="1"/>
  <c r="B59" i="87"/>
  <c r="C58" i="87"/>
  <c r="D53" i="85"/>
  <c r="E52" i="85"/>
  <c r="G52" i="85" s="1"/>
  <c r="I52" i="85" s="1"/>
  <c r="J52" i="85" s="1"/>
  <c r="J55" i="84" s="1"/>
  <c r="N68" i="135"/>
  <c r="C61" i="134"/>
  <c r="J61" i="134"/>
  <c r="D61" i="134"/>
  <c r="C53" i="109"/>
  <c r="C54" i="109" s="1"/>
  <c r="D52" i="109"/>
  <c r="F52" i="109" s="1"/>
  <c r="H52" i="109" s="1"/>
  <c r="I52" i="109" s="1"/>
  <c r="D56" i="108" s="1"/>
  <c r="C62" i="117"/>
  <c r="C63" i="117" s="1"/>
  <c r="D61" i="117"/>
  <c r="D74" i="127"/>
  <c r="C75" i="127"/>
  <c r="B58" i="7"/>
  <c r="C57" i="7"/>
  <c r="G60" i="9"/>
  <c r="H60" i="9" s="1"/>
  <c r="I60" i="9" s="1"/>
  <c r="J60" i="9" s="1"/>
  <c r="D60" i="138"/>
  <c r="C60" i="138"/>
  <c r="F60" i="138"/>
  <c r="E60" i="138"/>
  <c r="I67" i="139"/>
  <c r="G60" i="138"/>
  <c r="H60" i="138"/>
  <c r="H60" i="145"/>
  <c r="I60" i="145"/>
  <c r="D60" i="145"/>
  <c r="K62" i="160"/>
  <c r="I56" i="7"/>
  <c r="H56" i="7"/>
  <c r="H57" i="115"/>
  <c r="I57" i="115" s="1"/>
  <c r="J57" i="115" s="1"/>
  <c r="K57" i="115" s="1"/>
  <c r="L81" i="114" s="1"/>
  <c r="D79" i="91"/>
  <c r="H54" i="111"/>
  <c r="I54" i="111" s="1"/>
  <c r="J54" i="111" s="1"/>
  <c r="K54" i="111" s="1"/>
  <c r="I72" i="123"/>
  <c r="J72" i="123"/>
  <c r="D89" i="122" s="1"/>
  <c r="D62" i="9"/>
  <c r="E61" i="9"/>
  <c r="H57" i="119"/>
  <c r="F54" i="107"/>
  <c r="H54" i="107" s="1"/>
  <c r="I54" i="107" s="1"/>
  <c r="D66" i="106" s="1"/>
  <c r="E55" i="107"/>
  <c r="D62" i="89"/>
  <c r="E61" i="89"/>
  <c r="G61" i="89" s="1"/>
  <c r="H61" i="89" s="1"/>
  <c r="J65" i="88" s="1"/>
  <c r="H57" i="5"/>
  <c r="I57" i="5"/>
  <c r="J57" i="5" s="1"/>
  <c r="E55" i="109"/>
  <c r="E59" i="115"/>
  <c r="F58" i="115"/>
  <c r="E56" i="111"/>
  <c r="F55" i="111"/>
  <c r="E74" i="123"/>
  <c r="F73" i="123"/>
  <c r="H73" i="123" s="1"/>
  <c r="M53" i="111"/>
  <c r="O53" i="111"/>
  <c r="D71" i="110"/>
  <c r="E59" i="119"/>
  <c r="F58" i="119"/>
  <c r="E54" i="101"/>
  <c r="F53" i="101"/>
  <c r="H53" i="101" s="1"/>
  <c r="I53" i="101" s="1"/>
  <c r="L81" i="100" s="1"/>
  <c r="K56" i="119"/>
  <c r="J58" i="118" s="1"/>
  <c r="I56" i="119"/>
  <c r="J56" i="119" s="1"/>
  <c r="J62" i="159"/>
  <c r="G60" i="147"/>
  <c r="I60" i="147"/>
  <c r="C60" i="147"/>
  <c r="D60" i="147"/>
  <c r="B60" i="147"/>
  <c r="F55" i="85"/>
  <c r="E75" i="127"/>
  <c r="F74" i="127"/>
  <c r="H74" i="127" s="1"/>
  <c r="I74" i="127" s="1"/>
  <c r="J74" i="127" s="1"/>
  <c r="D93" i="126" s="1"/>
  <c r="C61" i="128"/>
  <c r="J68" i="129"/>
  <c r="J69" i="129" s="1"/>
  <c r="D61" i="128"/>
  <c r="I61" i="128"/>
  <c r="H61" i="128"/>
  <c r="E62" i="117"/>
  <c r="E63" i="117" s="1"/>
  <c r="F61" i="117"/>
  <c r="D58" i="7"/>
  <c r="E57" i="7"/>
  <c r="G57" i="7" s="1"/>
  <c r="D59" i="5"/>
  <c r="D60" i="5" s="1"/>
  <c r="E58" i="5"/>
  <c r="G58" i="5" s="1"/>
  <c r="I70" i="164"/>
  <c r="H63" i="150"/>
  <c r="D58" i="87"/>
  <c r="E57" i="87"/>
  <c r="G57" i="87" s="1"/>
  <c r="H57" i="87" s="1"/>
  <c r="E60" i="86" s="1"/>
  <c r="P52" i="111"/>
  <c r="Q52" i="111" s="1"/>
  <c r="H60" i="117"/>
  <c r="K59" i="117"/>
  <c r="K66" i="116" s="1"/>
  <c r="I59" i="117"/>
  <c r="J59" i="117" s="1"/>
  <c r="B67" i="89" l="1"/>
  <c r="C66" i="89"/>
  <c r="C63" i="119"/>
  <c r="C64" i="119" s="1"/>
  <c r="D62" i="119"/>
  <c r="C61" i="5"/>
  <c r="B62" i="5"/>
  <c r="M55" i="7"/>
  <c r="C76" i="127"/>
  <c r="D75" i="127"/>
  <c r="C60" i="115"/>
  <c r="D59" i="115"/>
  <c r="B64" i="9"/>
  <c r="C63" i="9"/>
  <c r="D54" i="85"/>
  <c r="E53" i="85"/>
  <c r="G53" i="85" s="1"/>
  <c r="I53" i="85" s="1"/>
  <c r="J53" i="85" s="1"/>
  <c r="J56" i="84" s="1"/>
  <c r="C58" i="107"/>
  <c r="D57" i="107"/>
  <c r="C58" i="111"/>
  <c r="D57" i="111"/>
  <c r="D62" i="130"/>
  <c r="C62" i="130"/>
  <c r="J69" i="131"/>
  <c r="B66" i="91"/>
  <c r="C65" i="91"/>
  <c r="E65" i="91" s="1"/>
  <c r="G65" i="91" s="1"/>
  <c r="H65" i="91" s="1"/>
  <c r="J91" i="90" s="1"/>
  <c r="D54" i="101"/>
  <c r="C55" i="101"/>
  <c r="B59" i="7"/>
  <c r="C58" i="7"/>
  <c r="D63" i="117"/>
  <c r="C64" i="117"/>
  <c r="D54" i="109"/>
  <c r="F54" i="109" s="1"/>
  <c r="H54" i="109" s="1"/>
  <c r="I54" i="109" s="1"/>
  <c r="D61" i="108" s="1"/>
  <c r="C55" i="109"/>
  <c r="C62" i="134"/>
  <c r="N69" i="135"/>
  <c r="D62" i="134"/>
  <c r="B60" i="87"/>
  <c r="C59" i="87"/>
  <c r="E60" i="5"/>
  <c r="G60" i="5" s="1"/>
  <c r="D61" i="5"/>
  <c r="D63" i="128"/>
  <c r="J70" i="129"/>
  <c r="C63" i="128"/>
  <c r="F74" i="123"/>
  <c r="H74" i="123" s="1"/>
  <c r="E75" i="123"/>
  <c r="F59" i="115"/>
  <c r="E60" i="115"/>
  <c r="E62" i="9"/>
  <c r="D63" i="9"/>
  <c r="I60" i="117"/>
  <c r="J60" i="117" s="1"/>
  <c r="K60" i="117"/>
  <c r="K67" i="116" s="1"/>
  <c r="I57" i="7"/>
  <c r="H57" i="7"/>
  <c r="E76" i="127"/>
  <c r="F75" i="127"/>
  <c r="H75" i="127" s="1"/>
  <c r="I75" i="127" s="1"/>
  <c r="J75" i="127" s="1"/>
  <c r="D94" i="126" s="1"/>
  <c r="I61" i="147"/>
  <c r="D61" i="147"/>
  <c r="J63" i="159"/>
  <c r="B61" i="147"/>
  <c r="G61" i="147"/>
  <c r="E55" i="101"/>
  <c r="F54" i="101"/>
  <c r="H54" i="101" s="1"/>
  <c r="I54" i="101" s="1"/>
  <c r="L82" i="100" s="1"/>
  <c r="P53" i="111"/>
  <c r="Q53" i="111" s="1"/>
  <c r="H55" i="111"/>
  <c r="I55" i="111" s="1"/>
  <c r="J55" i="111" s="1"/>
  <c r="K55" i="111" s="1"/>
  <c r="K57" i="119"/>
  <c r="J59" i="118" s="1"/>
  <c r="I57" i="119"/>
  <c r="J57" i="119" s="1"/>
  <c r="D80" i="91"/>
  <c r="F61" i="138"/>
  <c r="D61" i="138"/>
  <c r="C61" i="138"/>
  <c r="G61" i="138"/>
  <c r="I68" i="139"/>
  <c r="I69" i="139" s="1"/>
  <c r="E61" i="138"/>
  <c r="H61" i="138"/>
  <c r="D59" i="87"/>
  <c r="E58" i="87"/>
  <c r="G58" i="87" s="1"/>
  <c r="H58" i="87" s="1"/>
  <c r="E61" i="86" s="1"/>
  <c r="O54" i="111"/>
  <c r="D72" i="110"/>
  <c r="M54" i="111"/>
  <c r="I71" i="164"/>
  <c r="H64" i="150"/>
  <c r="D59" i="7"/>
  <c r="E58" i="7"/>
  <c r="G58" i="7" s="1"/>
  <c r="H58" i="119"/>
  <c r="E57" i="111"/>
  <c r="F56" i="111"/>
  <c r="E56" i="109"/>
  <c r="D63" i="89"/>
  <c r="E62" i="89"/>
  <c r="G62" i="89" s="1"/>
  <c r="H62" i="89" s="1"/>
  <c r="J66" i="88" s="1"/>
  <c r="K56" i="7"/>
  <c r="E64" i="117"/>
  <c r="F63" i="117"/>
  <c r="H58" i="5"/>
  <c r="I58" i="5"/>
  <c r="J58" i="5" s="1"/>
  <c r="H61" i="117"/>
  <c r="F56" i="85"/>
  <c r="E60" i="119"/>
  <c r="F59" i="119"/>
  <c r="J73" i="123"/>
  <c r="D90" i="122" s="1"/>
  <c r="I73" i="123"/>
  <c r="H58" i="115"/>
  <c r="I58" i="115" s="1"/>
  <c r="J58" i="115" s="1"/>
  <c r="K58" i="115" s="1"/>
  <c r="L82" i="114" s="1"/>
  <c r="E56" i="107"/>
  <c r="E57" i="107" s="1"/>
  <c r="F55" i="107"/>
  <c r="H55" i="107" s="1"/>
  <c r="I55" i="107" s="1"/>
  <c r="D67" i="106" s="1"/>
  <c r="G61" i="9"/>
  <c r="H61" i="9" s="1"/>
  <c r="I61" i="9" s="1"/>
  <c r="J61" i="9" s="1"/>
  <c r="H61" i="145"/>
  <c r="K63" i="160"/>
  <c r="I61" i="145"/>
  <c r="D61" i="145"/>
  <c r="C65" i="119" l="1"/>
  <c r="D64" i="119"/>
  <c r="B63" i="5"/>
  <c r="C62" i="5"/>
  <c r="B68" i="89"/>
  <c r="B69" i="89" s="1"/>
  <c r="C67" i="89"/>
  <c r="B60" i="7"/>
  <c r="C59" i="7"/>
  <c r="C66" i="91"/>
  <c r="E66" i="91" s="1"/>
  <c r="G66" i="91" s="1"/>
  <c r="H66" i="91" s="1"/>
  <c r="J92" i="90" s="1"/>
  <c r="B67" i="91"/>
  <c r="D63" i="134"/>
  <c r="C63" i="134"/>
  <c r="J63" i="134"/>
  <c r="N70" i="135"/>
  <c r="D64" i="117"/>
  <c r="C65" i="117"/>
  <c r="C66" i="117" s="1"/>
  <c r="D55" i="101"/>
  <c r="C56" i="101"/>
  <c r="D63" i="130"/>
  <c r="C63" i="130"/>
  <c r="J70" i="131"/>
  <c r="C59" i="111"/>
  <c r="D58" i="111"/>
  <c r="D55" i="85"/>
  <c r="E54" i="85"/>
  <c r="G54" i="85" s="1"/>
  <c r="I54" i="85" s="1"/>
  <c r="J54" i="85" s="1"/>
  <c r="J57" i="84" s="1"/>
  <c r="B65" i="9"/>
  <c r="C64" i="9"/>
  <c r="C61" i="115"/>
  <c r="D60" i="115"/>
  <c r="B61" i="87"/>
  <c r="C60" i="87"/>
  <c r="C56" i="109"/>
  <c r="D55" i="109"/>
  <c r="F55" i="109" s="1"/>
  <c r="H55" i="109" s="1"/>
  <c r="I55" i="109" s="1"/>
  <c r="D62" i="108" s="1"/>
  <c r="C59" i="107"/>
  <c r="D58" i="107"/>
  <c r="C77" i="127"/>
  <c r="D76" i="127"/>
  <c r="F76" i="127" s="1"/>
  <c r="H76" i="127" s="1"/>
  <c r="I76" i="127" s="1"/>
  <c r="J76" i="127" s="1"/>
  <c r="D95" i="126" s="1"/>
  <c r="H62" i="145"/>
  <c r="K64" i="160"/>
  <c r="D62" i="145"/>
  <c r="I62" i="145"/>
  <c r="L56" i="7"/>
  <c r="M56" i="7" s="1"/>
  <c r="K58" i="119"/>
  <c r="J60" i="118" s="1"/>
  <c r="I58" i="119"/>
  <c r="J58" i="119" s="1"/>
  <c r="F60" i="115"/>
  <c r="E61" i="115"/>
  <c r="I60" i="5"/>
  <c r="J60" i="5" s="1"/>
  <c r="H60" i="5"/>
  <c r="F57" i="107"/>
  <c r="H57" i="107" s="1"/>
  <c r="I57" i="107" s="1"/>
  <c r="D72" i="106" s="1"/>
  <c r="E58" i="107"/>
  <c r="F57" i="85"/>
  <c r="H56" i="111"/>
  <c r="I56" i="111" s="1"/>
  <c r="J56" i="111" s="1"/>
  <c r="K56" i="111" s="1"/>
  <c r="I58" i="7"/>
  <c r="H58" i="7"/>
  <c r="E59" i="87"/>
  <c r="G59" i="87" s="1"/>
  <c r="H59" i="87" s="1"/>
  <c r="E62" i="86" s="1"/>
  <c r="D60" i="87"/>
  <c r="D81" i="91"/>
  <c r="D62" i="147"/>
  <c r="B62" i="147"/>
  <c r="J64" i="159"/>
  <c r="J65" i="159" s="1"/>
  <c r="E77" i="127"/>
  <c r="H59" i="115"/>
  <c r="I59" i="115" s="1"/>
  <c r="J59" i="115" s="1"/>
  <c r="K59" i="115" s="1"/>
  <c r="L83" i="114" s="1"/>
  <c r="C64" i="128"/>
  <c r="D64" i="128"/>
  <c r="J71" i="129"/>
  <c r="E57" i="109"/>
  <c r="I72" i="164"/>
  <c r="H65" i="150"/>
  <c r="I70" i="139"/>
  <c r="E63" i="138"/>
  <c r="G63" i="138"/>
  <c r="C63" i="138"/>
  <c r="H63" i="138"/>
  <c r="F63" i="138"/>
  <c r="D63" i="138"/>
  <c r="E59" i="7"/>
  <c r="G59" i="7" s="1"/>
  <c r="D60" i="7"/>
  <c r="M55" i="111"/>
  <c r="O55" i="111"/>
  <c r="D73" i="110"/>
  <c r="F55" i="101"/>
  <c r="H55" i="101" s="1"/>
  <c r="I55" i="101" s="1"/>
  <c r="L83" i="100" s="1"/>
  <c r="E56" i="101"/>
  <c r="D64" i="9"/>
  <c r="E63" i="9"/>
  <c r="F75" i="123"/>
  <c r="H75" i="123" s="1"/>
  <c r="E76" i="123"/>
  <c r="H59" i="119"/>
  <c r="H63" i="117"/>
  <c r="E63" i="89"/>
  <c r="G63" i="89" s="1"/>
  <c r="H63" i="89" s="1"/>
  <c r="J67" i="88" s="1"/>
  <c r="D64" i="89"/>
  <c r="E58" i="111"/>
  <c r="F57" i="111"/>
  <c r="E61" i="119"/>
  <c r="E62" i="119" s="1"/>
  <c r="F60" i="119"/>
  <c r="K61" i="117"/>
  <c r="K68" i="116" s="1"/>
  <c r="I61" i="117"/>
  <c r="J61" i="117" s="1"/>
  <c r="E65" i="117"/>
  <c r="E66" i="117" s="1"/>
  <c r="F64" i="117"/>
  <c r="P54" i="111"/>
  <c r="Q54" i="111" s="1"/>
  <c r="K57" i="7"/>
  <c r="G62" i="9"/>
  <c r="H62" i="9" s="1"/>
  <c r="I62" i="9" s="1"/>
  <c r="J62" i="9" s="1"/>
  <c r="J74" i="123"/>
  <c r="D91" i="122" s="1"/>
  <c r="I74" i="123"/>
  <c r="D62" i="5"/>
  <c r="E61" i="5"/>
  <c r="G61" i="5" s="1"/>
  <c r="C63" i="5" l="1"/>
  <c r="B64" i="5"/>
  <c r="C69" i="89"/>
  <c r="B70" i="89"/>
  <c r="D65" i="119"/>
  <c r="C66" i="119"/>
  <c r="C67" i="119" s="1"/>
  <c r="C78" i="127"/>
  <c r="D77" i="127"/>
  <c r="D59" i="107"/>
  <c r="C60" i="107"/>
  <c r="C61" i="87"/>
  <c r="B62" i="87"/>
  <c r="D61" i="115"/>
  <c r="C62" i="115"/>
  <c r="E55" i="85"/>
  <c r="G55" i="85" s="1"/>
  <c r="I55" i="85" s="1"/>
  <c r="J55" i="85" s="1"/>
  <c r="D56" i="85"/>
  <c r="C67" i="117"/>
  <c r="D66" i="117"/>
  <c r="C60" i="7"/>
  <c r="B61" i="7"/>
  <c r="D56" i="109"/>
  <c r="F56" i="109" s="1"/>
  <c r="H56" i="109" s="1"/>
  <c r="I56" i="109" s="1"/>
  <c r="D63" i="108" s="1"/>
  <c r="C57" i="109"/>
  <c r="B66" i="9"/>
  <c r="C65" i="9"/>
  <c r="D59" i="111"/>
  <c r="C60" i="111"/>
  <c r="C57" i="101"/>
  <c r="D56" i="101"/>
  <c r="C64" i="134"/>
  <c r="J64" i="134"/>
  <c r="N71" i="135"/>
  <c r="D64" i="134"/>
  <c r="B68" i="91"/>
  <c r="C67" i="91"/>
  <c r="E67" i="91" s="1"/>
  <c r="G67" i="91" s="1"/>
  <c r="H67" i="91" s="1"/>
  <c r="J93" i="90" s="1"/>
  <c r="C64" i="130"/>
  <c r="J71" i="131"/>
  <c r="D64" i="130"/>
  <c r="D74" i="110"/>
  <c r="O56" i="111"/>
  <c r="M56" i="111"/>
  <c r="H57" i="111"/>
  <c r="I57" i="111" s="1"/>
  <c r="J57" i="111" s="1"/>
  <c r="K57" i="111" s="1"/>
  <c r="J75" i="123"/>
  <c r="D92" i="122" s="1"/>
  <c r="I75" i="123"/>
  <c r="E60" i="7"/>
  <c r="G60" i="7" s="1"/>
  <c r="D61" i="7"/>
  <c r="F64" i="138"/>
  <c r="C64" i="138"/>
  <c r="H64" i="138"/>
  <c r="I71" i="139"/>
  <c r="E64" i="138"/>
  <c r="G64" i="138"/>
  <c r="D64" i="138"/>
  <c r="C64" i="147"/>
  <c r="J66" i="159"/>
  <c r="D64" i="147"/>
  <c r="B64" i="147"/>
  <c r="D82" i="91"/>
  <c r="K58" i="7"/>
  <c r="F58" i="85"/>
  <c r="E67" i="117"/>
  <c r="F66" i="117"/>
  <c r="K59" i="119"/>
  <c r="J61" i="118" s="1"/>
  <c r="I59" i="119"/>
  <c r="J59" i="119" s="1"/>
  <c r="F76" i="123"/>
  <c r="H76" i="123" s="1"/>
  <c r="E77" i="123"/>
  <c r="E58" i="109"/>
  <c r="E78" i="127"/>
  <c r="F77" i="127"/>
  <c r="H77" i="127" s="1"/>
  <c r="I77" i="127" s="1"/>
  <c r="J77" i="127" s="1"/>
  <c r="D96" i="126" s="1"/>
  <c r="G63" i="9"/>
  <c r="H63" i="9" s="1"/>
  <c r="I63" i="9" s="1"/>
  <c r="J63" i="9" s="1"/>
  <c r="H59" i="7"/>
  <c r="I59" i="7"/>
  <c r="D65" i="128"/>
  <c r="J72" i="129"/>
  <c r="C65" i="128"/>
  <c r="E60" i="87"/>
  <c r="G60" i="87" s="1"/>
  <c r="H60" i="87" s="1"/>
  <c r="E63" i="86" s="1"/>
  <c r="D61" i="87"/>
  <c r="F58" i="107"/>
  <c r="H58" i="107" s="1"/>
  <c r="I58" i="107" s="1"/>
  <c r="D73" i="106" s="1"/>
  <c r="E59" i="107"/>
  <c r="E62" i="115"/>
  <c r="F61" i="115"/>
  <c r="H63" i="145"/>
  <c r="I63" i="145"/>
  <c r="K65" i="160"/>
  <c r="D63" i="145"/>
  <c r="L57" i="7"/>
  <c r="M57" i="7" s="1"/>
  <c r="E63" i="119"/>
  <c r="E64" i="119" s="1"/>
  <c r="F62" i="119"/>
  <c r="F56" i="101"/>
  <c r="H56" i="101" s="1"/>
  <c r="I56" i="101" s="1"/>
  <c r="L84" i="100" s="1"/>
  <c r="E57" i="101"/>
  <c r="I61" i="5"/>
  <c r="J61" i="5" s="1"/>
  <c r="H61" i="5"/>
  <c r="E59" i="111"/>
  <c r="F58" i="111"/>
  <c r="I63" i="117"/>
  <c r="J63" i="117" s="1"/>
  <c r="K63" i="117"/>
  <c r="K70" i="116" s="1"/>
  <c r="D63" i="5"/>
  <c r="E62" i="5"/>
  <c r="G62" i="5" s="1"/>
  <c r="H64" i="117"/>
  <c r="H60" i="119"/>
  <c r="E64" i="89"/>
  <c r="G64" i="89" s="1"/>
  <c r="H64" i="89" s="1"/>
  <c r="J68" i="88" s="1"/>
  <c r="D65" i="89"/>
  <c r="E64" i="9"/>
  <c r="D65" i="9"/>
  <c r="P55" i="111"/>
  <c r="Q55" i="111" s="1"/>
  <c r="I73" i="164"/>
  <c r="H66" i="150"/>
  <c r="H60" i="115"/>
  <c r="I60" i="115" s="1"/>
  <c r="J60" i="115" s="1"/>
  <c r="K60" i="115" s="1"/>
  <c r="L84" i="114" s="1"/>
  <c r="B71" i="89" l="1"/>
  <c r="C70" i="89"/>
  <c r="D67" i="119"/>
  <c r="C68" i="119"/>
  <c r="C64" i="5"/>
  <c r="B65" i="5"/>
  <c r="D60" i="111"/>
  <c r="C61" i="111"/>
  <c r="C63" i="115"/>
  <c r="C64" i="115" s="1"/>
  <c r="D62" i="115"/>
  <c r="C61" i="107"/>
  <c r="D60" i="107"/>
  <c r="B69" i="91"/>
  <c r="C68" i="91"/>
  <c r="E68" i="91" s="1"/>
  <c r="G68" i="91" s="1"/>
  <c r="H68" i="91" s="1"/>
  <c r="J94" i="90" s="1"/>
  <c r="C68" i="117"/>
  <c r="D67" i="117"/>
  <c r="C65" i="130"/>
  <c r="J72" i="131"/>
  <c r="D65" i="130"/>
  <c r="C58" i="109"/>
  <c r="D57" i="109"/>
  <c r="F57" i="109" s="1"/>
  <c r="H57" i="109" s="1"/>
  <c r="I57" i="109" s="1"/>
  <c r="D64" i="108" s="1"/>
  <c r="B62" i="7"/>
  <c r="C61" i="7"/>
  <c r="E56" i="85"/>
  <c r="G56" i="85" s="1"/>
  <c r="I56" i="85" s="1"/>
  <c r="J56" i="85" s="1"/>
  <c r="D57" i="85"/>
  <c r="B63" i="87"/>
  <c r="C62" i="87"/>
  <c r="D65" i="134"/>
  <c r="C65" i="134"/>
  <c r="N72" i="135"/>
  <c r="D57" i="101"/>
  <c r="C58" i="101"/>
  <c r="C66" i="9"/>
  <c r="B67" i="9"/>
  <c r="D78" i="127"/>
  <c r="C79" i="127"/>
  <c r="I74" i="164"/>
  <c r="H67" i="150"/>
  <c r="D64" i="5"/>
  <c r="E63" i="5"/>
  <c r="G63" i="5" s="1"/>
  <c r="H61" i="115"/>
  <c r="I61" i="115" s="1"/>
  <c r="J61" i="115" s="1"/>
  <c r="K61" i="115" s="1"/>
  <c r="L85" i="114" s="1"/>
  <c r="E61" i="87"/>
  <c r="G61" i="87" s="1"/>
  <c r="H61" i="87" s="1"/>
  <c r="E64" i="86" s="1"/>
  <c r="D62" i="87"/>
  <c r="O57" i="111"/>
  <c r="D75" i="110"/>
  <c r="M57" i="111"/>
  <c r="D66" i="89"/>
  <c r="E65" i="89"/>
  <c r="G65" i="89" s="1"/>
  <c r="H65" i="89" s="1"/>
  <c r="J69" i="88" s="1"/>
  <c r="E65" i="119"/>
  <c r="F64" i="119"/>
  <c r="I64" i="145"/>
  <c r="K66" i="160"/>
  <c r="H64" i="145"/>
  <c r="D64" i="145"/>
  <c r="E63" i="115"/>
  <c r="E64" i="115" s="1"/>
  <c r="F62" i="115"/>
  <c r="K59" i="7"/>
  <c r="F77" i="123"/>
  <c r="H77" i="123" s="1"/>
  <c r="E78" i="123"/>
  <c r="H66" i="117"/>
  <c r="L58" i="7"/>
  <c r="M58" i="7" s="1"/>
  <c r="K60" i="119"/>
  <c r="J62" i="118" s="1"/>
  <c r="I60" i="119"/>
  <c r="J60" i="119" s="1"/>
  <c r="H62" i="119"/>
  <c r="I64" i="117"/>
  <c r="J64" i="117" s="1"/>
  <c r="K64" i="117"/>
  <c r="K71" i="116" s="1"/>
  <c r="F57" i="101"/>
  <c r="H57" i="101" s="1"/>
  <c r="I57" i="101" s="1"/>
  <c r="L85" i="100" s="1"/>
  <c r="E58" i="101"/>
  <c r="E60" i="107"/>
  <c r="F59" i="107"/>
  <c r="H59" i="107" s="1"/>
  <c r="I59" i="107" s="1"/>
  <c r="D74" i="106" s="1"/>
  <c r="E79" i="127"/>
  <c r="F78" i="127"/>
  <c r="H78" i="127" s="1"/>
  <c r="I78" i="127" s="1"/>
  <c r="J78" i="127" s="1"/>
  <c r="D97" i="126" s="1"/>
  <c r="I76" i="123"/>
  <c r="J76" i="123"/>
  <c r="D93" i="122" s="1"/>
  <c r="E68" i="117"/>
  <c r="F67" i="117"/>
  <c r="C65" i="147"/>
  <c r="J67" i="159"/>
  <c r="D65" i="147"/>
  <c r="B65" i="147"/>
  <c r="P56" i="111"/>
  <c r="Q56" i="111" s="1"/>
  <c r="G64" i="9"/>
  <c r="H64" i="9" s="1"/>
  <c r="I64" i="9" s="1"/>
  <c r="J64" i="9" s="1"/>
  <c r="E59" i="109"/>
  <c r="F59" i="85"/>
  <c r="H60" i="7"/>
  <c r="I60" i="7"/>
  <c r="H58" i="111"/>
  <c r="I58" i="111" s="1"/>
  <c r="J58" i="111" s="1"/>
  <c r="K58" i="111" s="1"/>
  <c r="E65" i="9"/>
  <c r="D66" i="9"/>
  <c r="H62" i="5"/>
  <c r="I62" i="5"/>
  <c r="J62" i="5" s="1"/>
  <c r="F59" i="111"/>
  <c r="E60" i="111"/>
  <c r="J73" i="129"/>
  <c r="D66" i="128"/>
  <c r="C66" i="128"/>
  <c r="D83" i="91"/>
  <c r="F65" i="138"/>
  <c r="I72" i="139"/>
  <c r="H65" i="138"/>
  <c r="E65" i="138"/>
  <c r="C65" i="138"/>
  <c r="G65" i="138"/>
  <c r="D65" i="138"/>
  <c r="D62" i="7"/>
  <c r="E61" i="7"/>
  <c r="G61" i="7" s="1"/>
  <c r="D68" i="119" l="1"/>
  <c r="C69" i="119"/>
  <c r="C65" i="5"/>
  <c r="B66" i="5"/>
  <c r="C71" i="89"/>
  <c r="B72" i="89"/>
  <c r="K60" i="7"/>
  <c r="D79" i="127"/>
  <c r="C80" i="127"/>
  <c r="C59" i="101"/>
  <c r="D58" i="101"/>
  <c r="B64" i="87"/>
  <c r="C63" i="87"/>
  <c r="B63" i="7"/>
  <c r="C62" i="7"/>
  <c r="J73" i="131"/>
  <c r="J74" i="131" s="1"/>
  <c r="C66" i="130"/>
  <c r="D66" i="130"/>
  <c r="E57" i="85"/>
  <c r="G57" i="85" s="1"/>
  <c r="I57" i="85" s="1"/>
  <c r="J57" i="85" s="1"/>
  <c r="J60" i="84" s="1"/>
  <c r="D58" i="85"/>
  <c r="D61" i="107"/>
  <c r="C62" i="107"/>
  <c r="B68" i="9"/>
  <c r="B69" i="9" s="1"/>
  <c r="C67" i="9"/>
  <c r="J66" i="134"/>
  <c r="D66" i="134"/>
  <c r="C66" i="134"/>
  <c r="D58" i="109"/>
  <c r="F58" i="109" s="1"/>
  <c r="H58" i="109" s="1"/>
  <c r="I58" i="109" s="1"/>
  <c r="D65" i="108" s="1"/>
  <c r="C59" i="109"/>
  <c r="C62" i="111"/>
  <c r="D61" i="111"/>
  <c r="C69" i="117"/>
  <c r="D68" i="117"/>
  <c r="B70" i="91"/>
  <c r="C69" i="91"/>
  <c r="E69" i="91" s="1"/>
  <c r="G69" i="91" s="1"/>
  <c r="H69" i="91" s="1"/>
  <c r="J95" i="90" s="1"/>
  <c r="D64" i="115"/>
  <c r="C65" i="115"/>
  <c r="D84" i="91"/>
  <c r="D85" i="91" s="1"/>
  <c r="F78" i="123"/>
  <c r="H78" i="123" s="1"/>
  <c r="E79" i="123"/>
  <c r="E66" i="89"/>
  <c r="G66" i="89" s="1"/>
  <c r="H66" i="89" s="1"/>
  <c r="J70" i="88" s="1"/>
  <c r="D67" i="89"/>
  <c r="E62" i="87"/>
  <c r="G62" i="87" s="1"/>
  <c r="H62" i="87" s="1"/>
  <c r="E65" i="86" s="1"/>
  <c r="D63" i="87"/>
  <c r="I63" i="5"/>
  <c r="J63" i="5" s="1"/>
  <c r="H63" i="5"/>
  <c r="G66" i="138"/>
  <c r="C66" i="138"/>
  <c r="E66" i="138"/>
  <c r="I73" i="139"/>
  <c r="H66" i="138"/>
  <c r="F66" i="138"/>
  <c r="D66" i="138"/>
  <c r="H59" i="111"/>
  <c r="I59" i="111" s="1"/>
  <c r="J59" i="111" s="1"/>
  <c r="K59" i="111" s="1"/>
  <c r="F60" i="85"/>
  <c r="E69" i="117"/>
  <c r="F68" i="117"/>
  <c r="E80" i="127"/>
  <c r="F79" i="127"/>
  <c r="H79" i="127" s="1"/>
  <c r="I79" i="127" s="1"/>
  <c r="J79" i="127" s="1"/>
  <c r="D98" i="126" s="1"/>
  <c r="I62" i="119"/>
  <c r="J62" i="119" s="1"/>
  <c r="K62" i="119"/>
  <c r="J64" i="118" s="1"/>
  <c r="I77" i="123"/>
  <c r="J77" i="123"/>
  <c r="D94" i="122" s="1"/>
  <c r="H64" i="119"/>
  <c r="D65" i="5"/>
  <c r="E64" i="5"/>
  <c r="G64" i="5" s="1"/>
  <c r="C66" i="147"/>
  <c r="D66" i="147"/>
  <c r="B66" i="147"/>
  <c r="J68" i="159"/>
  <c r="L59" i="7"/>
  <c r="M59" i="7" s="1"/>
  <c r="E66" i="119"/>
  <c r="E67" i="119" s="1"/>
  <c r="F65" i="119"/>
  <c r="E61" i="111"/>
  <c r="F60" i="111"/>
  <c r="O58" i="111"/>
  <c r="M58" i="111"/>
  <c r="D76" i="110"/>
  <c r="H67" i="117"/>
  <c r="F58" i="101"/>
  <c r="H58" i="101" s="1"/>
  <c r="I58" i="101" s="1"/>
  <c r="L86" i="100" s="1"/>
  <c r="E59" i="101"/>
  <c r="E65" i="115"/>
  <c r="F64" i="115"/>
  <c r="H61" i="7"/>
  <c r="I61" i="7"/>
  <c r="E66" i="9"/>
  <c r="D67" i="9"/>
  <c r="L60" i="7"/>
  <c r="M60" i="7" s="1"/>
  <c r="D63" i="7"/>
  <c r="E62" i="7"/>
  <c r="G62" i="7" s="1"/>
  <c r="C67" i="128"/>
  <c r="D67" i="128"/>
  <c r="J74" i="129"/>
  <c r="G65" i="9"/>
  <c r="H65" i="9" s="1"/>
  <c r="I65" i="9" s="1"/>
  <c r="J65" i="9" s="1"/>
  <c r="E60" i="109"/>
  <c r="E61" i="107"/>
  <c r="F60" i="107"/>
  <c r="H60" i="107" s="1"/>
  <c r="I60" i="107" s="1"/>
  <c r="D75" i="106" s="1"/>
  <c r="I66" i="117"/>
  <c r="J66" i="117" s="1"/>
  <c r="K66" i="117"/>
  <c r="K73" i="116" s="1"/>
  <c r="H62" i="115"/>
  <c r="I62" i="115" s="1"/>
  <c r="J62" i="115" s="1"/>
  <c r="K62" i="115" s="1"/>
  <c r="L86" i="114" s="1"/>
  <c r="I65" i="145"/>
  <c r="H65" i="145"/>
  <c r="K67" i="160"/>
  <c r="P57" i="111"/>
  <c r="Q57" i="111" s="1"/>
  <c r="I75" i="164"/>
  <c r="H68" i="150"/>
  <c r="B67" i="5" l="1"/>
  <c r="C66" i="5"/>
  <c r="B73" i="89"/>
  <c r="B74" i="89" s="1"/>
  <c r="C74" i="89" s="1"/>
  <c r="C72" i="89"/>
  <c r="C70" i="119"/>
  <c r="D69" i="119"/>
  <c r="B71" i="91"/>
  <c r="C70" i="91"/>
  <c r="E70" i="91" s="1"/>
  <c r="G70" i="91" s="1"/>
  <c r="H70" i="91" s="1"/>
  <c r="J96" i="90" s="1"/>
  <c r="C63" i="111"/>
  <c r="C64" i="111" s="1"/>
  <c r="D62" i="111"/>
  <c r="C63" i="7"/>
  <c r="B64" i="7"/>
  <c r="D59" i="101"/>
  <c r="C60" i="101"/>
  <c r="D65" i="115"/>
  <c r="C66" i="115"/>
  <c r="C60" i="109"/>
  <c r="D59" i="109"/>
  <c r="F59" i="109" s="1"/>
  <c r="H59" i="109" s="1"/>
  <c r="I59" i="109" s="1"/>
  <c r="D66" i="108" s="1"/>
  <c r="D80" i="127"/>
  <c r="F80" i="127" s="1"/>
  <c r="H80" i="127" s="1"/>
  <c r="I80" i="127" s="1"/>
  <c r="J80" i="127" s="1"/>
  <c r="D99" i="126" s="1"/>
  <c r="C81" i="127"/>
  <c r="D69" i="117"/>
  <c r="C70" i="117"/>
  <c r="C71" i="117" s="1"/>
  <c r="C63" i="107"/>
  <c r="D62" i="107"/>
  <c r="E58" i="85"/>
  <c r="G58" i="85" s="1"/>
  <c r="I58" i="85" s="1"/>
  <c r="J58" i="85" s="1"/>
  <c r="J61" i="84" s="1"/>
  <c r="D59" i="85"/>
  <c r="J75" i="131"/>
  <c r="C68" i="130"/>
  <c r="C64" i="87"/>
  <c r="B65" i="87"/>
  <c r="K61" i="7"/>
  <c r="B70" i="9"/>
  <c r="C69" i="9"/>
  <c r="D77" i="110"/>
  <c r="O59" i="111"/>
  <c r="M59" i="111"/>
  <c r="E61" i="109"/>
  <c r="E67" i="9"/>
  <c r="D68" i="9"/>
  <c r="D69" i="9" s="1"/>
  <c r="E81" i="127"/>
  <c r="E80" i="123"/>
  <c r="F79" i="123"/>
  <c r="H79" i="123" s="1"/>
  <c r="D68" i="128"/>
  <c r="J75" i="129"/>
  <c r="C68" i="128"/>
  <c r="D64" i="7"/>
  <c r="E63" i="7"/>
  <c r="G63" i="7" s="1"/>
  <c r="G66" i="9"/>
  <c r="H66" i="9" s="1"/>
  <c r="I66" i="9" s="1"/>
  <c r="J66" i="9" s="1"/>
  <c r="F65" i="115"/>
  <c r="E66" i="115"/>
  <c r="K67" i="117"/>
  <c r="K74" i="116" s="1"/>
  <c r="I67" i="117"/>
  <c r="J67" i="117" s="1"/>
  <c r="H60" i="111"/>
  <c r="I60" i="111" s="1"/>
  <c r="J60" i="111" s="1"/>
  <c r="K60" i="111" s="1"/>
  <c r="I64" i="119"/>
  <c r="J64" i="119" s="1"/>
  <c r="K64" i="119"/>
  <c r="J67" i="118" s="1"/>
  <c r="H68" i="117"/>
  <c r="I78" i="123"/>
  <c r="J78" i="123"/>
  <c r="D95" i="122" s="1"/>
  <c r="I62" i="7"/>
  <c r="H62" i="7"/>
  <c r="P58" i="111"/>
  <c r="Q58" i="111" s="1"/>
  <c r="D66" i="5"/>
  <c r="E65" i="5"/>
  <c r="G65" i="5" s="1"/>
  <c r="I66" i="145"/>
  <c r="H66" i="145"/>
  <c r="D66" i="145"/>
  <c r="K68" i="160"/>
  <c r="L61" i="7"/>
  <c r="M61" i="7" s="1"/>
  <c r="F59" i="101"/>
  <c r="H59" i="101" s="1"/>
  <c r="I59" i="101" s="1"/>
  <c r="L87" i="100" s="1"/>
  <c r="E60" i="101"/>
  <c r="E62" i="111"/>
  <c r="F61" i="111"/>
  <c r="E70" i="117"/>
  <c r="E71" i="117" s="1"/>
  <c r="F69" i="117"/>
  <c r="G67" i="138"/>
  <c r="C67" i="138"/>
  <c r="H67" i="138"/>
  <c r="F67" i="138"/>
  <c r="D67" i="138"/>
  <c r="E67" i="138"/>
  <c r="I74" i="139"/>
  <c r="E67" i="89"/>
  <c r="G67" i="89" s="1"/>
  <c r="H67" i="89" s="1"/>
  <c r="J71" i="88" s="1"/>
  <c r="D68" i="89"/>
  <c r="D69" i="89" s="1"/>
  <c r="H64" i="115"/>
  <c r="I64" i="115" s="1"/>
  <c r="J64" i="115" s="1"/>
  <c r="K64" i="115" s="1"/>
  <c r="L91" i="114" s="1"/>
  <c r="E68" i="119"/>
  <c r="F67" i="119"/>
  <c r="D64" i="87"/>
  <c r="E63" i="87"/>
  <c r="G63" i="87" s="1"/>
  <c r="H63" i="87" s="1"/>
  <c r="E66" i="86" s="1"/>
  <c r="E62" i="107"/>
  <c r="F61" i="107"/>
  <c r="H61" i="107" s="1"/>
  <c r="I61" i="107" s="1"/>
  <c r="D76" i="106" s="1"/>
  <c r="H69" i="150"/>
  <c r="I76" i="164"/>
  <c r="H70" i="150" s="1"/>
  <c r="H65" i="119"/>
  <c r="B67" i="147"/>
  <c r="C67" i="147"/>
  <c r="D67" i="147"/>
  <c r="I64" i="5"/>
  <c r="J64" i="5" s="1"/>
  <c r="H64" i="5"/>
  <c r="F61" i="85"/>
  <c r="D86" i="91"/>
  <c r="C71" i="119" l="1"/>
  <c r="D70" i="119"/>
  <c r="C67" i="5"/>
  <c r="B68" i="5"/>
  <c r="C65" i="87"/>
  <c r="B66" i="87"/>
  <c r="E59" i="85"/>
  <c r="G59" i="85" s="1"/>
  <c r="I59" i="85" s="1"/>
  <c r="J59" i="85" s="1"/>
  <c r="J62" i="84" s="1"/>
  <c r="D60" i="85"/>
  <c r="D71" i="117"/>
  <c r="C72" i="117"/>
  <c r="D66" i="115"/>
  <c r="C67" i="115"/>
  <c r="C68" i="115" s="1"/>
  <c r="C64" i="7"/>
  <c r="B65" i="7"/>
  <c r="C65" i="111"/>
  <c r="D64" i="111"/>
  <c r="B71" i="9"/>
  <c r="C70" i="9"/>
  <c r="D81" i="127"/>
  <c r="C82" i="127"/>
  <c r="D60" i="101"/>
  <c r="F60" i="101" s="1"/>
  <c r="H60" i="101" s="1"/>
  <c r="I60" i="101" s="1"/>
  <c r="L88" i="100" s="1"/>
  <c r="C61" i="101"/>
  <c r="J76" i="131"/>
  <c r="C69" i="130"/>
  <c r="C64" i="107"/>
  <c r="D63" i="107"/>
  <c r="D60" i="109"/>
  <c r="F60" i="109" s="1"/>
  <c r="H60" i="109" s="1"/>
  <c r="I60" i="109" s="1"/>
  <c r="D67" i="108" s="1"/>
  <c r="C61" i="109"/>
  <c r="C71" i="91"/>
  <c r="E71" i="91" s="1"/>
  <c r="G71" i="91" s="1"/>
  <c r="H71" i="91" s="1"/>
  <c r="J97" i="90" s="1"/>
  <c r="B72" i="91"/>
  <c r="O60" i="111"/>
  <c r="D78" i="110"/>
  <c r="M60" i="111"/>
  <c r="E64" i="87"/>
  <c r="G64" i="87" s="1"/>
  <c r="H64" i="87" s="1"/>
  <c r="E67" i="86" s="1"/>
  <c r="D65" i="87"/>
  <c r="E61" i="101"/>
  <c r="K68" i="117"/>
  <c r="K75" i="116" s="1"/>
  <c r="I68" i="117"/>
  <c r="J68" i="117" s="1"/>
  <c r="D87" i="91"/>
  <c r="I65" i="119"/>
  <c r="J65" i="119" s="1"/>
  <c r="K65" i="119"/>
  <c r="J68" i="118" s="1"/>
  <c r="H67" i="119"/>
  <c r="E68" i="138"/>
  <c r="H68" i="138"/>
  <c r="G68" i="138"/>
  <c r="C68" i="138"/>
  <c r="F68" i="138"/>
  <c r="I75" i="139"/>
  <c r="D68" i="138"/>
  <c r="E72" i="117"/>
  <c r="F71" i="117"/>
  <c r="D67" i="5"/>
  <c r="E66" i="5"/>
  <c r="G66" i="5" s="1"/>
  <c r="K62" i="7"/>
  <c r="H65" i="115"/>
  <c r="I65" i="115" s="1"/>
  <c r="J65" i="115" s="1"/>
  <c r="K65" i="115" s="1"/>
  <c r="L92" i="114" s="1"/>
  <c r="D65" i="7"/>
  <c r="E64" i="7"/>
  <c r="G64" i="7" s="1"/>
  <c r="J79" i="123"/>
  <c r="D96" i="122" s="1"/>
  <c r="I79" i="123"/>
  <c r="D70" i="9"/>
  <c r="E69" i="9"/>
  <c r="H69" i="117"/>
  <c r="I67" i="145"/>
  <c r="K69" i="160"/>
  <c r="H67" i="145"/>
  <c r="D67" i="145"/>
  <c r="E67" i="115"/>
  <c r="E68" i="115" s="1"/>
  <c r="F66" i="115"/>
  <c r="F62" i="85"/>
  <c r="E69" i="119"/>
  <c r="F68" i="119"/>
  <c r="H61" i="111"/>
  <c r="I61" i="111" s="1"/>
  <c r="J61" i="111" s="1"/>
  <c r="K61" i="111" s="1"/>
  <c r="F80" i="123"/>
  <c r="H80" i="123" s="1"/>
  <c r="E81" i="123"/>
  <c r="G67" i="9"/>
  <c r="H67" i="9" s="1"/>
  <c r="I67" i="9" s="1"/>
  <c r="J67" i="9" s="1"/>
  <c r="P59" i="111"/>
  <c r="Q59" i="111" s="1"/>
  <c r="I65" i="5"/>
  <c r="J65" i="5" s="1"/>
  <c r="H65" i="5"/>
  <c r="I63" i="7"/>
  <c r="H63" i="7"/>
  <c r="E82" i="127"/>
  <c r="F81" i="127"/>
  <c r="H81" i="127" s="1"/>
  <c r="I81" i="127" s="1"/>
  <c r="J81" i="127" s="1"/>
  <c r="D100" i="126" s="1"/>
  <c r="E63" i="107"/>
  <c r="F62" i="107"/>
  <c r="H62" i="107" s="1"/>
  <c r="I62" i="107" s="1"/>
  <c r="D77" i="106" s="1"/>
  <c r="E69" i="89"/>
  <c r="G69" i="89" s="1"/>
  <c r="H69" i="89" s="1"/>
  <c r="J73" i="88" s="1"/>
  <c r="D70" i="89"/>
  <c r="E63" i="111"/>
  <c r="E64" i="111" s="1"/>
  <c r="F62" i="111"/>
  <c r="J76" i="129"/>
  <c r="C69" i="128"/>
  <c r="D69" i="128"/>
  <c r="E62" i="109"/>
  <c r="E63" i="109" s="1"/>
  <c r="C68" i="5" l="1"/>
  <c r="B69" i="5"/>
  <c r="C72" i="119"/>
  <c r="D71" i="119"/>
  <c r="D61" i="109"/>
  <c r="F61" i="109" s="1"/>
  <c r="H61" i="109" s="1"/>
  <c r="I61" i="109" s="1"/>
  <c r="D68" i="108" s="1"/>
  <c r="C62" i="109"/>
  <c r="C63" i="109" s="1"/>
  <c r="D61" i="101"/>
  <c r="C62" i="101"/>
  <c r="D68" i="115"/>
  <c r="C69" i="115"/>
  <c r="E60" i="85"/>
  <c r="G60" i="85" s="1"/>
  <c r="I60" i="85" s="1"/>
  <c r="J60" i="85" s="1"/>
  <c r="J63" i="84" s="1"/>
  <c r="D61" i="85"/>
  <c r="J77" i="131"/>
  <c r="C70" i="130"/>
  <c r="C71" i="9"/>
  <c r="B72" i="9"/>
  <c r="B73" i="91"/>
  <c r="C72" i="91"/>
  <c r="E72" i="91" s="1"/>
  <c r="G72" i="91" s="1"/>
  <c r="H72" i="91" s="1"/>
  <c r="J98" i="90" s="1"/>
  <c r="D82" i="127"/>
  <c r="F82" i="127" s="1"/>
  <c r="H82" i="127" s="1"/>
  <c r="I82" i="127" s="1"/>
  <c r="J82" i="127" s="1"/>
  <c r="D101" i="126" s="1"/>
  <c r="C83" i="127"/>
  <c r="B66" i="7"/>
  <c r="C65" i="7"/>
  <c r="C73" i="117"/>
  <c r="D72" i="117"/>
  <c r="B67" i="87"/>
  <c r="C66" i="87"/>
  <c r="D64" i="107"/>
  <c r="C65" i="107"/>
  <c r="C66" i="111"/>
  <c r="D65" i="111"/>
  <c r="O61" i="111"/>
  <c r="M61" i="111"/>
  <c r="D79" i="110"/>
  <c r="E65" i="111"/>
  <c r="F64" i="111"/>
  <c r="E83" i="127"/>
  <c r="I69" i="117"/>
  <c r="J69" i="117" s="1"/>
  <c r="K69" i="117"/>
  <c r="K76" i="116" s="1"/>
  <c r="D71" i="89"/>
  <c r="E70" i="89"/>
  <c r="G70" i="89" s="1"/>
  <c r="H70" i="89" s="1"/>
  <c r="J74" i="88" s="1"/>
  <c r="F81" i="123"/>
  <c r="H81" i="123" s="1"/>
  <c r="E82" i="123"/>
  <c r="E83" i="123" s="1"/>
  <c r="H68" i="119"/>
  <c r="H66" i="115"/>
  <c r="I66" i="115" s="1"/>
  <c r="J66" i="115" s="1"/>
  <c r="K66" i="115" s="1"/>
  <c r="L93" i="114" s="1"/>
  <c r="H68" i="145"/>
  <c r="I68" i="145"/>
  <c r="K70" i="160"/>
  <c r="D68" i="145"/>
  <c r="G69" i="9"/>
  <c r="H69" i="9" s="1"/>
  <c r="I69" i="9" s="1"/>
  <c r="J69" i="9" s="1"/>
  <c r="H64" i="7"/>
  <c r="I64" i="7"/>
  <c r="L62" i="7"/>
  <c r="M62" i="7" s="1"/>
  <c r="E73" i="117"/>
  <c r="F72" i="117"/>
  <c r="D88" i="91"/>
  <c r="F63" i="85"/>
  <c r="H71" i="117"/>
  <c r="C70" i="128"/>
  <c r="J77" i="129"/>
  <c r="D70" i="128"/>
  <c r="E64" i="107"/>
  <c r="F63" i="107"/>
  <c r="H63" i="107" s="1"/>
  <c r="I63" i="107" s="1"/>
  <c r="D78" i="106" s="1"/>
  <c r="K63" i="7"/>
  <c r="J80" i="123"/>
  <c r="D97" i="122" s="1"/>
  <c r="I80" i="123"/>
  <c r="E70" i="119"/>
  <c r="F69" i="119"/>
  <c r="F68" i="115"/>
  <c r="E69" i="115"/>
  <c r="D71" i="9"/>
  <c r="E70" i="9"/>
  <c r="D66" i="7"/>
  <c r="E65" i="7"/>
  <c r="G65" i="7" s="1"/>
  <c r="I66" i="5"/>
  <c r="J66" i="5" s="1"/>
  <c r="H66" i="5"/>
  <c r="I67" i="119"/>
  <c r="J67" i="119" s="1"/>
  <c r="K67" i="119"/>
  <c r="J70" i="118" s="1"/>
  <c r="E62" i="101"/>
  <c r="F61" i="101"/>
  <c r="H61" i="101" s="1"/>
  <c r="I61" i="101" s="1"/>
  <c r="L89" i="100" s="1"/>
  <c r="E64" i="109"/>
  <c r="H62" i="111"/>
  <c r="I62" i="111" s="1"/>
  <c r="J62" i="111" s="1"/>
  <c r="K62" i="111" s="1"/>
  <c r="D68" i="5"/>
  <c r="E67" i="5"/>
  <c r="G67" i="5" s="1"/>
  <c r="G69" i="138"/>
  <c r="C69" i="138"/>
  <c r="H69" i="138"/>
  <c r="F69" i="138"/>
  <c r="I76" i="139"/>
  <c r="D69" i="138"/>
  <c r="E69" i="138"/>
  <c r="D66" i="87"/>
  <c r="E65" i="87"/>
  <c r="G65" i="87" s="1"/>
  <c r="H65" i="87" s="1"/>
  <c r="E68" i="86" s="1"/>
  <c r="P60" i="111"/>
  <c r="Q60" i="111" s="1"/>
  <c r="C73" i="119" l="1"/>
  <c r="D72" i="119"/>
  <c r="B70" i="5"/>
  <c r="B71" i="5" s="1"/>
  <c r="C69" i="5"/>
  <c r="D65" i="107"/>
  <c r="C66" i="107"/>
  <c r="C84" i="127"/>
  <c r="D83" i="127"/>
  <c r="B73" i="9"/>
  <c r="B74" i="9" s="1"/>
  <c r="C74" i="9" s="1"/>
  <c r="C72" i="9"/>
  <c r="D62" i="85"/>
  <c r="E61" i="85"/>
  <c r="G61" i="85" s="1"/>
  <c r="I61" i="85" s="1"/>
  <c r="J61" i="85" s="1"/>
  <c r="J64" i="84" s="1"/>
  <c r="C63" i="101"/>
  <c r="D62" i="101"/>
  <c r="C74" i="117"/>
  <c r="D73" i="117"/>
  <c r="B74" i="91"/>
  <c r="B75" i="91" s="1"/>
  <c r="C73" i="91"/>
  <c r="E73" i="91" s="1"/>
  <c r="G73" i="91" s="1"/>
  <c r="H73" i="91" s="1"/>
  <c r="J99" i="90" s="1"/>
  <c r="D69" i="115"/>
  <c r="C70" i="115"/>
  <c r="D70" i="115" s="1"/>
  <c r="C64" i="109"/>
  <c r="D63" i="109"/>
  <c r="F63" i="109" s="1"/>
  <c r="H63" i="109" s="1"/>
  <c r="I63" i="109" s="1"/>
  <c r="D73" i="108" s="1"/>
  <c r="C67" i="111"/>
  <c r="D66" i="111"/>
  <c r="B68" i="87"/>
  <c r="C67" i="87"/>
  <c r="C66" i="7"/>
  <c r="B67" i="7"/>
  <c r="J78" i="131"/>
  <c r="J79" i="131" s="1"/>
  <c r="C71" i="130"/>
  <c r="M62" i="111"/>
  <c r="O62" i="111"/>
  <c r="D80" i="110"/>
  <c r="E68" i="5"/>
  <c r="G68" i="5" s="1"/>
  <c r="D69" i="5"/>
  <c r="E66" i="7"/>
  <c r="G66" i="7" s="1"/>
  <c r="D67" i="7"/>
  <c r="H68" i="115"/>
  <c r="I68" i="115" s="1"/>
  <c r="J68" i="115" s="1"/>
  <c r="K68" i="115" s="1"/>
  <c r="L95" i="114" s="1"/>
  <c r="E74" i="117"/>
  <c r="F73" i="117"/>
  <c r="G70" i="9"/>
  <c r="H70" i="9" s="1"/>
  <c r="I70" i="9" s="1"/>
  <c r="J70" i="9" s="1"/>
  <c r="L63" i="7"/>
  <c r="M63" i="7" s="1"/>
  <c r="C71" i="128"/>
  <c r="J78" i="129"/>
  <c r="J79" i="129" s="1"/>
  <c r="D71" i="128"/>
  <c r="I71" i="117"/>
  <c r="J71" i="117" s="1"/>
  <c r="K71" i="117"/>
  <c r="K78" i="116" s="1"/>
  <c r="D69" i="145"/>
  <c r="H69" i="145"/>
  <c r="K71" i="160"/>
  <c r="I69" i="145"/>
  <c r="J81" i="123"/>
  <c r="D98" i="122" s="1"/>
  <c r="I81" i="123"/>
  <c r="E66" i="111"/>
  <c r="F65" i="111"/>
  <c r="H69" i="119"/>
  <c r="H70" i="138"/>
  <c r="C70" i="138"/>
  <c r="F70" i="138"/>
  <c r="D70" i="138"/>
  <c r="G70" i="138"/>
  <c r="E70" i="138"/>
  <c r="I77" i="139"/>
  <c r="E63" i="101"/>
  <c r="F62" i="101"/>
  <c r="H62" i="101" s="1"/>
  <c r="I62" i="101" s="1"/>
  <c r="L90" i="100" s="1"/>
  <c r="D72" i="9"/>
  <c r="E71" i="9"/>
  <c r="E71" i="119"/>
  <c r="F70" i="119"/>
  <c r="F64" i="85"/>
  <c r="D89" i="91"/>
  <c r="I68" i="119"/>
  <c r="J68" i="119" s="1"/>
  <c r="K68" i="119"/>
  <c r="J71" i="118" s="1"/>
  <c r="D72" i="89"/>
  <c r="E71" i="89"/>
  <c r="G71" i="89" s="1"/>
  <c r="H71" i="89" s="1"/>
  <c r="J75" i="88" s="1"/>
  <c r="E84" i="127"/>
  <c r="F83" i="127"/>
  <c r="H83" i="127" s="1"/>
  <c r="I83" i="127" s="1"/>
  <c r="J83" i="127" s="1"/>
  <c r="D102" i="126" s="1"/>
  <c r="E65" i="109"/>
  <c r="E66" i="87"/>
  <c r="G66" i="87" s="1"/>
  <c r="H66" i="87" s="1"/>
  <c r="E69" i="86" s="1"/>
  <c r="D67" i="87"/>
  <c r="H67" i="5"/>
  <c r="I67" i="5"/>
  <c r="J67" i="5" s="1"/>
  <c r="I65" i="7"/>
  <c r="H65" i="7"/>
  <c r="F69" i="115"/>
  <c r="E70" i="115"/>
  <c r="F70" i="115" s="1"/>
  <c r="E65" i="107"/>
  <c r="F64" i="107"/>
  <c r="H64" i="107" s="1"/>
  <c r="I64" i="107" s="1"/>
  <c r="D79" i="106" s="1"/>
  <c r="H72" i="117"/>
  <c r="K64" i="7"/>
  <c r="E84" i="123"/>
  <c r="F83" i="123"/>
  <c r="H83" i="123" s="1"/>
  <c r="H64" i="111"/>
  <c r="I64" i="111" s="1"/>
  <c r="J64" i="111" s="1"/>
  <c r="K64" i="111" s="1"/>
  <c r="P61" i="111"/>
  <c r="Q61" i="111" s="1"/>
  <c r="C71" i="5" l="1"/>
  <c r="B72" i="5"/>
  <c r="C74" i="119"/>
  <c r="D73" i="119"/>
  <c r="K65" i="7"/>
  <c r="L65" i="7" s="1"/>
  <c r="M65" i="7" s="1"/>
  <c r="B69" i="87"/>
  <c r="C68" i="87"/>
  <c r="D64" i="109"/>
  <c r="F64" i="109" s="1"/>
  <c r="H64" i="109" s="1"/>
  <c r="I64" i="109" s="1"/>
  <c r="D74" i="108" s="1"/>
  <c r="C65" i="109"/>
  <c r="C75" i="117"/>
  <c r="D74" i="117"/>
  <c r="D63" i="85"/>
  <c r="E62" i="85"/>
  <c r="G62" i="85" s="1"/>
  <c r="I62" i="85" s="1"/>
  <c r="J62" i="85" s="1"/>
  <c r="C85" i="127"/>
  <c r="D84" i="127"/>
  <c r="C67" i="7"/>
  <c r="E67" i="7" s="1"/>
  <c r="G67" i="7" s="1"/>
  <c r="B68" i="7"/>
  <c r="C67" i="107"/>
  <c r="D66" i="107"/>
  <c r="J80" i="131"/>
  <c r="J81" i="131" s="1"/>
  <c r="C73" i="130"/>
  <c r="D67" i="111"/>
  <c r="C68" i="111"/>
  <c r="B76" i="91"/>
  <c r="C75" i="91"/>
  <c r="E75" i="91" s="1"/>
  <c r="G75" i="91" s="1"/>
  <c r="H75" i="91" s="1"/>
  <c r="J102" i="90" s="1"/>
  <c r="D63" i="101"/>
  <c r="C64" i="101"/>
  <c r="H65" i="111"/>
  <c r="I65" i="111" s="1"/>
  <c r="J65" i="111" s="1"/>
  <c r="K65" i="111" s="1"/>
  <c r="H70" i="145"/>
  <c r="K72" i="160"/>
  <c r="I70" i="145"/>
  <c r="H73" i="117"/>
  <c r="D68" i="7"/>
  <c r="O64" i="111"/>
  <c r="D83" i="110"/>
  <c r="M64" i="111"/>
  <c r="E66" i="107"/>
  <c r="F65" i="107"/>
  <c r="H65" i="107" s="1"/>
  <c r="I65" i="107" s="1"/>
  <c r="D80" i="106" s="1"/>
  <c r="H68" i="5"/>
  <c r="I68" i="5"/>
  <c r="J68" i="5" s="1"/>
  <c r="D90" i="91"/>
  <c r="H70" i="119"/>
  <c r="I72" i="117"/>
  <c r="J72" i="117" s="1"/>
  <c r="K72" i="117"/>
  <c r="K79" i="116" s="1"/>
  <c r="D73" i="89"/>
  <c r="D74" i="89" s="1"/>
  <c r="E74" i="89" s="1"/>
  <c r="G74" i="89" s="1"/>
  <c r="H74" i="89" s="1"/>
  <c r="J78" i="88" s="1"/>
  <c r="E72" i="89"/>
  <c r="G72" i="89" s="1"/>
  <c r="H72" i="89" s="1"/>
  <c r="J76" i="88" s="1"/>
  <c r="E72" i="119"/>
  <c r="F71" i="119"/>
  <c r="F63" i="101"/>
  <c r="H63" i="101" s="1"/>
  <c r="I63" i="101" s="1"/>
  <c r="L91" i="100" s="1"/>
  <c r="E64" i="101"/>
  <c r="K69" i="119"/>
  <c r="J72" i="118" s="1"/>
  <c r="I69" i="119"/>
  <c r="J69" i="119" s="1"/>
  <c r="E75" i="117"/>
  <c r="F74" i="117"/>
  <c r="I66" i="7"/>
  <c r="H66" i="7"/>
  <c r="P62" i="111"/>
  <c r="Q62" i="111" s="1"/>
  <c r="L64" i="7"/>
  <c r="M64" i="7" s="1"/>
  <c r="E85" i="127"/>
  <c r="F84" i="127"/>
  <c r="H84" i="127" s="1"/>
  <c r="I84" i="127" s="1"/>
  <c r="J84" i="127" s="1"/>
  <c r="D103" i="126" s="1"/>
  <c r="E72" i="9"/>
  <c r="D73" i="9"/>
  <c r="D74" i="9" s="1"/>
  <c r="E74" i="9" s="1"/>
  <c r="H70" i="115"/>
  <c r="I70" i="115" s="1"/>
  <c r="J70" i="115" s="1"/>
  <c r="K70" i="115" s="1"/>
  <c r="L97" i="114" s="1"/>
  <c r="E66" i="109"/>
  <c r="E67" i="111"/>
  <c r="F66" i="111"/>
  <c r="I83" i="123"/>
  <c r="J83" i="123"/>
  <c r="D103" i="122" s="1"/>
  <c r="H69" i="115"/>
  <c r="I69" i="115" s="1"/>
  <c r="J69" i="115" s="1"/>
  <c r="K69" i="115" s="1"/>
  <c r="L96" i="114" s="1"/>
  <c r="F84" i="123"/>
  <c r="H84" i="123" s="1"/>
  <c r="E85" i="123"/>
  <c r="E86" i="123" s="1"/>
  <c r="D68" i="87"/>
  <c r="E67" i="87"/>
  <c r="G67" i="87" s="1"/>
  <c r="H67" i="87" s="1"/>
  <c r="E70" i="86" s="1"/>
  <c r="F65" i="85"/>
  <c r="G71" i="9"/>
  <c r="H71" i="9" s="1"/>
  <c r="I71" i="9" s="1"/>
  <c r="J71" i="9" s="1"/>
  <c r="I78" i="139"/>
  <c r="I79" i="139" s="1"/>
  <c r="C71" i="138"/>
  <c r="D71" i="138"/>
  <c r="H71" i="138"/>
  <c r="G71" i="138"/>
  <c r="E71" i="138"/>
  <c r="F71" i="138"/>
  <c r="I73" i="128"/>
  <c r="D73" i="128"/>
  <c r="H73" i="128"/>
  <c r="J80" i="129"/>
  <c r="C73" i="128"/>
  <c r="D70" i="5"/>
  <c r="D71" i="5" s="1"/>
  <c r="E69" i="5"/>
  <c r="G69" i="5" s="1"/>
  <c r="D74" i="119" l="1"/>
  <c r="C75" i="119"/>
  <c r="B73" i="5"/>
  <c r="B74" i="5" s="1"/>
  <c r="C72" i="5"/>
  <c r="B69" i="7"/>
  <c r="C68" i="7"/>
  <c r="C66" i="109"/>
  <c r="D65" i="109"/>
  <c r="F65" i="109" s="1"/>
  <c r="H65" i="109" s="1"/>
  <c r="I65" i="109" s="1"/>
  <c r="D75" i="108" s="1"/>
  <c r="C76" i="91"/>
  <c r="E76" i="91" s="1"/>
  <c r="G76" i="91" s="1"/>
  <c r="H76" i="91" s="1"/>
  <c r="J103" i="90" s="1"/>
  <c r="B77" i="91"/>
  <c r="D64" i="85"/>
  <c r="E63" i="85"/>
  <c r="G63" i="85" s="1"/>
  <c r="I63" i="85" s="1"/>
  <c r="J63" i="85" s="1"/>
  <c r="J66" i="84" s="1"/>
  <c r="D64" i="101"/>
  <c r="F64" i="101" s="1"/>
  <c r="H64" i="101" s="1"/>
  <c r="I64" i="101" s="1"/>
  <c r="L92" i="100" s="1"/>
  <c r="C65" i="101"/>
  <c r="C66" i="101" s="1"/>
  <c r="D68" i="111"/>
  <c r="C69" i="111"/>
  <c r="D67" i="107"/>
  <c r="C68" i="107"/>
  <c r="D85" i="127"/>
  <c r="C86" i="127"/>
  <c r="D75" i="117"/>
  <c r="C76" i="117"/>
  <c r="B71" i="87"/>
  <c r="C69" i="87"/>
  <c r="F66" i="85"/>
  <c r="E67" i="109"/>
  <c r="H71" i="119"/>
  <c r="E71" i="5"/>
  <c r="G71" i="5" s="1"/>
  <c r="D72" i="5"/>
  <c r="I80" i="139"/>
  <c r="E73" i="138"/>
  <c r="C73" i="138"/>
  <c r="G73" i="138"/>
  <c r="H73" i="138"/>
  <c r="F73" i="138"/>
  <c r="D73" i="138"/>
  <c r="I84" i="123"/>
  <c r="J84" i="123"/>
  <c r="D104" i="122" s="1"/>
  <c r="G72" i="9"/>
  <c r="H72" i="9" s="1"/>
  <c r="I72" i="9" s="1"/>
  <c r="J72" i="9" s="1"/>
  <c r="K66" i="7"/>
  <c r="E73" i="119"/>
  <c r="F72" i="119"/>
  <c r="D91" i="91"/>
  <c r="F66" i="107"/>
  <c r="H66" i="107" s="1"/>
  <c r="I66" i="107" s="1"/>
  <c r="D81" i="106" s="1"/>
  <c r="E67" i="107"/>
  <c r="I67" i="7"/>
  <c r="H67" i="7"/>
  <c r="E87" i="123"/>
  <c r="F86" i="123"/>
  <c r="H86" i="123" s="1"/>
  <c r="P64" i="111"/>
  <c r="Q64" i="111" s="1"/>
  <c r="H74" i="117"/>
  <c r="E68" i="7"/>
  <c r="G68" i="7" s="1"/>
  <c r="D69" i="7"/>
  <c r="K73" i="160"/>
  <c r="D71" i="145"/>
  <c r="I69" i="5"/>
  <c r="J69" i="5" s="1"/>
  <c r="H69" i="5"/>
  <c r="G74" i="9"/>
  <c r="H74" i="9" s="1"/>
  <c r="I74" i="9"/>
  <c r="J74" i="9" s="1"/>
  <c r="M65" i="111"/>
  <c r="O65" i="111"/>
  <c r="D84" i="110"/>
  <c r="H66" i="111"/>
  <c r="I66" i="111" s="1"/>
  <c r="J66" i="111" s="1"/>
  <c r="K66" i="111" s="1"/>
  <c r="E65" i="101"/>
  <c r="E66" i="101" s="1"/>
  <c r="D74" i="128"/>
  <c r="H74" i="128"/>
  <c r="J81" i="129"/>
  <c r="I74" i="128"/>
  <c r="C74" i="128"/>
  <c r="E68" i="87"/>
  <c r="G68" i="87" s="1"/>
  <c r="H68" i="87" s="1"/>
  <c r="E71" i="86" s="1"/>
  <c r="D69" i="87"/>
  <c r="E68" i="111"/>
  <c r="F67" i="111"/>
  <c r="E86" i="127"/>
  <c r="F85" i="127"/>
  <c r="H85" i="127" s="1"/>
  <c r="I85" i="127" s="1"/>
  <c r="J85" i="127" s="1"/>
  <c r="D104" i="126" s="1"/>
  <c r="E76" i="117"/>
  <c r="F75" i="117"/>
  <c r="I70" i="119"/>
  <c r="J70" i="119" s="1"/>
  <c r="K70" i="119"/>
  <c r="J73" i="118" s="1"/>
  <c r="K73" i="117"/>
  <c r="K80" i="116" s="1"/>
  <c r="I73" i="117"/>
  <c r="J73" i="117" s="1"/>
  <c r="B75" i="5" l="1"/>
  <c r="C74" i="5"/>
  <c r="C76" i="119"/>
  <c r="D75" i="119"/>
  <c r="D76" i="117"/>
  <c r="C77" i="117"/>
  <c r="D68" i="107"/>
  <c r="C73" i="107"/>
  <c r="C67" i="101"/>
  <c r="D66" i="101"/>
  <c r="C77" i="91"/>
  <c r="E77" i="91" s="1"/>
  <c r="G77" i="91" s="1"/>
  <c r="H77" i="91" s="1"/>
  <c r="J104" i="90" s="1"/>
  <c r="B78" i="91"/>
  <c r="D66" i="109"/>
  <c r="F66" i="109" s="1"/>
  <c r="H66" i="109" s="1"/>
  <c r="I66" i="109" s="1"/>
  <c r="D76" i="108" s="1"/>
  <c r="C67" i="109"/>
  <c r="D86" i="127"/>
  <c r="C88" i="127"/>
  <c r="C70" i="111"/>
  <c r="D69" i="111"/>
  <c r="C71" i="87"/>
  <c r="B72" i="87"/>
  <c r="D65" i="85"/>
  <c r="E64" i="85"/>
  <c r="G64" i="85" s="1"/>
  <c r="I64" i="85" s="1"/>
  <c r="J64" i="85" s="1"/>
  <c r="J67" i="84" s="1"/>
  <c r="B71" i="7"/>
  <c r="C69" i="7"/>
  <c r="E69" i="7" s="1"/>
  <c r="G69" i="7" s="1"/>
  <c r="O66" i="111"/>
  <c r="D85" i="110"/>
  <c r="M66" i="111"/>
  <c r="E69" i="87"/>
  <c r="G69" i="87" s="1"/>
  <c r="H69" i="87" s="1"/>
  <c r="E72" i="86" s="1"/>
  <c r="D70" i="87"/>
  <c r="D71" i="87" s="1"/>
  <c r="P65" i="111"/>
  <c r="Q65" i="111" s="1"/>
  <c r="D70" i="7"/>
  <c r="D71" i="7" s="1"/>
  <c r="L66" i="7"/>
  <c r="M66" i="7" s="1"/>
  <c r="E68" i="109"/>
  <c r="E88" i="127"/>
  <c r="F86" i="127"/>
  <c r="H86" i="127" s="1"/>
  <c r="I86" i="127" s="1"/>
  <c r="J86" i="127" s="1"/>
  <c r="D105" i="126" s="1"/>
  <c r="I68" i="7"/>
  <c r="H68" i="7"/>
  <c r="K67" i="7"/>
  <c r="D92" i="91"/>
  <c r="D93" i="91" s="1"/>
  <c r="I71" i="5"/>
  <c r="J71" i="5" s="1"/>
  <c r="H71" i="5"/>
  <c r="H67" i="111"/>
  <c r="I67" i="111" s="1"/>
  <c r="J67" i="111" s="1"/>
  <c r="K67" i="111" s="1"/>
  <c r="J86" i="123"/>
  <c r="D108" i="122" s="1"/>
  <c r="I86" i="123"/>
  <c r="E68" i="107"/>
  <c r="F67" i="107"/>
  <c r="H67" i="107" s="1"/>
  <c r="I67" i="107" s="1"/>
  <c r="D82" i="106" s="1"/>
  <c r="H72" i="119"/>
  <c r="I71" i="119"/>
  <c r="J71" i="119" s="1"/>
  <c r="K71" i="119"/>
  <c r="J74" i="118" s="1"/>
  <c r="D75" i="128"/>
  <c r="H75" i="128"/>
  <c r="J82" i="129"/>
  <c r="J83" i="129" s="1"/>
  <c r="C75" i="128"/>
  <c r="I75" i="128"/>
  <c r="E72" i="5"/>
  <c r="G72" i="5" s="1"/>
  <c r="D73" i="5"/>
  <c r="D74" i="5" s="1"/>
  <c r="H75" i="117"/>
  <c r="E77" i="117"/>
  <c r="F76" i="117"/>
  <c r="F68" i="111"/>
  <c r="E69" i="111"/>
  <c r="E67" i="101"/>
  <c r="F66" i="101"/>
  <c r="H66" i="101" s="1"/>
  <c r="I66" i="101" s="1"/>
  <c r="L107" i="100" s="1"/>
  <c r="K74" i="160"/>
  <c r="D72" i="145"/>
  <c r="K74" i="117"/>
  <c r="K81" i="116" s="1"/>
  <c r="I74" i="117"/>
  <c r="J74" i="117" s="1"/>
  <c r="F87" i="123"/>
  <c r="H87" i="123" s="1"/>
  <c r="E88" i="123"/>
  <c r="E74" i="119"/>
  <c r="F73" i="119"/>
  <c r="H74" i="138"/>
  <c r="D74" i="138"/>
  <c r="E74" i="138"/>
  <c r="F74" i="138"/>
  <c r="C74" i="138"/>
  <c r="G74" i="138"/>
  <c r="I81" i="139"/>
  <c r="F67" i="85"/>
  <c r="C77" i="119" l="1"/>
  <c r="C78" i="119" s="1"/>
  <c r="D76" i="119"/>
  <c r="C75" i="5"/>
  <c r="B76" i="5"/>
  <c r="K68" i="7"/>
  <c r="L68" i="7" s="1"/>
  <c r="M68" i="7" s="1"/>
  <c r="C68" i="109"/>
  <c r="D67" i="109"/>
  <c r="F67" i="109" s="1"/>
  <c r="H67" i="109" s="1"/>
  <c r="I67" i="109" s="1"/>
  <c r="D77" i="108" s="1"/>
  <c r="B79" i="91"/>
  <c r="C78" i="91"/>
  <c r="E78" i="91" s="1"/>
  <c r="G78" i="91" s="1"/>
  <c r="H78" i="91" s="1"/>
  <c r="J105" i="90" s="1"/>
  <c r="C74" i="107"/>
  <c r="D73" i="107"/>
  <c r="C71" i="7"/>
  <c r="B72" i="7"/>
  <c r="D66" i="85"/>
  <c r="E65" i="85"/>
  <c r="G65" i="85" s="1"/>
  <c r="I65" i="85" s="1"/>
  <c r="J65" i="85" s="1"/>
  <c r="J68" i="84" s="1"/>
  <c r="C71" i="111"/>
  <c r="D70" i="111"/>
  <c r="B73" i="87"/>
  <c r="C72" i="87"/>
  <c r="D88" i="127"/>
  <c r="C89" i="127"/>
  <c r="D89" i="127" s="1"/>
  <c r="C78" i="117"/>
  <c r="D77" i="117"/>
  <c r="D67" i="101"/>
  <c r="C68" i="101"/>
  <c r="D86" i="110"/>
  <c r="M67" i="111"/>
  <c r="O67" i="111"/>
  <c r="I87" i="123"/>
  <c r="J87" i="123"/>
  <c r="D109" i="122" s="1"/>
  <c r="H68" i="111"/>
  <c r="I68" i="111" s="1"/>
  <c r="J68" i="111" s="1"/>
  <c r="K68" i="111" s="1"/>
  <c r="E71" i="7"/>
  <c r="G71" i="7" s="1"/>
  <c r="D72" i="7"/>
  <c r="F68" i="85"/>
  <c r="D75" i="5"/>
  <c r="E74" i="5"/>
  <c r="G74" i="5" s="1"/>
  <c r="E69" i="107"/>
  <c r="F68" i="107"/>
  <c r="H68" i="107" s="1"/>
  <c r="I68" i="107" s="1"/>
  <c r="D83" i="106" s="1"/>
  <c r="I82" i="139"/>
  <c r="F75" i="138"/>
  <c r="E75" i="138"/>
  <c r="G75" i="138"/>
  <c r="C75" i="138"/>
  <c r="H75" i="138"/>
  <c r="D75" i="138"/>
  <c r="E75" i="119"/>
  <c r="F74" i="119"/>
  <c r="E68" i="101"/>
  <c r="F67" i="101"/>
  <c r="H67" i="101" s="1"/>
  <c r="I67" i="101" s="1"/>
  <c r="L108" i="100" s="1"/>
  <c r="E78" i="117"/>
  <c r="F77" i="117"/>
  <c r="H72" i="5"/>
  <c r="I72" i="5"/>
  <c r="J72" i="5" s="1"/>
  <c r="L67" i="7"/>
  <c r="M67" i="7" s="1"/>
  <c r="E89" i="127"/>
  <c r="F89" i="127" s="1"/>
  <c r="H89" i="127" s="1"/>
  <c r="I89" i="127" s="1"/>
  <c r="J89" i="127" s="1"/>
  <c r="D110" i="126" s="1"/>
  <c r="F88" i="127"/>
  <c r="H88" i="127" s="1"/>
  <c r="I88" i="127" s="1"/>
  <c r="J88" i="127" s="1"/>
  <c r="D109" i="126" s="1"/>
  <c r="D73" i="145"/>
  <c r="K75" i="160"/>
  <c r="D74" i="145" s="1"/>
  <c r="D94" i="91"/>
  <c r="E69" i="109"/>
  <c r="H73" i="119"/>
  <c r="H76" i="117"/>
  <c r="D77" i="128"/>
  <c r="C77" i="128"/>
  <c r="J84" i="129"/>
  <c r="F88" i="123"/>
  <c r="H88" i="123" s="1"/>
  <c r="E89" i="123"/>
  <c r="E70" i="111"/>
  <c r="F69" i="111"/>
  <c r="I75" i="117"/>
  <c r="J75" i="117" s="1"/>
  <c r="K75" i="117"/>
  <c r="K82" i="116" s="1"/>
  <c r="I72" i="119"/>
  <c r="J72" i="119" s="1"/>
  <c r="K72" i="119"/>
  <c r="J75" i="118" s="1"/>
  <c r="I69" i="7"/>
  <c r="H69" i="7"/>
  <c r="D72" i="87"/>
  <c r="E71" i="87"/>
  <c r="G71" i="87" s="1"/>
  <c r="H71" i="87" s="1"/>
  <c r="E74" i="86" s="1"/>
  <c r="P66" i="111"/>
  <c r="Q66" i="111" s="1"/>
  <c r="C76" i="5" l="1"/>
  <c r="B77" i="5"/>
  <c r="C79" i="119"/>
  <c r="D78" i="119"/>
  <c r="C69" i="101"/>
  <c r="D68" i="101"/>
  <c r="B73" i="7"/>
  <c r="C72" i="7"/>
  <c r="E72" i="7" s="1"/>
  <c r="G72" i="7" s="1"/>
  <c r="C79" i="117"/>
  <c r="C80" i="117" s="1"/>
  <c r="D78" i="117"/>
  <c r="B74" i="87"/>
  <c r="C73" i="87"/>
  <c r="D71" i="111"/>
  <c r="C72" i="111"/>
  <c r="B80" i="91"/>
  <c r="C79" i="91"/>
  <c r="E79" i="91" s="1"/>
  <c r="G79" i="91" s="1"/>
  <c r="H79" i="91" s="1"/>
  <c r="J106" i="90" s="1"/>
  <c r="E66" i="85"/>
  <c r="G66" i="85" s="1"/>
  <c r="I66" i="85" s="1"/>
  <c r="J66" i="85" s="1"/>
  <c r="J69" i="84" s="1"/>
  <c r="D67" i="85"/>
  <c r="D74" i="107"/>
  <c r="C75" i="107"/>
  <c r="C69" i="109"/>
  <c r="D68" i="109"/>
  <c r="F68" i="109" s="1"/>
  <c r="H68" i="109" s="1"/>
  <c r="I68" i="109" s="1"/>
  <c r="D78" i="108" s="1"/>
  <c r="M68" i="111"/>
  <c r="O68" i="111"/>
  <c r="D87" i="110"/>
  <c r="E72" i="87"/>
  <c r="G72" i="87" s="1"/>
  <c r="H72" i="87" s="1"/>
  <c r="E75" i="86" s="1"/>
  <c r="D73" i="87"/>
  <c r="D95" i="91"/>
  <c r="F69" i="107"/>
  <c r="H69" i="107" s="1"/>
  <c r="I69" i="107" s="1"/>
  <c r="D84" i="106" s="1"/>
  <c r="E70" i="107"/>
  <c r="F69" i="85"/>
  <c r="E90" i="123"/>
  <c r="F89" i="123"/>
  <c r="H89" i="123" s="1"/>
  <c r="I73" i="119"/>
  <c r="J73" i="119" s="1"/>
  <c r="K73" i="119"/>
  <c r="J76" i="118" s="1"/>
  <c r="F68" i="101"/>
  <c r="H68" i="101" s="1"/>
  <c r="I68" i="101" s="1"/>
  <c r="L109" i="100" s="1"/>
  <c r="E69" i="101"/>
  <c r="I74" i="5"/>
  <c r="J74" i="5" s="1"/>
  <c r="H74" i="5"/>
  <c r="D73" i="7"/>
  <c r="P67" i="111"/>
  <c r="Q67" i="111" s="1"/>
  <c r="H77" i="117"/>
  <c r="H74" i="119"/>
  <c r="E76" i="138"/>
  <c r="H76" i="138"/>
  <c r="D76" i="138"/>
  <c r="C76" i="138"/>
  <c r="F76" i="138"/>
  <c r="G76" i="138"/>
  <c r="I83" i="139"/>
  <c r="E75" i="5"/>
  <c r="G75" i="5" s="1"/>
  <c r="D76" i="5"/>
  <c r="H71" i="7"/>
  <c r="I71" i="7"/>
  <c r="F70" i="111"/>
  <c r="E71" i="111"/>
  <c r="K69" i="7"/>
  <c r="I88" i="123"/>
  <c r="J88" i="123"/>
  <c r="D110" i="122" s="1"/>
  <c r="H69" i="111"/>
  <c r="I69" i="111" s="1"/>
  <c r="J69" i="111" s="1"/>
  <c r="K69" i="111" s="1"/>
  <c r="D78" i="128"/>
  <c r="C78" i="128"/>
  <c r="J85" i="129"/>
  <c r="I76" i="117"/>
  <c r="J76" i="117" s="1"/>
  <c r="K76" i="117"/>
  <c r="K83" i="116" s="1"/>
  <c r="E70" i="109"/>
  <c r="E79" i="117"/>
  <c r="E80" i="117" s="1"/>
  <c r="F78" i="117"/>
  <c r="E76" i="119"/>
  <c r="F75" i="119"/>
  <c r="D79" i="119" l="1"/>
  <c r="C80" i="119"/>
  <c r="C77" i="5"/>
  <c r="B78" i="5"/>
  <c r="D75" i="107"/>
  <c r="C76" i="107"/>
  <c r="B81" i="91"/>
  <c r="C80" i="91"/>
  <c r="E80" i="91" s="1"/>
  <c r="G80" i="91" s="1"/>
  <c r="H80" i="91" s="1"/>
  <c r="J107" i="90" s="1"/>
  <c r="C74" i="87"/>
  <c r="B75" i="87"/>
  <c r="B74" i="7"/>
  <c r="C73" i="7"/>
  <c r="E67" i="85"/>
  <c r="G67" i="85" s="1"/>
  <c r="I67" i="85" s="1"/>
  <c r="J67" i="85" s="1"/>
  <c r="J70" i="84" s="1"/>
  <c r="D68" i="85"/>
  <c r="D72" i="111"/>
  <c r="C73" i="111"/>
  <c r="K71" i="7"/>
  <c r="C70" i="109"/>
  <c r="D69" i="109"/>
  <c r="F69" i="109" s="1"/>
  <c r="H69" i="109" s="1"/>
  <c r="I69" i="109" s="1"/>
  <c r="D79" i="108" s="1"/>
  <c r="C81" i="117"/>
  <c r="D80" i="117"/>
  <c r="D69" i="101"/>
  <c r="C70" i="101"/>
  <c r="H75" i="119"/>
  <c r="E71" i="109"/>
  <c r="E72" i="109" s="1"/>
  <c r="F71" i="111"/>
  <c r="E72" i="111"/>
  <c r="I77" i="117"/>
  <c r="J77" i="117" s="1"/>
  <c r="K77" i="117"/>
  <c r="K84" i="116" s="1"/>
  <c r="H70" i="111"/>
  <c r="I70" i="111" s="1"/>
  <c r="J70" i="111" s="1"/>
  <c r="K70" i="111" s="1"/>
  <c r="H75" i="5"/>
  <c r="I75" i="5"/>
  <c r="J75" i="5" s="1"/>
  <c r="I74" i="119"/>
  <c r="J74" i="119" s="1"/>
  <c r="K74" i="119"/>
  <c r="J77" i="118" s="1"/>
  <c r="D96" i="91"/>
  <c r="D79" i="128"/>
  <c r="C79" i="128"/>
  <c r="J86" i="129"/>
  <c r="D77" i="5"/>
  <c r="E76" i="5"/>
  <c r="G76" i="5" s="1"/>
  <c r="E73" i="7"/>
  <c r="G73" i="7" s="1"/>
  <c r="D74" i="7"/>
  <c r="E91" i="123"/>
  <c r="F90" i="123"/>
  <c r="H90" i="123" s="1"/>
  <c r="L71" i="7"/>
  <c r="M71" i="7" s="1"/>
  <c r="F70" i="85"/>
  <c r="P68" i="111"/>
  <c r="Q68" i="111" s="1"/>
  <c r="D88" i="110"/>
  <c r="M69" i="111"/>
  <c r="O69" i="111"/>
  <c r="E77" i="119"/>
  <c r="E78" i="119" s="1"/>
  <c r="F76" i="119"/>
  <c r="H78" i="117"/>
  <c r="G77" i="138"/>
  <c r="F77" i="138"/>
  <c r="E77" i="138"/>
  <c r="H77" i="138"/>
  <c r="C77" i="138"/>
  <c r="D77" i="138"/>
  <c r="I84" i="139"/>
  <c r="E81" i="117"/>
  <c r="F80" i="117"/>
  <c r="L69" i="7"/>
  <c r="M69" i="7" s="1"/>
  <c r="H72" i="7"/>
  <c r="I72" i="7"/>
  <c r="E70" i="101"/>
  <c r="F69" i="101"/>
  <c r="H69" i="101" s="1"/>
  <c r="I69" i="101" s="1"/>
  <c r="L110" i="100" s="1"/>
  <c r="I89" i="123"/>
  <c r="J89" i="123"/>
  <c r="D111" i="122" s="1"/>
  <c r="F70" i="107"/>
  <c r="H70" i="107" s="1"/>
  <c r="I70" i="107" s="1"/>
  <c r="D85" i="106" s="1"/>
  <c r="E71" i="107"/>
  <c r="D74" i="87"/>
  <c r="E73" i="87"/>
  <c r="G73" i="87" s="1"/>
  <c r="H73" i="87" s="1"/>
  <c r="E76" i="86" s="1"/>
  <c r="C78" i="5" l="1"/>
  <c r="B79" i="5"/>
  <c r="D80" i="119"/>
  <c r="C81" i="119"/>
  <c r="D81" i="119" s="1"/>
  <c r="K72" i="7"/>
  <c r="L72" i="7" s="1"/>
  <c r="M72" i="7" s="1"/>
  <c r="D70" i="109"/>
  <c r="F70" i="109" s="1"/>
  <c r="H70" i="109" s="1"/>
  <c r="I70" i="109" s="1"/>
  <c r="D80" i="108" s="1"/>
  <c r="C71" i="109"/>
  <c r="C72" i="109" s="1"/>
  <c r="E68" i="85"/>
  <c r="G68" i="85" s="1"/>
  <c r="I68" i="85" s="1"/>
  <c r="J68" i="85" s="1"/>
  <c r="J71" i="84" s="1"/>
  <c r="D69" i="85"/>
  <c r="C75" i="87"/>
  <c r="B76" i="87"/>
  <c r="C82" i="117"/>
  <c r="D81" i="117"/>
  <c r="D73" i="111"/>
  <c r="C74" i="111"/>
  <c r="D76" i="107"/>
  <c r="C77" i="107"/>
  <c r="C78" i="107" s="1"/>
  <c r="C71" i="101"/>
  <c r="D70" i="101"/>
  <c r="F70" i="101" s="1"/>
  <c r="H70" i="101" s="1"/>
  <c r="I70" i="101" s="1"/>
  <c r="L111" i="100" s="1"/>
  <c r="C74" i="7"/>
  <c r="B75" i="7"/>
  <c r="C81" i="91"/>
  <c r="E81" i="91" s="1"/>
  <c r="G81" i="91" s="1"/>
  <c r="H81" i="91" s="1"/>
  <c r="J108" i="90" s="1"/>
  <c r="B82" i="91"/>
  <c r="E71" i="101"/>
  <c r="H76" i="119"/>
  <c r="H80" i="117"/>
  <c r="E79" i="119"/>
  <c r="F78" i="119"/>
  <c r="D75" i="7"/>
  <c r="E74" i="7"/>
  <c r="G74" i="7" s="1"/>
  <c r="J87" i="129"/>
  <c r="C80" i="128"/>
  <c r="D80" i="128"/>
  <c r="D97" i="91"/>
  <c r="E92" i="123"/>
  <c r="F91" i="123"/>
  <c r="H91" i="123" s="1"/>
  <c r="D78" i="5"/>
  <c r="E77" i="5"/>
  <c r="G77" i="5" s="1"/>
  <c r="E73" i="109"/>
  <c r="D75" i="87"/>
  <c r="E74" i="87"/>
  <c r="G74" i="87" s="1"/>
  <c r="H74" i="87" s="1"/>
  <c r="E77" i="86" s="1"/>
  <c r="E82" i="117"/>
  <c r="F81" i="117"/>
  <c r="P69" i="111"/>
  <c r="Q69" i="111" s="1"/>
  <c r="H73" i="7"/>
  <c r="I73" i="7"/>
  <c r="D89" i="110"/>
  <c r="O70" i="111"/>
  <c r="M70" i="111"/>
  <c r="E73" i="111"/>
  <c r="F72" i="111"/>
  <c r="K75" i="119"/>
  <c r="J78" i="118" s="1"/>
  <c r="I75" i="119"/>
  <c r="J75" i="119" s="1"/>
  <c r="E72" i="107"/>
  <c r="F71" i="107"/>
  <c r="H71" i="107" s="1"/>
  <c r="I71" i="107" s="1"/>
  <c r="D86" i="106" s="1"/>
  <c r="E78" i="138"/>
  <c r="H78" i="138"/>
  <c r="D78" i="138"/>
  <c r="F78" i="138"/>
  <c r="I85" i="139"/>
  <c r="G78" i="138"/>
  <c r="C78" i="138"/>
  <c r="K78" i="117"/>
  <c r="K85" i="116" s="1"/>
  <c r="I78" i="117"/>
  <c r="J78" i="117" s="1"/>
  <c r="F71" i="85"/>
  <c r="I90" i="123"/>
  <c r="J90" i="123"/>
  <c r="D112" i="122" s="1"/>
  <c r="I76" i="5"/>
  <c r="J76" i="5" s="1"/>
  <c r="H76" i="5"/>
  <c r="H71" i="111"/>
  <c r="I71" i="111" s="1"/>
  <c r="J71" i="111" s="1"/>
  <c r="K71" i="111" s="1"/>
  <c r="C79" i="5" l="1"/>
  <c r="B80" i="5"/>
  <c r="B83" i="91"/>
  <c r="C82" i="91"/>
  <c r="E82" i="91" s="1"/>
  <c r="G82" i="91" s="1"/>
  <c r="H82" i="91" s="1"/>
  <c r="J109" i="90" s="1"/>
  <c r="C75" i="111"/>
  <c r="D74" i="111"/>
  <c r="D70" i="85"/>
  <c r="E69" i="85"/>
  <c r="G69" i="85" s="1"/>
  <c r="I69" i="85" s="1"/>
  <c r="J69" i="85" s="1"/>
  <c r="J72" i="84" s="1"/>
  <c r="D71" i="101"/>
  <c r="C72" i="101"/>
  <c r="C75" i="7"/>
  <c r="B76" i="7"/>
  <c r="D78" i="107"/>
  <c r="C79" i="107"/>
  <c r="B78" i="87"/>
  <c r="C76" i="87"/>
  <c r="D72" i="109"/>
  <c r="F72" i="109" s="1"/>
  <c r="H72" i="109" s="1"/>
  <c r="I72" i="109" s="1"/>
  <c r="D85" i="108" s="1"/>
  <c r="C73" i="109"/>
  <c r="C83" i="117"/>
  <c r="D82" i="117"/>
  <c r="M71" i="111"/>
  <c r="O71" i="111"/>
  <c r="D90" i="110"/>
  <c r="E75" i="87"/>
  <c r="G75" i="87" s="1"/>
  <c r="H75" i="87" s="1"/>
  <c r="E78" i="86" s="1"/>
  <c r="D76" i="87"/>
  <c r="H74" i="7"/>
  <c r="I74" i="7"/>
  <c r="F72" i="107"/>
  <c r="H72" i="107" s="1"/>
  <c r="I72" i="107" s="1"/>
  <c r="D87" i="106" s="1"/>
  <c r="E73" i="107"/>
  <c r="E74" i="111"/>
  <c r="F73" i="111"/>
  <c r="K73" i="7"/>
  <c r="H81" i="117"/>
  <c r="E74" i="109"/>
  <c r="I91" i="123"/>
  <c r="J91" i="123"/>
  <c r="D113" i="122" s="1"/>
  <c r="E75" i="7"/>
  <c r="G75" i="7" s="1"/>
  <c r="D76" i="7"/>
  <c r="H72" i="111"/>
  <c r="I72" i="111" s="1"/>
  <c r="J72" i="111" s="1"/>
  <c r="K72" i="111" s="1"/>
  <c r="E78" i="5"/>
  <c r="G78" i="5" s="1"/>
  <c r="D79" i="5"/>
  <c r="D98" i="91"/>
  <c r="K76" i="119"/>
  <c r="J79" i="118" s="1"/>
  <c r="I76" i="119"/>
  <c r="J76" i="119" s="1"/>
  <c r="F72" i="85"/>
  <c r="E83" i="117"/>
  <c r="F82" i="117"/>
  <c r="E93" i="123"/>
  <c r="F92" i="123"/>
  <c r="H92" i="123" s="1"/>
  <c r="H78" i="119"/>
  <c r="K80" i="117"/>
  <c r="K87" i="116" s="1"/>
  <c r="I80" i="117"/>
  <c r="J80" i="117" s="1"/>
  <c r="G79" i="138"/>
  <c r="D79" i="138"/>
  <c r="H79" i="138"/>
  <c r="F79" i="138"/>
  <c r="E79" i="138"/>
  <c r="I86" i="139"/>
  <c r="C79" i="138"/>
  <c r="P70" i="111"/>
  <c r="Q70" i="111" s="1"/>
  <c r="I77" i="5"/>
  <c r="J77" i="5" s="1"/>
  <c r="H77" i="5"/>
  <c r="D81" i="128"/>
  <c r="J88" i="129"/>
  <c r="C81" i="128"/>
  <c r="E80" i="119"/>
  <c r="F79" i="119"/>
  <c r="F71" i="101"/>
  <c r="H71" i="101" s="1"/>
  <c r="I71" i="101" s="1"/>
  <c r="L112" i="100" s="1"/>
  <c r="E72" i="101"/>
  <c r="B81" i="5" l="1"/>
  <c r="B82" i="5" s="1"/>
  <c r="C80" i="5"/>
  <c r="B78" i="7"/>
  <c r="C76" i="7"/>
  <c r="C73" i="101"/>
  <c r="D72" i="101"/>
  <c r="K74" i="7"/>
  <c r="C84" i="117"/>
  <c r="C85" i="117" s="1"/>
  <c r="D83" i="117"/>
  <c r="B79" i="87"/>
  <c r="C78" i="87"/>
  <c r="D75" i="111"/>
  <c r="C76" i="111"/>
  <c r="D73" i="109"/>
  <c r="F73" i="109" s="1"/>
  <c r="H73" i="109" s="1"/>
  <c r="I73" i="109" s="1"/>
  <c r="D86" i="108" s="1"/>
  <c r="C74" i="109"/>
  <c r="C80" i="107"/>
  <c r="D79" i="107"/>
  <c r="E70" i="85"/>
  <c r="G70" i="85" s="1"/>
  <c r="I70" i="85" s="1"/>
  <c r="J70" i="85" s="1"/>
  <c r="J73" i="84" s="1"/>
  <c r="D71" i="85"/>
  <c r="C83" i="91"/>
  <c r="E83" i="91" s="1"/>
  <c r="G83" i="91" s="1"/>
  <c r="H83" i="91" s="1"/>
  <c r="J110" i="90" s="1"/>
  <c r="B84" i="91"/>
  <c r="B85" i="91" s="1"/>
  <c r="F72" i="101"/>
  <c r="H72" i="101" s="1"/>
  <c r="I72" i="101" s="1"/>
  <c r="L113" i="100" s="1"/>
  <c r="E73" i="101"/>
  <c r="E76" i="7"/>
  <c r="G76" i="7" s="1"/>
  <c r="D77" i="7"/>
  <c r="D78" i="7" s="1"/>
  <c r="E75" i="109"/>
  <c r="C82" i="128"/>
  <c r="D82" i="128"/>
  <c r="J89" i="129"/>
  <c r="I78" i="119"/>
  <c r="J78" i="119" s="1"/>
  <c r="K78" i="119"/>
  <c r="J81" i="118" s="1"/>
  <c r="E84" i="117"/>
  <c r="E85" i="117" s="1"/>
  <c r="F83" i="117"/>
  <c r="H78" i="5"/>
  <c r="I78" i="5"/>
  <c r="J78" i="5" s="1"/>
  <c r="H75" i="7"/>
  <c r="I75" i="7"/>
  <c r="H73" i="111"/>
  <c r="I73" i="111" s="1"/>
  <c r="J73" i="111" s="1"/>
  <c r="K73" i="111" s="1"/>
  <c r="L74" i="7"/>
  <c r="M74" i="7" s="1"/>
  <c r="E80" i="138"/>
  <c r="G80" i="138"/>
  <c r="C80" i="138"/>
  <c r="I87" i="139"/>
  <c r="H80" i="138"/>
  <c r="D80" i="138"/>
  <c r="F80" i="138"/>
  <c r="H82" i="117"/>
  <c r="D80" i="5"/>
  <c r="E79" i="5"/>
  <c r="G79" i="5" s="1"/>
  <c r="J92" i="123"/>
  <c r="D114" i="122" s="1"/>
  <c r="I92" i="123"/>
  <c r="O72" i="111"/>
  <c r="D91" i="110"/>
  <c r="M72" i="111"/>
  <c r="E75" i="111"/>
  <c r="F74" i="111"/>
  <c r="P71" i="111"/>
  <c r="Q71" i="111" s="1"/>
  <c r="L73" i="7"/>
  <c r="M73" i="7" s="1"/>
  <c r="H79" i="119"/>
  <c r="E81" i="119"/>
  <c r="F81" i="119" s="1"/>
  <c r="F80" i="119"/>
  <c r="E94" i="123"/>
  <c r="F93" i="123"/>
  <c r="H93" i="123" s="1"/>
  <c r="F73" i="85"/>
  <c r="D99" i="91"/>
  <c r="K81" i="117"/>
  <c r="K88" i="116" s="1"/>
  <c r="I81" i="117"/>
  <c r="J81" i="117" s="1"/>
  <c r="E74" i="107"/>
  <c r="F73" i="107"/>
  <c r="H73" i="107" s="1"/>
  <c r="I73" i="107" s="1"/>
  <c r="D88" i="106" s="1"/>
  <c r="E76" i="87"/>
  <c r="G76" i="87" s="1"/>
  <c r="H76" i="87" s="1"/>
  <c r="E79" i="86" s="1"/>
  <c r="D77" i="87"/>
  <c r="D78" i="87" s="1"/>
  <c r="B83" i="5" l="1"/>
  <c r="C82" i="5"/>
  <c r="C79" i="87"/>
  <c r="B80" i="87"/>
  <c r="C80" i="87" s="1"/>
  <c r="E71" i="85"/>
  <c r="G71" i="85" s="1"/>
  <c r="I71" i="85" s="1"/>
  <c r="J71" i="85" s="1"/>
  <c r="J74" i="84" s="1"/>
  <c r="D72" i="85"/>
  <c r="D76" i="111"/>
  <c r="C77" i="111"/>
  <c r="D77" i="111" s="1"/>
  <c r="C74" i="101"/>
  <c r="D73" i="101"/>
  <c r="C81" i="107"/>
  <c r="D80" i="107"/>
  <c r="C86" i="117"/>
  <c r="D86" i="117" s="1"/>
  <c r="D85" i="117"/>
  <c r="C85" i="91"/>
  <c r="E85" i="91" s="1"/>
  <c r="G85" i="91" s="1"/>
  <c r="H85" i="91" s="1"/>
  <c r="J113" i="90" s="1"/>
  <c r="B86" i="91"/>
  <c r="D74" i="109"/>
  <c r="F74" i="109" s="1"/>
  <c r="H74" i="109" s="1"/>
  <c r="I74" i="109" s="1"/>
  <c r="D87" i="108" s="1"/>
  <c r="C75" i="109"/>
  <c r="B79" i="7"/>
  <c r="C78" i="7"/>
  <c r="E75" i="107"/>
  <c r="F74" i="107"/>
  <c r="H74" i="107" s="1"/>
  <c r="I74" i="107" s="1"/>
  <c r="D89" i="106" s="1"/>
  <c r="I79" i="5"/>
  <c r="J79" i="5" s="1"/>
  <c r="H79" i="5"/>
  <c r="H80" i="119"/>
  <c r="H74" i="111"/>
  <c r="I74" i="111" s="1"/>
  <c r="J74" i="111" s="1"/>
  <c r="K74" i="111" s="1"/>
  <c r="P72" i="111"/>
  <c r="Q72" i="111" s="1"/>
  <c r="D81" i="5"/>
  <c r="D82" i="5" s="1"/>
  <c r="E80" i="5"/>
  <c r="G80" i="5" s="1"/>
  <c r="M73" i="111"/>
  <c r="D92" i="110"/>
  <c r="O73" i="111"/>
  <c r="H76" i="7"/>
  <c r="I76" i="7"/>
  <c r="E95" i="123"/>
  <c r="F94" i="123"/>
  <c r="H94" i="123" s="1"/>
  <c r="E86" i="117"/>
  <c r="F86" i="117" s="1"/>
  <c r="F85" i="117"/>
  <c r="D79" i="7"/>
  <c r="E78" i="7"/>
  <c r="G78" i="7" s="1"/>
  <c r="E78" i="87"/>
  <c r="G78" i="87" s="1"/>
  <c r="H78" i="87" s="1"/>
  <c r="E82" i="86" s="1"/>
  <c r="D79" i="87"/>
  <c r="F74" i="85"/>
  <c r="H81" i="119"/>
  <c r="F75" i="111"/>
  <c r="E76" i="111"/>
  <c r="E76" i="109"/>
  <c r="F73" i="101"/>
  <c r="H73" i="101" s="1"/>
  <c r="I73" i="101" s="1"/>
  <c r="L114" i="100" s="1"/>
  <c r="E74" i="101"/>
  <c r="D100" i="91"/>
  <c r="J93" i="123"/>
  <c r="D115" i="122" s="1"/>
  <c r="I93" i="123"/>
  <c r="K79" i="119"/>
  <c r="J82" i="118" s="1"/>
  <c r="I79" i="119"/>
  <c r="J79" i="119" s="1"/>
  <c r="I82" i="117"/>
  <c r="J82" i="117" s="1"/>
  <c r="K82" i="117"/>
  <c r="K89" i="116" s="1"/>
  <c r="G81" i="138"/>
  <c r="C81" i="138"/>
  <c r="D81" i="138"/>
  <c r="F81" i="138"/>
  <c r="I88" i="139"/>
  <c r="H81" i="138"/>
  <c r="E81" i="138"/>
  <c r="K75" i="7"/>
  <c r="H83" i="117"/>
  <c r="J90" i="129"/>
  <c r="C83" i="128"/>
  <c r="D83" i="128"/>
  <c r="C83" i="5" l="1"/>
  <c r="B84" i="5"/>
  <c r="B85" i="5" s="1"/>
  <c r="E72" i="85"/>
  <c r="G72" i="85" s="1"/>
  <c r="I72" i="85" s="1"/>
  <c r="J72" i="85" s="1"/>
  <c r="J75" i="84" s="1"/>
  <c r="D73" i="85"/>
  <c r="B80" i="7"/>
  <c r="C80" i="7" s="1"/>
  <c r="C79" i="7"/>
  <c r="C75" i="101"/>
  <c r="D74" i="101"/>
  <c r="D75" i="109"/>
  <c r="F75" i="109" s="1"/>
  <c r="H75" i="109" s="1"/>
  <c r="I75" i="109" s="1"/>
  <c r="D88" i="108" s="1"/>
  <c r="C76" i="109"/>
  <c r="C86" i="91"/>
  <c r="E86" i="91" s="1"/>
  <c r="G86" i="91" s="1"/>
  <c r="H86" i="91" s="1"/>
  <c r="J114" i="90" s="1"/>
  <c r="B87" i="91"/>
  <c r="D81" i="107"/>
  <c r="C82" i="107"/>
  <c r="F82" i="138"/>
  <c r="H82" i="138"/>
  <c r="I89" i="139"/>
  <c r="I90" i="139" s="1"/>
  <c r="D82" i="138"/>
  <c r="E82" i="138"/>
  <c r="C82" i="138"/>
  <c r="G82" i="138"/>
  <c r="E77" i="109"/>
  <c r="H86" i="117"/>
  <c r="O74" i="111"/>
  <c r="M74" i="111"/>
  <c r="D93" i="110"/>
  <c r="E75" i="101"/>
  <c r="F74" i="101"/>
  <c r="H74" i="101" s="1"/>
  <c r="I74" i="101" s="1"/>
  <c r="L115" i="100" s="1"/>
  <c r="E77" i="111"/>
  <c r="F77" i="111" s="1"/>
  <c r="F76" i="111"/>
  <c r="H78" i="7"/>
  <c r="I78" i="7"/>
  <c r="J94" i="123"/>
  <c r="D116" i="122" s="1"/>
  <c r="I94" i="123"/>
  <c r="P73" i="111"/>
  <c r="Q73" i="111" s="1"/>
  <c r="D83" i="5"/>
  <c r="E82" i="5"/>
  <c r="G82" i="5" s="1"/>
  <c r="I80" i="5"/>
  <c r="J80" i="5" s="1"/>
  <c r="H80" i="5"/>
  <c r="H75" i="111"/>
  <c r="I75" i="111" s="1"/>
  <c r="J75" i="111" s="1"/>
  <c r="K75" i="111" s="1"/>
  <c r="F75" i="85"/>
  <c r="D80" i="7"/>
  <c r="E80" i="7" s="1"/>
  <c r="G80" i="7" s="1"/>
  <c r="E79" i="7"/>
  <c r="G79" i="7" s="1"/>
  <c r="E96" i="123"/>
  <c r="F95" i="123"/>
  <c r="H95" i="123" s="1"/>
  <c r="I83" i="117"/>
  <c r="J83" i="117" s="1"/>
  <c r="K83" i="117"/>
  <c r="K90" i="116" s="1"/>
  <c r="L75" i="7"/>
  <c r="M75" i="7" s="1"/>
  <c r="C84" i="128"/>
  <c r="D84" i="128"/>
  <c r="J91" i="129"/>
  <c r="D101" i="91"/>
  <c r="I81" i="119"/>
  <c r="J81" i="119" s="1"/>
  <c r="K81" i="119"/>
  <c r="J84" i="118" s="1"/>
  <c r="D80" i="87"/>
  <c r="E80" i="87" s="1"/>
  <c r="G80" i="87" s="1"/>
  <c r="H80" i="87" s="1"/>
  <c r="E84" i="86" s="1"/>
  <c r="E79" i="87"/>
  <c r="G79" i="87" s="1"/>
  <c r="H79" i="87" s="1"/>
  <c r="E83" i="86" s="1"/>
  <c r="H85" i="117"/>
  <c r="K76" i="7"/>
  <c r="I80" i="119"/>
  <c r="J80" i="119" s="1"/>
  <c r="K80" i="119"/>
  <c r="J83" i="118" s="1"/>
  <c r="E76" i="107"/>
  <c r="F75" i="107"/>
  <c r="H75" i="107" s="1"/>
  <c r="I75" i="107" s="1"/>
  <c r="D90" i="106" s="1"/>
  <c r="B86" i="5" l="1"/>
  <c r="C85" i="5"/>
  <c r="C87" i="91"/>
  <c r="E87" i="91" s="1"/>
  <c r="G87" i="91" s="1"/>
  <c r="H87" i="91" s="1"/>
  <c r="J115" i="90" s="1"/>
  <c r="B88" i="91"/>
  <c r="D74" i="85"/>
  <c r="E73" i="85"/>
  <c r="G73" i="85" s="1"/>
  <c r="I73" i="85" s="1"/>
  <c r="J73" i="85" s="1"/>
  <c r="C76" i="101"/>
  <c r="D75" i="101"/>
  <c r="D82" i="107"/>
  <c r="C83" i="107"/>
  <c r="C77" i="109"/>
  <c r="D76" i="109"/>
  <c r="F76" i="109" s="1"/>
  <c r="H76" i="109" s="1"/>
  <c r="I76" i="109" s="1"/>
  <c r="D89" i="108" s="1"/>
  <c r="K78" i="7"/>
  <c r="L78" i="7" s="1"/>
  <c r="M78" i="7" s="1"/>
  <c r="O75" i="111"/>
  <c r="M75" i="111"/>
  <c r="D94" i="110"/>
  <c r="F76" i="85"/>
  <c r="P74" i="111"/>
  <c r="Q74" i="111" s="1"/>
  <c r="F76" i="107"/>
  <c r="H76" i="107" s="1"/>
  <c r="I76" i="107" s="1"/>
  <c r="D91" i="106" s="1"/>
  <c r="E77" i="107"/>
  <c r="E78" i="107" s="1"/>
  <c r="D85" i="128"/>
  <c r="C85" i="128"/>
  <c r="J92" i="129"/>
  <c r="E97" i="123"/>
  <c r="E98" i="123" s="1"/>
  <c r="F96" i="123"/>
  <c r="H96" i="123" s="1"/>
  <c r="F75" i="101"/>
  <c r="H75" i="101" s="1"/>
  <c r="I75" i="101" s="1"/>
  <c r="L116" i="100" s="1"/>
  <c r="E76" i="101"/>
  <c r="I86" i="117"/>
  <c r="J86" i="117" s="1"/>
  <c r="K86" i="117"/>
  <c r="K93" i="116" s="1"/>
  <c r="E84" i="138"/>
  <c r="F84" i="138"/>
  <c r="H84" i="138"/>
  <c r="G84" i="138"/>
  <c r="C84" i="138"/>
  <c r="I91" i="139"/>
  <c r="D84" i="138"/>
  <c r="D102" i="91"/>
  <c r="I95" i="123"/>
  <c r="J95" i="123"/>
  <c r="D117" i="122" s="1"/>
  <c r="I85" i="117"/>
  <c r="J85" i="117" s="1"/>
  <c r="K85" i="117"/>
  <c r="K92" i="116" s="1"/>
  <c r="H79" i="7"/>
  <c r="I79" i="7"/>
  <c r="H82" i="5"/>
  <c r="I82" i="5"/>
  <c r="J82" i="5" s="1"/>
  <c r="H76" i="111"/>
  <c r="I76" i="111" s="1"/>
  <c r="J76" i="111" s="1"/>
  <c r="K76" i="111" s="1"/>
  <c r="L76" i="7"/>
  <c r="M76" i="7" s="1"/>
  <c r="H80" i="7"/>
  <c r="I80" i="7"/>
  <c r="E83" i="5"/>
  <c r="G83" i="5" s="1"/>
  <c r="D84" i="5"/>
  <c r="D85" i="5" s="1"/>
  <c r="H77" i="111"/>
  <c r="I77" i="111" s="1"/>
  <c r="J77" i="111" s="1"/>
  <c r="K77" i="111" s="1"/>
  <c r="E78" i="109"/>
  <c r="B87" i="5" l="1"/>
  <c r="C86" i="5"/>
  <c r="C84" i="107"/>
  <c r="D83" i="107"/>
  <c r="E74" i="85"/>
  <c r="G74" i="85" s="1"/>
  <c r="I74" i="85" s="1"/>
  <c r="J74" i="85" s="1"/>
  <c r="J77" i="84" s="1"/>
  <c r="D75" i="85"/>
  <c r="C88" i="91"/>
  <c r="E88" i="91" s="1"/>
  <c r="G88" i="91" s="1"/>
  <c r="H88" i="91" s="1"/>
  <c r="J116" i="90" s="1"/>
  <c r="B89" i="91"/>
  <c r="K80" i="7"/>
  <c r="L80" i="7" s="1"/>
  <c r="M80" i="7" s="1"/>
  <c r="D77" i="109"/>
  <c r="F77" i="109" s="1"/>
  <c r="H77" i="109" s="1"/>
  <c r="I77" i="109" s="1"/>
  <c r="D90" i="108" s="1"/>
  <c r="C78" i="109"/>
  <c r="C77" i="101"/>
  <c r="D76" i="101"/>
  <c r="F76" i="101" s="1"/>
  <c r="H76" i="101" s="1"/>
  <c r="I76" i="101" s="1"/>
  <c r="L117" i="100" s="1"/>
  <c r="M77" i="111"/>
  <c r="D96" i="110"/>
  <c r="O77" i="111"/>
  <c r="M76" i="111"/>
  <c r="D95" i="110"/>
  <c r="O76" i="111"/>
  <c r="E77" i="101"/>
  <c r="D86" i="128"/>
  <c r="C86" i="128"/>
  <c r="J93" i="129"/>
  <c r="H83" i="5"/>
  <c r="I83" i="5"/>
  <c r="J83" i="5" s="1"/>
  <c r="I92" i="139"/>
  <c r="H85" i="138"/>
  <c r="F85" i="138"/>
  <c r="D85" i="138"/>
  <c r="E85" i="138"/>
  <c r="C85" i="138"/>
  <c r="G85" i="138"/>
  <c r="I96" i="123"/>
  <c r="J96" i="123"/>
  <c r="D118" i="122" s="1"/>
  <c r="D103" i="91"/>
  <c r="E79" i="109"/>
  <c r="E85" i="5"/>
  <c r="G85" i="5" s="1"/>
  <c r="D86" i="5"/>
  <c r="K79" i="7"/>
  <c r="F98" i="123"/>
  <c r="H98" i="123" s="1"/>
  <c r="E99" i="123"/>
  <c r="E100" i="123" s="1"/>
  <c r="E79" i="107"/>
  <c r="F78" i="107"/>
  <c r="H78" i="107" s="1"/>
  <c r="I78" i="107" s="1"/>
  <c r="D96" i="106" s="1"/>
  <c r="F77" i="85"/>
  <c r="P75" i="111"/>
  <c r="Q75" i="111" s="1"/>
  <c r="B88" i="5" l="1"/>
  <c r="C87" i="5"/>
  <c r="D77" i="101"/>
  <c r="C78" i="101"/>
  <c r="B90" i="91"/>
  <c r="C89" i="91"/>
  <c r="E89" i="91" s="1"/>
  <c r="G89" i="91" s="1"/>
  <c r="H89" i="91" s="1"/>
  <c r="J117" i="90" s="1"/>
  <c r="D78" i="109"/>
  <c r="F78" i="109" s="1"/>
  <c r="H78" i="109" s="1"/>
  <c r="I78" i="109" s="1"/>
  <c r="D91" i="108" s="1"/>
  <c r="C79" i="109"/>
  <c r="D84" i="107"/>
  <c r="C85" i="107"/>
  <c r="D76" i="85"/>
  <c r="E75" i="85"/>
  <c r="G75" i="85" s="1"/>
  <c r="I75" i="85" s="1"/>
  <c r="J75" i="85" s="1"/>
  <c r="J78" i="84" s="1"/>
  <c r="E78" i="101"/>
  <c r="F77" i="101"/>
  <c r="H77" i="101" s="1"/>
  <c r="I77" i="101" s="1"/>
  <c r="L118" i="100" s="1"/>
  <c r="L79" i="7"/>
  <c r="M79" i="7" s="1"/>
  <c r="E80" i="109"/>
  <c r="E81" i="109" s="1"/>
  <c r="D87" i="128"/>
  <c r="C87" i="128"/>
  <c r="J94" i="129"/>
  <c r="J95" i="129" s="1"/>
  <c r="J96" i="129" s="1"/>
  <c r="J97" i="129" s="1"/>
  <c r="J98" i="129" s="1"/>
  <c r="J99" i="129" s="1"/>
  <c r="J100" i="129" s="1"/>
  <c r="J101" i="129" s="1"/>
  <c r="J102" i="129" s="1"/>
  <c r="P77" i="111"/>
  <c r="Q77" i="111" s="1"/>
  <c r="E86" i="5"/>
  <c r="G86" i="5" s="1"/>
  <c r="D87" i="5"/>
  <c r="G86" i="138"/>
  <c r="I93" i="139"/>
  <c r="E86" i="138"/>
  <c r="C86" i="138"/>
  <c r="H86" i="138"/>
  <c r="D86" i="138"/>
  <c r="F86" i="138"/>
  <c r="P76" i="111"/>
  <c r="Q76" i="111" s="1"/>
  <c r="J98" i="123"/>
  <c r="D123" i="122" s="1"/>
  <c r="I98" i="123"/>
  <c r="F79" i="107"/>
  <c r="H79" i="107" s="1"/>
  <c r="I79" i="107" s="1"/>
  <c r="D97" i="106" s="1"/>
  <c r="E80" i="107"/>
  <c r="F78" i="85"/>
  <c r="E101" i="123"/>
  <c r="F100" i="123"/>
  <c r="H100" i="123" s="1"/>
  <c r="I85" i="5"/>
  <c r="J85" i="5" s="1"/>
  <c r="H85" i="5"/>
  <c r="D104" i="91"/>
  <c r="C88" i="5" l="1"/>
  <c r="B89" i="5"/>
  <c r="D85" i="107"/>
  <c r="C86" i="107"/>
  <c r="C90" i="91"/>
  <c r="E90" i="91" s="1"/>
  <c r="G90" i="91" s="1"/>
  <c r="H90" i="91" s="1"/>
  <c r="J118" i="90" s="1"/>
  <c r="B91" i="91"/>
  <c r="D79" i="109"/>
  <c r="F79" i="109" s="1"/>
  <c r="H79" i="109" s="1"/>
  <c r="I79" i="109" s="1"/>
  <c r="D92" i="108" s="1"/>
  <c r="C80" i="109"/>
  <c r="C81" i="109" s="1"/>
  <c r="D78" i="101"/>
  <c r="C79" i="101"/>
  <c r="D77" i="85"/>
  <c r="E76" i="85"/>
  <c r="G76" i="85" s="1"/>
  <c r="I76" i="85" s="1"/>
  <c r="J76" i="85" s="1"/>
  <c r="I86" i="5"/>
  <c r="J86" i="5" s="1"/>
  <c r="H86" i="5"/>
  <c r="F79" i="85"/>
  <c r="C87" i="138"/>
  <c r="E87" i="138"/>
  <c r="H87" i="138"/>
  <c r="F87" i="138"/>
  <c r="I94" i="139"/>
  <c r="D87" i="138"/>
  <c r="G87" i="138"/>
  <c r="F80" i="107"/>
  <c r="H80" i="107" s="1"/>
  <c r="I80" i="107" s="1"/>
  <c r="D98" i="106" s="1"/>
  <c r="E81" i="107"/>
  <c r="D105" i="91"/>
  <c r="I100" i="123"/>
  <c r="J100" i="123"/>
  <c r="D127" i="122" s="1"/>
  <c r="E102" i="123"/>
  <c r="E103" i="123" s="1"/>
  <c r="F101" i="123"/>
  <c r="H101" i="123" s="1"/>
  <c r="E87" i="5"/>
  <c r="G87" i="5" s="1"/>
  <c r="D88" i="5"/>
  <c r="E82" i="109"/>
  <c r="E79" i="101"/>
  <c r="F78" i="101"/>
  <c r="H78" i="101" s="1"/>
  <c r="I78" i="101" s="1"/>
  <c r="L119" i="100" s="1"/>
  <c r="B90" i="5" l="1"/>
  <c r="C89" i="5"/>
  <c r="D81" i="109"/>
  <c r="F81" i="109" s="1"/>
  <c r="H81" i="109" s="1"/>
  <c r="I81" i="109" s="1"/>
  <c r="D97" i="108" s="1"/>
  <c r="C82" i="109"/>
  <c r="C87" i="107"/>
  <c r="D86" i="107"/>
  <c r="D78" i="85"/>
  <c r="E77" i="85"/>
  <c r="G77" i="85" s="1"/>
  <c r="I77" i="85" s="1"/>
  <c r="J77" i="85" s="1"/>
  <c r="J80" i="84" s="1"/>
  <c r="C80" i="101"/>
  <c r="D79" i="101"/>
  <c r="C91" i="91"/>
  <c r="E91" i="91" s="1"/>
  <c r="G91" i="91" s="1"/>
  <c r="H91" i="91" s="1"/>
  <c r="J119" i="90" s="1"/>
  <c r="B92" i="91"/>
  <c r="B93" i="91" s="1"/>
  <c r="H87" i="5"/>
  <c r="I87" i="5"/>
  <c r="J87" i="5" s="1"/>
  <c r="I101" i="123"/>
  <c r="J101" i="123"/>
  <c r="D128" i="122" s="1"/>
  <c r="D106" i="91"/>
  <c r="D107" i="91" s="1"/>
  <c r="F80" i="85"/>
  <c r="E80" i="101"/>
  <c r="F79" i="101"/>
  <c r="H79" i="101" s="1"/>
  <c r="I79" i="101" s="1"/>
  <c r="L120" i="100" s="1"/>
  <c r="E83" i="109"/>
  <c r="E104" i="123"/>
  <c r="F103" i="123"/>
  <c r="H103" i="123" s="1"/>
  <c r="E88" i="5"/>
  <c r="G88" i="5" s="1"/>
  <c r="D89" i="5"/>
  <c r="F81" i="107"/>
  <c r="H81" i="107" s="1"/>
  <c r="I81" i="107" s="1"/>
  <c r="D99" i="106" s="1"/>
  <c r="E82" i="107"/>
  <c r="D88" i="138"/>
  <c r="I95" i="139"/>
  <c r="F88" i="138"/>
  <c r="G88" i="138"/>
  <c r="C88" i="138"/>
  <c r="E88" i="138"/>
  <c r="H88" i="138"/>
  <c r="C90" i="5" l="1"/>
  <c r="B91" i="5"/>
  <c r="C81" i="101"/>
  <c r="D80" i="101"/>
  <c r="C88" i="107"/>
  <c r="D87" i="107"/>
  <c r="B94" i="91"/>
  <c r="C93" i="91"/>
  <c r="E93" i="91" s="1"/>
  <c r="G93" i="91" s="1"/>
  <c r="H93" i="91" s="1"/>
  <c r="J122" i="90" s="1"/>
  <c r="D82" i="109"/>
  <c r="F82" i="109" s="1"/>
  <c r="H82" i="109" s="1"/>
  <c r="I82" i="109" s="1"/>
  <c r="D98" i="108" s="1"/>
  <c r="C83" i="109"/>
  <c r="D79" i="85"/>
  <c r="E78" i="85"/>
  <c r="G78" i="85" s="1"/>
  <c r="I78" i="85" s="1"/>
  <c r="J78" i="85" s="1"/>
  <c r="J81" i="84" s="1"/>
  <c r="D90" i="5"/>
  <c r="E89" i="5"/>
  <c r="G89" i="5" s="1"/>
  <c r="F81" i="85"/>
  <c r="H88" i="5"/>
  <c r="I88" i="5"/>
  <c r="J88" i="5" s="1"/>
  <c r="E84" i="109"/>
  <c r="D108" i="91"/>
  <c r="C89" i="138"/>
  <c r="E89" i="138"/>
  <c r="D89" i="138"/>
  <c r="H89" i="138"/>
  <c r="I96" i="139"/>
  <c r="F89" i="138"/>
  <c r="G89" i="138"/>
  <c r="E83" i="107"/>
  <c r="F82" i="107"/>
  <c r="H82" i="107" s="1"/>
  <c r="I82" i="107" s="1"/>
  <c r="D100" i="106" s="1"/>
  <c r="J103" i="123"/>
  <c r="D132" i="122" s="1"/>
  <c r="I103" i="123"/>
  <c r="E105" i="123"/>
  <c r="F104" i="123"/>
  <c r="H104" i="123" s="1"/>
  <c r="F80" i="101"/>
  <c r="H80" i="101" s="1"/>
  <c r="I80" i="101" s="1"/>
  <c r="L121" i="100" s="1"/>
  <c r="E81" i="101"/>
  <c r="C91" i="5" l="1"/>
  <c r="B92" i="5"/>
  <c r="D80" i="85"/>
  <c r="E79" i="85"/>
  <c r="G79" i="85" s="1"/>
  <c r="I79" i="85" s="1"/>
  <c r="J79" i="85" s="1"/>
  <c r="J82" i="84" s="1"/>
  <c r="B95" i="91"/>
  <c r="C94" i="91"/>
  <c r="E94" i="91" s="1"/>
  <c r="G94" i="91" s="1"/>
  <c r="H94" i="91" s="1"/>
  <c r="J123" i="90" s="1"/>
  <c r="D81" i="101"/>
  <c r="C82" i="101"/>
  <c r="D82" i="101" s="1"/>
  <c r="D83" i="109"/>
  <c r="F83" i="109" s="1"/>
  <c r="H83" i="109" s="1"/>
  <c r="I83" i="109" s="1"/>
  <c r="D99" i="108" s="1"/>
  <c r="C84" i="109"/>
  <c r="D88" i="107"/>
  <c r="C89" i="107"/>
  <c r="C90" i="107" s="1"/>
  <c r="I104" i="123"/>
  <c r="J104" i="123"/>
  <c r="D133" i="122" s="1"/>
  <c r="E106" i="123"/>
  <c r="F105" i="123"/>
  <c r="H105" i="123" s="1"/>
  <c r="H89" i="5"/>
  <c r="I89" i="5"/>
  <c r="J89" i="5" s="1"/>
  <c r="E85" i="109"/>
  <c r="F82" i="85"/>
  <c r="F90" i="138"/>
  <c r="E90" i="138"/>
  <c r="H90" i="138"/>
  <c r="D90" i="138"/>
  <c r="G90" i="138"/>
  <c r="C90" i="138"/>
  <c r="I97" i="139"/>
  <c r="F83" i="107"/>
  <c r="H83" i="107" s="1"/>
  <c r="I83" i="107" s="1"/>
  <c r="D101" i="106" s="1"/>
  <c r="E84" i="107"/>
  <c r="F81" i="101"/>
  <c r="H81" i="101" s="1"/>
  <c r="I81" i="101" s="1"/>
  <c r="L122" i="100" s="1"/>
  <c r="E82" i="101"/>
  <c r="D109" i="91"/>
  <c r="D91" i="5"/>
  <c r="E90" i="5"/>
  <c r="G90" i="5" s="1"/>
  <c r="B93" i="5" l="1"/>
  <c r="C92" i="5"/>
  <c r="F82" i="101"/>
  <c r="H82" i="101" s="1"/>
  <c r="I82" i="101" s="1"/>
  <c r="L123" i="100" s="1"/>
  <c r="D84" i="109"/>
  <c r="F84" i="109" s="1"/>
  <c r="H84" i="109" s="1"/>
  <c r="I84" i="109" s="1"/>
  <c r="D100" i="108" s="1"/>
  <c r="C85" i="109"/>
  <c r="B96" i="91"/>
  <c r="C95" i="91"/>
  <c r="E95" i="91" s="1"/>
  <c r="G95" i="91" s="1"/>
  <c r="H95" i="91" s="1"/>
  <c r="J124" i="90" s="1"/>
  <c r="C91" i="107"/>
  <c r="C92" i="107" s="1"/>
  <c r="D90" i="107"/>
  <c r="E80" i="85"/>
  <c r="G80" i="85" s="1"/>
  <c r="I80" i="85" s="1"/>
  <c r="J80" i="85" s="1"/>
  <c r="J83" i="84" s="1"/>
  <c r="D81" i="85"/>
  <c r="F106" i="123"/>
  <c r="H106" i="123" s="1"/>
  <c r="E107" i="123"/>
  <c r="D92" i="5"/>
  <c r="E91" i="5"/>
  <c r="G91" i="5" s="1"/>
  <c r="F84" i="107"/>
  <c r="H84" i="107" s="1"/>
  <c r="I84" i="107" s="1"/>
  <c r="D102" i="106" s="1"/>
  <c r="E85" i="107"/>
  <c r="F83" i="85"/>
  <c r="I105" i="123"/>
  <c r="J105" i="123"/>
  <c r="D134" i="122" s="1"/>
  <c r="E86" i="109"/>
  <c r="D110" i="91"/>
  <c r="I90" i="5"/>
  <c r="J90" i="5" s="1"/>
  <c r="H90" i="5"/>
  <c r="I98" i="139"/>
  <c r="I99" i="139" s="1"/>
  <c r="D91" i="138"/>
  <c r="E91" i="138"/>
  <c r="G91" i="138"/>
  <c r="C91" i="138"/>
  <c r="H91" i="138"/>
  <c r="F91" i="138"/>
  <c r="B94" i="5" l="1"/>
  <c r="C93" i="5"/>
  <c r="D92" i="107"/>
  <c r="C93" i="107"/>
  <c r="E81" i="85"/>
  <c r="G81" i="85" s="1"/>
  <c r="I81" i="85" s="1"/>
  <c r="J81" i="85" s="1"/>
  <c r="J84" i="84" s="1"/>
  <c r="D82" i="85"/>
  <c r="D85" i="109"/>
  <c r="F85" i="109" s="1"/>
  <c r="H85" i="109" s="1"/>
  <c r="I85" i="109" s="1"/>
  <c r="D101" i="108" s="1"/>
  <c r="C86" i="109"/>
  <c r="C96" i="91"/>
  <c r="E96" i="91" s="1"/>
  <c r="G96" i="91" s="1"/>
  <c r="H96" i="91" s="1"/>
  <c r="J125" i="90" s="1"/>
  <c r="B97" i="91"/>
  <c r="E87" i="109"/>
  <c r="F84" i="85"/>
  <c r="D93" i="5"/>
  <c r="E92" i="5"/>
  <c r="G92" i="5" s="1"/>
  <c r="D111" i="91"/>
  <c r="F85" i="107"/>
  <c r="H85" i="107" s="1"/>
  <c r="I85" i="107" s="1"/>
  <c r="D103" i="106" s="1"/>
  <c r="E86" i="107"/>
  <c r="E108" i="123"/>
  <c r="F107" i="123"/>
  <c r="H107" i="123" s="1"/>
  <c r="H91" i="5"/>
  <c r="I91" i="5"/>
  <c r="J91" i="5" s="1"/>
  <c r="H93" i="138"/>
  <c r="F93" i="138"/>
  <c r="G93" i="138"/>
  <c r="E93" i="138"/>
  <c r="I100" i="139"/>
  <c r="D93" i="138"/>
  <c r="C93" i="138"/>
  <c r="I106" i="123"/>
  <c r="J106" i="123"/>
  <c r="D135" i="122" s="1"/>
  <c r="C94" i="5" l="1"/>
  <c r="B95" i="5"/>
  <c r="B96" i="5" s="1"/>
  <c r="D86" i="109"/>
  <c r="F86" i="109" s="1"/>
  <c r="H86" i="109" s="1"/>
  <c r="I86" i="109" s="1"/>
  <c r="D102" i="108" s="1"/>
  <c r="C87" i="109"/>
  <c r="D93" i="107"/>
  <c r="C94" i="107"/>
  <c r="C97" i="91"/>
  <c r="E97" i="91" s="1"/>
  <c r="G97" i="91" s="1"/>
  <c r="H97" i="91" s="1"/>
  <c r="J126" i="90" s="1"/>
  <c r="B98" i="91"/>
  <c r="E82" i="85"/>
  <c r="G82" i="85" s="1"/>
  <c r="I82" i="85" s="1"/>
  <c r="J82" i="85" s="1"/>
  <c r="J85" i="84" s="1"/>
  <c r="D83" i="85"/>
  <c r="G94" i="138"/>
  <c r="F94" i="138"/>
  <c r="E94" i="138"/>
  <c r="D94" i="138"/>
  <c r="C94" i="138"/>
  <c r="I101" i="139"/>
  <c r="H94" i="138"/>
  <c r="E109" i="123"/>
  <c r="F108" i="123"/>
  <c r="H108" i="123" s="1"/>
  <c r="D112" i="91"/>
  <c r="F85" i="85"/>
  <c r="J107" i="123"/>
  <c r="D136" i="122" s="1"/>
  <c r="I107" i="123"/>
  <c r="E87" i="107"/>
  <c r="F86" i="107"/>
  <c r="H86" i="107" s="1"/>
  <c r="I86" i="107" s="1"/>
  <c r="D104" i="106" s="1"/>
  <c r="I92" i="5"/>
  <c r="J92" i="5" s="1"/>
  <c r="H92" i="5"/>
  <c r="D94" i="5"/>
  <c r="E93" i="5"/>
  <c r="G93" i="5" s="1"/>
  <c r="E88" i="109"/>
  <c r="C96" i="5" l="1"/>
  <c r="B97" i="5"/>
  <c r="D84" i="85"/>
  <c r="E83" i="85"/>
  <c r="G83" i="85" s="1"/>
  <c r="I83" i="85" s="1"/>
  <c r="J83" i="85" s="1"/>
  <c r="J86" i="84" s="1"/>
  <c r="D94" i="107"/>
  <c r="C95" i="107"/>
  <c r="C98" i="91"/>
  <c r="E98" i="91" s="1"/>
  <c r="G98" i="91" s="1"/>
  <c r="H98" i="91" s="1"/>
  <c r="J127" i="90" s="1"/>
  <c r="B99" i="91"/>
  <c r="D87" i="109"/>
  <c r="F87" i="109" s="1"/>
  <c r="H87" i="109" s="1"/>
  <c r="I87" i="109" s="1"/>
  <c r="D103" i="108" s="1"/>
  <c r="C88" i="109"/>
  <c r="E88" i="107"/>
  <c r="F87" i="107"/>
  <c r="H87" i="107" s="1"/>
  <c r="I87" i="107" s="1"/>
  <c r="D105" i="106" s="1"/>
  <c r="E110" i="123"/>
  <c r="F109" i="123"/>
  <c r="H109" i="123" s="1"/>
  <c r="D95" i="5"/>
  <c r="D96" i="5" s="1"/>
  <c r="E94" i="5"/>
  <c r="G94" i="5" s="1"/>
  <c r="E89" i="109"/>
  <c r="D113" i="91"/>
  <c r="H95" i="138"/>
  <c r="D95" i="138"/>
  <c r="I102" i="139"/>
  <c r="F95" i="138"/>
  <c r="E95" i="138"/>
  <c r="C95" i="138"/>
  <c r="G95" i="138"/>
  <c r="F86" i="85"/>
  <c r="I93" i="5"/>
  <c r="J93" i="5" s="1"/>
  <c r="H93" i="5"/>
  <c r="I108" i="123"/>
  <c r="J108" i="123"/>
  <c r="D137" i="122" s="1"/>
  <c r="B98" i="5" l="1"/>
  <c r="C97" i="5"/>
  <c r="C99" i="91"/>
  <c r="E99" i="91" s="1"/>
  <c r="G99" i="91" s="1"/>
  <c r="H99" i="91" s="1"/>
  <c r="J128" i="90" s="1"/>
  <c r="B100" i="91"/>
  <c r="C96" i="107"/>
  <c r="D95" i="107"/>
  <c r="D88" i="109"/>
  <c r="F88" i="109" s="1"/>
  <c r="H88" i="109" s="1"/>
  <c r="I88" i="109" s="1"/>
  <c r="D104" i="108" s="1"/>
  <c r="C89" i="109"/>
  <c r="E84" i="85"/>
  <c r="G84" i="85" s="1"/>
  <c r="I84" i="85" s="1"/>
  <c r="J84" i="85" s="1"/>
  <c r="D85" i="85"/>
  <c r="I109" i="123"/>
  <c r="J109" i="123"/>
  <c r="D138" i="122" s="1"/>
  <c r="F87" i="85"/>
  <c r="E90" i="109"/>
  <c r="E91" i="109" s="1"/>
  <c r="E111" i="123"/>
  <c r="F110" i="123"/>
  <c r="H110" i="123" s="1"/>
  <c r="D114" i="91"/>
  <c r="I94" i="5"/>
  <c r="J94" i="5" s="1"/>
  <c r="H94" i="5"/>
  <c r="D96" i="138"/>
  <c r="G96" i="138"/>
  <c r="I103" i="139"/>
  <c r="C96" i="138"/>
  <c r="E96" i="138"/>
  <c r="F96" i="138"/>
  <c r="H96" i="138"/>
  <c r="E96" i="5"/>
  <c r="G96" i="5" s="1"/>
  <c r="D97" i="5"/>
  <c r="E89" i="107"/>
  <c r="E90" i="107" s="1"/>
  <c r="F88" i="107"/>
  <c r="H88" i="107" s="1"/>
  <c r="I88" i="107" s="1"/>
  <c r="D106" i="106" s="1"/>
  <c r="B99" i="5" l="1"/>
  <c r="C98" i="5"/>
  <c r="C97" i="107"/>
  <c r="D96" i="107"/>
  <c r="E85" i="85"/>
  <c r="G85" i="85" s="1"/>
  <c r="I85" i="85" s="1"/>
  <c r="J85" i="85" s="1"/>
  <c r="J88" i="84" s="1"/>
  <c r="D86" i="85"/>
  <c r="D89" i="109"/>
  <c r="F89" i="109" s="1"/>
  <c r="H89" i="109" s="1"/>
  <c r="I89" i="109" s="1"/>
  <c r="D105" i="108" s="1"/>
  <c r="C90" i="109"/>
  <c r="C91" i="109" s="1"/>
  <c r="B101" i="91"/>
  <c r="C100" i="91"/>
  <c r="E100" i="91" s="1"/>
  <c r="G100" i="91" s="1"/>
  <c r="H100" i="91" s="1"/>
  <c r="J129" i="90" s="1"/>
  <c r="I104" i="139"/>
  <c r="G97" i="138"/>
  <c r="E97" i="138"/>
  <c r="C97" i="138"/>
  <c r="F97" i="138"/>
  <c r="H97" i="138"/>
  <c r="D97" i="138"/>
  <c r="E112" i="123"/>
  <c r="F111" i="123"/>
  <c r="H111" i="123" s="1"/>
  <c r="F88" i="85"/>
  <c r="H96" i="5"/>
  <c r="I96" i="5"/>
  <c r="J96" i="5" s="1"/>
  <c r="I110" i="123"/>
  <c r="J110" i="123"/>
  <c r="D139" i="122" s="1"/>
  <c r="F90" i="107"/>
  <c r="H90" i="107" s="1"/>
  <c r="I90" i="107" s="1"/>
  <c r="E91" i="107"/>
  <c r="E92" i="107" s="1"/>
  <c r="D115" i="91"/>
  <c r="E97" i="5"/>
  <c r="G97" i="5" s="1"/>
  <c r="D98" i="5"/>
  <c r="E92" i="109"/>
  <c r="B100" i="5" l="1"/>
  <c r="B101" i="5" s="1"/>
  <c r="C99" i="5"/>
  <c r="C92" i="109"/>
  <c r="D91" i="109"/>
  <c r="F91" i="109" s="1"/>
  <c r="H91" i="109" s="1"/>
  <c r="I91" i="109" s="1"/>
  <c r="D110" i="108" s="1"/>
  <c r="C98" i="107"/>
  <c r="D97" i="107"/>
  <c r="D87" i="85"/>
  <c r="E86" i="85"/>
  <c r="G86" i="85" s="1"/>
  <c r="I86" i="85" s="1"/>
  <c r="J86" i="85" s="1"/>
  <c r="J89" i="84" s="1"/>
  <c r="C101" i="91"/>
  <c r="E101" i="91" s="1"/>
  <c r="G101" i="91" s="1"/>
  <c r="H101" i="91" s="1"/>
  <c r="J130" i="90" s="1"/>
  <c r="B102" i="91"/>
  <c r="F112" i="123"/>
  <c r="H112" i="123" s="1"/>
  <c r="E113" i="123"/>
  <c r="F89" i="85"/>
  <c r="E93" i="109"/>
  <c r="H97" i="5"/>
  <c r="I97" i="5"/>
  <c r="J97" i="5" s="1"/>
  <c r="D116" i="91"/>
  <c r="D117" i="91" s="1"/>
  <c r="D99" i="5"/>
  <c r="E98" i="5"/>
  <c r="G98" i="5" s="1"/>
  <c r="E93" i="107"/>
  <c r="F92" i="107"/>
  <c r="H92" i="107" s="1"/>
  <c r="I92" i="107" s="1"/>
  <c r="I111" i="123"/>
  <c r="J111" i="123"/>
  <c r="D140" i="122" s="1"/>
  <c r="I105" i="139"/>
  <c r="F98" i="138"/>
  <c r="C98" i="138"/>
  <c r="E98" i="138"/>
  <c r="D98" i="138"/>
  <c r="G98" i="138"/>
  <c r="H98" i="138"/>
  <c r="B102" i="5" l="1"/>
  <c r="C101" i="5"/>
  <c r="D98" i="107"/>
  <c r="C99" i="107"/>
  <c r="C102" i="91"/>
  <c r="E102" i="91" s="1"/>
  <c r="G102" i="91" s="1"/>
  <c r="H102" i="91" s="1"/>
  <c r="J131" i="90" s="1"/>
  <c r="B103" i="91"/>
  <c r="D88" i="85"/>
  <c r="E87" i="85"/>
  <c r="G87" i="85" s="1"/>
  <c r="I87" i="85" s="1"/>
  <c r="J87" i="85" s="1"/>
  <c r="D92" i="109"/>
  <c r="F92" i="109" s="1"/>
  <c r="H92" i="109" s="1"/>
  <c r="I92" i="109" s="1"/>
  <c r="D111" i="108" s="1"/>
  <c r="C93" i="109"/>
  <c r="E99" i="5"/>
  <c r="G99" i="5" s="1"/>
  <c r="D100" i="5"/>
  <c r="D101" i="5" s="1"/>
  <c r="F90" i="85"/>
  <c r="F113" i="123"/>
  <c r="H113" i="123" s="1"/>
  <c r="E114" i="123"/>
  <c r="H98" i="5"/>
  <c r="I98" i="5"/>
  <c r="J98" i="5" s="1"/>
  <c r="D118" i="91"/>
  <c r="D99" i="138"/>
  <c r="H99" i="138"/>
  <c r="G99" i="138"/>
  <c r="I106" i="139"/>
  <c r="C99" i="138"/>
  <c r="F93" i="107"/>
  <c r="H93" i="107" s="1"/>
  <c r="I93" i="107" s="1"/>
  <c r="E94" i="107"/>
  <c r="E94" i="109"/>
  <c r="I112" i="123"/>
  <c r="J112" i="123"/>
  <c r="D141" i="122" s="1"/>
  <c r="B103" i="5" l="1"/>
  <c r="C102" i="5"/>
  <c r="C100" i="107"/>
  <c r="C101" i="107" s="1"/>
  <c r="D99" i="107"/>
  <c r="D89" i="85"/>
  <c r="E88" i="85"/>
  <c r="G88" i="85" s="1"/>
  <c r="I88" i="85" s="1"/>
  <c r="J88" i="85" s="1"/>
  <c r="J91" i="84" s="1"/>
  <c r="C94" i="109"/>
  <c r="D93" i="109"/>
  <c r="F93" i="109" s="1"/>
  <c r="H93" i="109" s="1"/>
  <c r="I93" i="109" s="1"/>
  <c r="D112" i="108" s="1"/>
  <c r="B104" i="91"/>
  <c r="C103" i="91"/>
  <c r="E103" i="91" s="1"/>
  <c r="G103" i="91" s="1"/>
  <c r="H103" i="91" s="1"/>
  <c r="J132" i="90" s="1"/>
  <c r="E95" i="109"/>
  <c r="F91" i="85"/>
  <c r="G100" i="138"/>
  <c r="I107" i="139"/>
  <c r="I108" i="139" s="1"/>
  <c r="H100" i="138"/>
  <c r="D100" i="138"/>
  <c r="C100" i="138"/>
  <c r="D119" i="91"/>
  <c r="E115" i="123"/>
  <c r="E116" i="123" s="1"/>
  <c r="F114" i="123"/>
  <c r="H114" i="123" s="1"/>
  <c r="E101" i="5"/>
  <c r="G101" i="5" s="1"/>
  <c r="D102" i="5"/>
  <c r="E95" i="107"/>
  <c r="F94" i="107"/>
  <c r="H94" i="107" s="1"/>
  <c r="I94" i="107" s="1"/>
  <c r="J113" i="123"/>
  <c r="D142" i="122" s="1"/>
  <c r="I113" i="123"/>
  <c r="H99" i="5"/>
  <c r="I99" i="5"/>
  <c r="J99" i="5" s="1"/>
  <c r="C103" i="5" l="1"/>
  <c r="B104" i="5"/>
  <c r="C104" i="91"/>
  <c r="E104" i="91" s="1"/>
  <c r="G104" i="91" s="1"/>
  <c r="H104" i="91" s="1"/>
  <c r="J133" i="90" s="1"/>
  <c r="B105" i="91"/>
  <c r="D90" i="85"/>
  <c r="E89" i="85"/>
  <c r="G89" i="85" s="1"/>
  <c r="I89" i="85" s="1"/>
  <c r="J89" i="85" s="1"/>
  <c r="J92" i="84" s="1"/>
  <c r="C95" i="109"/>
  <c r="D94" i="109"/>
  <c r="F94" i="109" s="1"/>
  <c r="H94" i="109" s="1"/>
  <c r="I94" i="109" s="1"/>
  <c r="D113" i="108" s="1"/>
  <c r="C102" i="107"/>
  <c r="D101" i="107"/>
  <c r="F116" i="123"/>
  <c r="H116" i="123" s="1"/>
  <c r="E117" i="123"/>
  <c r="F92" i="85"/>
  <c r="E102" i="5"/>
  <c r="G102" i="5" s="1"/>
  <c r="D103" i="5"/>
  <c r="D120" i="91"/>
  <c r="H101" i="5"/>
  <c r="I101" i="5"/>
  <c r="J101" i="5" s="1"/>
  <c r="C102" i="138"/>
  <c r="D102" i="138"/>
  <c r="H102" i="138"/>
  <c r="I109" i="139"/>
  <c r="G102" i="138"/>
  <c r="E102" i="138"/>
  <c r="F102" i="138"/>
  <c r="E96" i="107"/>
  <c r="F95" i="107"/>
  <c r="H95" i="107" s="1"/>
  <c r="I95" i="107" s="1"/>
  <c r="I114" i="123"/>
  <c r="J114" i="123"/>
  <c r="D143" i="122" s="1"/>
  <c r="E96" i="109"/>
  <c r="C104" i="5" l="1"/>
  <c r="B105" i="5"/>
  <c r="C96" i="109"/>
  <c r="D95" i="109"/>
  <c r="F95" i="109" s="1"/>
  <c r="H95" i="109" s="1"/>
  <c r="I95" i="109" s="1"/>
  <c r="D114" i="108" s="1"/>
  <c r="D91" i="85"/>
  <c r="E90" i="85"/>
  <c r="G90" i="85" s="1"/>
  <c r="I90" i="85" s="1"/>
  <c r="J90" i="85" s="1"/>
  <c r="J93" i="84" s="1"/>
  <c r="C105" i="91"/>
  <c r="E105" i="91" s="1"/>
  <c r="G105" i="91" s="1"/>
  <c r="H105" i="91" s="1"/>
  <c r="J134" i="90" s="1"/>
  <c r="B106" i="91"/>
  <c r="B107" i="91" s="1"/>
  <c r="D102" i="107"/>
  <c r="C103" i="107"/>
  <c r="D121" i="91"/>
  <c r="E97" i="109"/>
  <c r="F93" i="85"/>
  <c r="F96" i="107"/>
  <c r="H96" i="107" s="1"/>
  <c r="I96" i="107" s="1"/>
  <c r="E97" i="107"/>
  <c r="G103" i="138"/>
  <c r="F103" i="138"/>
  <c r="H103" i="138"/>
  <c r="D103" i="138"/>
  <c r="E103" i="138"/>
  <c r="I110" i="139"/>
  <c r="C103" i="138"/>
  <c r="D104" i="5"/>
  <c r="E103" i="5"/>
  <c r="G103" i="5" s="1"/>
  <c r="E118" i="123"/>
  <c r="F117" i="123"/>
  <c r="H117" i="123" s="1"/>
  <c r="I102" i="5"/>
  <c r="J102" i="5" s="1"/>
  <c r="H102" i="5"/>
  <c r="I116" i="123"/>
  <c r="J116" i="123"/>
  <c r="D145" i="122" s="1"/>
  <c r="B106" i="5" l="1"/>
  <c r="C105" i="5"/>
  <c r="C107" i="91"/>
  <c r="E107" i="91" s="1"/>
  <c r="G107" i="91" s="1"/>
  <c r="H107" i="91" s="1"/>
  <c r="J137" i="90" s="1"/>
  <c r="B108" i="91"/>
  <c r="E91" i="85"/>
  <c r="G91" i="85" s="1"/>
  <c r="I91" i="85" s="1"/>
  <c r="J91" i="85" s="1"/>
  <c r="J94" i="84" s="1"/>
  <c r="D92" i="85"/>
  <c r="C104" i="107"/>
  <c r="D103" i="107"/>
  <c r="D96" i="109"/>
  <c r="F96" i="109" s="1"/>
  <c r="H96" i="109" s="1"/>
  <c r="I96" i="109" s="1"/>
  <c r="D115" i="108" s="1"/>
  <c r="C97" i="109"/>
  <c r="D105" i="5"/>
  <c r="E104" i="5"/>
  <c r="G104" i="5" s="1"/>
  <c r="E98" i="107"/>
  <c r="F97" i="107"/>
  <c r="H97" i="107" s="1"/>
  <c r="I97" i="107" s="1"/>
  <c r="J117" i="123"/>
  <c r="D146" i="122" s="1"/>
  <c r="I117" i="123"/>
  <c r="E98" i="109"/>
  <c r="E119" i="123"/>
  <c r="F118" i="123"/>
  <c r="H118" i="123" s="1"/>
  <c r="F94" i="85"/>
  <c r="H104" i="138"/>
  <c r="D104" i="138"/>
  <c r="F104" i="138"/>
  <c r="E104" i="138"/>
  <c r="G104" i="138"/>
  <c r="C104" i="138"/>
  <c r="I111" i="139"/>
  <c r="I103" i="5"/>
  <c r="J103" i="5" s="1"/>
  <c r="H103" i="5"/>
  <c r="D122" i="91"/>
  <c r="C106" i="5" l="1"/>
  <c r="B107" i="5"/>
  <c r="E92" i="85"/>
  <c r="G92" i="85" s="1"/>
  <c r="I92" i="85" s="1"/>
  <c r="J92" i="85" s="1"/>
  <c r="J95" i="84" s="1"/>
  <c r="D93" i="85"/>
  <c r="C98" i="109"/>
  <c r="D97" i="109"/>
  <c r="F97" i="109" s="1"/>
  <c r="H97" i="109" s="1"/>
  <c r="I97" i="109" s="1"/>
  <c r="D116" i="108" s="1"/>
  <c r="C108" i="91"/>
  <c r="E108" i="91" s="1"/>
  <c r="G108" i="91" s="1"/>
  <c r="H108" i="91" s="1"/>
  <c r="J138" i="90" s="1"/>
  <c r="B109" i="91"/>
  <c r="D104" i="107"/>
  <c r="C105" i="107"/>
  <c r="F95" i="85"/>
  <c r="E99" i="109"/>
  <c r="E99" i="107"/>
  <c r="F98" i="107"/>
  <c r="H98" i="107" s="1"/>
  <c r="I98" i="107" s="1"/>
  <c r="I118" i="123"/>
  <c r="J118" i="123"/>
  <c r="D147" i="122" s="1"/>
  <c r="H104" i="5"/>
  <c r="I104" i="5"/>
  <c r="J104" i="5" s="1"/>
  <c r="C105" i="138"/>
  <c r="D105" i="138"/>
  <c r="I112" i="139"/>
  <c r="H105" i="138"/>
  <c r="G105" i="138"/>
  <c r="D123" i="91"/>
  <c r="F119" i="123"/>
  <c r="H119" i="123" s="1"/>
  <c r="E120" i="123"/>
  <c r="E121" i="123" s="1"/>
  <c r="D106" i="5"/>
  <c r="E105" i="5"/>
  <c r="G105" i="5" s="1"/>
  <c r="C107" i="5" l="1"/>
  <c r="B108" i="5"/>
  <c r="B110" i="91"/>
  <c r="C109" i="91"/>
  <c r="E109" i="91" s="1"/>
  <c r="G109" i="91" s="1"/>
  <c r="H109" i="91" s="1"/>
  <c r="J139" i="90" s="1"/>
  <c r="C106" i="107"/>
  <c r="D105" i="107"/>
  <c r="D94" i="85"/>
  <c r="E93" i="85"/>
  <c r="G93" i="85" s="1"/>
  <c r="I93" i="85" s="1"/>
  <c r="J93" i="85" s="1"/>
  <c r="J96" i="84" s="1"/>
  <c r="D98" i="109"/>
  <c r="F98" i="109" s="1"/>
  <c r="H98" i="109" s="1"/>
  <c r="I98" i="109" s="1"/>
  <c r="D117" i="108" s="1"/>
  <c r="C99" i="109"/>
  <c r="E100" i="109"/>
  <c r="E101" i="109" s="1"/>
  <c r="D124" i="91"/>
  <c r="E106" i="5"/>
  <c r="G106" i="5" s="1"/>
  <c r="D107" i="5"/>
  <c r="E122" i="123"/>
  <c r="F121" i="123"/>
  <c r="H121" i="123" s="1"/>
  <c r="I119" i="123"/>
  <c r="J119" i="123"/>
  <c r="D148" i="122" s="1"/>
  <c r="H105" i="5"/>
  <c r="I105" i="5"/>
  <c r="J105" i="5" s="1"/>
  <c r="F106" i="138"/>
  <c r="G106" i="138"/>
  <c r="E106" i="138"/>
  <c r="C106" i="138"/>
  <c r="D106" i="138"/>
  <c r="I113" i="139"/>
  <c r="H106" i="138"/>
  <c r="E100" i="107"/>
  <c r="E101" i="107" s="1"/>
  <c r="F99" i="107"/>
  <c r="H99" i="107" s="1"/>
  <c r="I99" i="107" s="1"/>
  <c r="F96" i="85"/>
  <c r="B109" i="5" l="1"/>
  <c r="C108" i="5"/>
  <c r="D95" i="85"/>
  <c r="E94" i="85"/>
  <c r="G94" i="85" s="1"/>
  <c r="I94" i="85" s="1"/>
  <c r="J94" i="85" s="1"/>
  <c r="J97" i="84" s="1"/>
  <c r="C100" i="109"/>
  <c r="C101" i="109" s="1"/>
  <c r="D99" i="109"/>
  <c r="F99" i="109" s="1"/>
  <c r="H99" i="109" s="1"/>
  <c r="I99" i="109" s="1"/>
  <c r="D118" i="108" s="1"/>
  <c r="D106" i="107"/>
  <c r="C107" i="107"/>
  <c r="B111" i="91"/>
  <c r="C110" i="91"/>
  <c r="E110" i="91" s="1"/>
  <c r="G110" i="91" s="1"/>
  <c r="H110" i="91" s="1"/>
  <c r="J140" i="90" s="1"/>
  <c r="F101" i="107"/>
  <c r="H101" i="107" s="1"/>
  <c r="I101" i="107" s="1"/>
  <c r="D123" i="106" s="1"/>
  <c r="E102" i="107"/>
  <c r="F122" i="123"/>
  <c r="H122" i="123" s="1"/>
  <c r="E123" i="123"/>
  <c r="D125" i="91"/>
  <c r="I121" i="123"/>
  <c r="J121" i="123"/>
  <c r="D153" i="122" s="1"/>
  <c r="F97" i="85"/>
  <c r="D108" i="5"/>
  <c r="E107" i="5"/>
  <c r="G107" i="5" s="1"/>
  <c r="C107" i="138"/>
  <c r="I114" i="139"/>
  <c r="G107" i="138"/>
  <c r="D107" i="138"/>
  <c r="H107" i="138"/>
  <c r="I106" i="5"/>
  <c r="J106" i="5" s="1"/>
  <c r="H106" i="5"/>
  <c r="E102" i="109"/>
  <c r="C109" i="5" l="1"/>
  <c r="B110" i="5"/>
  <c r="B111" i="5" s="1"/>
  <c r="D107" i="107"/>
  <c r="C108" i="107"/>
  <c r="C111" i="91"/>
  <c r="E111" i="91" s="1"/>
  <c r="G111" i="91" s="1"/>
  <c r="H111" i="91" s="1"/>
  <c r="J141" i="90" s="1"/>
  <c r="B112" i="91"/>
  <c r="C102" i="109"/>
  <c r="D101" i="109"/>
  <c r="F101" i="109" s="1"/>
  <c r="H101" i="109" s="1"/>
  <c r="I101" i="109" s="1"/>
  <c r="D123" i="108" s="1"/>
  <c r="D96" i="85"/>
  <c r="E95" i="85"/>
  <c r="G95" i="85" s="1"/>
  <c r="I95" i="85" s="1"/>
  <c r="J95" i="85" s="1"/>
  <c r="J98" i="84" s="1"/>
  <c r="E103" i="109"/>
  <c r="E108" i="5"/>
  <c r="G108" i="5" s="1"/>
  <c r="D109" i="5"/>
  <c r="I122" i="123"/>
  <c r="J122" i="123"/>
  <c r="D154" i="122" s="1"/>
  <c r="H107" i="5"/>
  <c r="I107" i="5"/>
  <c r="J107" i="5" s="1"/>
  <c r="E124" i="123"/>
  <c r="F123" i="123"/>
  <c r="H123" i="123" s="1"/>
  <c r="H108" i="138"/>
  <c r="G108" i="138"/>
  <c r="C108" i="138"/>
  <c r="I115" i="139"/>
  <c r="D108" i="138"/>
  <c r="F98" i="85"/>
  <c r="F102" i="107"/>
  <c r="H102" i="107" s="1"/>
  <c r="I102" i="107" s="1"/>
  <c r="D124" i="106" s="1"/>
  <c r="E103" i="107"/>
  <c r="D126" i="91"/>
  <c r="D127" i="91" s="1"/>
  <c r="B112" i="5" l="1"/>
  <c r="C111" i="5"/>
  <c r="C103" i="109"/>
  <c r="D102" i="109"/>
  <c r="F102" i="109" s="1"/>
  <c r="H102" i="109" s="1"/>
  <c r="I102" i="109" s="1"/>
  <c r="D124" i="108" s="1"/>
  <c r="C112" i="91"/>
  <c r="E112" i="91" s="1"/>
  <c r="G112" i="91" s="1"/>
  <c r="H112" i="91" s="1"/>
  <c r="J142" i="90" s="1"/>
  <c r="B113" i="91"/>
  <c r="D108" i="107"/>
  <c r="C109" i="107"/>
  <c r="E96" i="85"/>
  <c r="G96" i="85" s="1"/>
  <c r="I96" i="85" s="1"/>
  <c r="J96" i="85" s="1"/>
  <c r="J99" i="84" s="1"/>
  <c r="D97" i="85"/>
  <c r="E109" i="5"/>
  <c r="G109" i="5" s="1"/>
  <c r="D110" i="5"/>
  <c r="D111" i="5" s="1"/>
  <c r="H108" i="5"/>
  <c r="I108" i="5"/>
  <c r="J108" i="5" s="1"/>
  <c r="D128" i="91"/>
  <c r="F103" i="107"/>
  <c r="H103" i="107" s="1"/>
  <c r="I103" i="107" s="1"/>
  <c r="D125" i="106" s="1"/>
  <c r="E104" i="107"/>
  <c r="C109" i="138"/>
  <c r="D109" i="138"/>
  <c r="G109" i="138"/>
  <c r="H109" i="138"/>
  <c r="I116" i="139"/>
  <c r="I117" i="139" s="1"/>
  <c r="I123" i="123"/>
  <c r="J123" i="123"/>
  <c r="D155" i="122" s="1"/>
  <c r="E104" i="109"/>
  <c r="F99" i="85"/>
  <c r="F124" i="123"/>
  <c r="H124" i="123" s="1"/>
  <c r="E125" i="123"/>
  <c r="C112" i="5" l="1"/>
  <c r="B113" i="5"/>
  <c r="D109" i="107"/>
  <c r="C110" i="107"/>
  <c r="D98" i="85"/>
  <c r="E97" i="85"/>
  <c r="G97" i="85" s="1"/>
  <c r="I97" i="85" s="1"/>
  <c r="J97" i="85" s="1"/>
  <c r="J100" i="84" s="1"/>
  <c r="C113" i="91"/>
  <c r="E113" i="91" s="1"/>
  <c r="G113" i="91" s="1"/>
  <c r="H113" i="91" s="1"/>
  <c r="J143" i="90" s="1"/>
  <c r="B114" i="91"/>
  <c r="D103" i="109"/>
  <c r="F103" i="109" s="1"/>
  <c r="H103" i="109" s="1"/>
  <c r="I103" i="109" s="1"/>
  <c r="D125" i="108" s="1"/>
  <c r="C104" i="109"/>
  <c r="F104" i="107"/>
  <c r="H104" i="107" s="1"/>
  <c r="I104" i="107" s="1"/>
  <c r="D126" i="106" s="1"/>
  <c r="E105" i="107"/>
  <c r="D129" i="91"/>
  <c r="D112" i="5"/>
  <c r="E111" i="5"/>
  <c r="G111" i="5" s="1"/>
  <c r="J124" i="123"/>
  <c r="D156" i="122" s="1"/>
  <c r="I124" i="123"/>
  <c r="F100" i="85"/>
  <c r="E126" i="123"/>
  <c r="F125" i="123"/>
  <c r="H125" i="123" s="1"/>
  <c r="E105" i="109"/>
  <c r="D111" i="138"/>
  <c r="I118" i="139"/>
  <c r="I119" i="139" s="1"/>
  <c r="I120" i="139" s="1"/>
  <c r="C111" i="138"/>
  <c r="H109" i="5"/>
  <c r="I109" i="5"/>
  <c r="J109" i="5" s="1"/>
  <c r="B114" i="5" l="1"/>
  <c r="B115" i="5" s="1"/>
  <c r="C113" i="5"/>
  <c r="C114" i="91"/>
  <c r="E114" i="91" s="1"/>
  <c r="G114" i="91" s="1"/>
  <c r="H114" i="91" s="1"/>
  <c r="J144" i="90" s="1"/>
  <c r="B115" i="91"/>
  <c r="D104" i="109"/>
  <c r="F104" i="109" s="1"/>
  <c r="H104" i="109" s="1"/>
  <c r="I104" i="109" s="1"/>
  <c r="D126" i="108" s="1"/>
  <c r="C105" i="109"/>
  <c r="C111" i="107"/>
  <c r="C112" i="107" s="1"/>
  <c r="D110" i="107"/>
  <c r="E98" i="85"/>
  <c r="G98" i="85" s="1"/>
  <c r="I98" i="85" s="1"/>
  <c r="J98" i="85" s="1"/>
  <c r="D99" i="85"/>
  <c r="D130" i="91"/>
  <c r="I125" i="123"/>
  <c r="J125" i="123"/>
  <c r="D157" i="122" s="1"/>
  <c r="E127" i="123"/>
  <c r="F126" i="123"/>
  <c r="H126" i="123" s="1"/>
  <c r="E106" i="109"/>
  <c r="F101" i="85"/>
  <c r="I111" i="5"/>
  <c r="J111" i="5" s="1"/>
  <c r="H111" i="5"/>
  <c r="F105" i="107"/>
  <c r="H105" i="107" s="1"/>
  <c r="I105" i="107" s="1"/>
  <c r="D127" i="106" s="1"/>
  <c r="E106" i="107"/>
  <c r="I121" i="139"/>
  <c r="C114" i="138"/>
  <c r="D114" i="138"/>
  <c r="D113" i="5"/>
  <c r="E112" i="5"/>
  <c r="G112" i="5" s="1"/>
  <c r="B116" i="5" l="1"/>
  <c r="C115" i="5"/>
  <c r="C113" i="107"/>
  <c r="D112" i="107"/>
  <c r="D100" i="85"/>
  <c r="E99" i="85"/>
  <c r="G99" i="85" s="1"/>
  <c r="I99" i="85" s="1"/>
  <c r="J99" i="85" s="1"/>
  <c r="J102" i="84" s="1"/>
  <c r="D105" i="109"/>
  <c r="F105" i="109" s="1"/>
  <c r="H105" i="109" s="1"/>
  <c r="I105" i="109" s="1"/>
  <c r="D127" i="108" s="1"/>
  <c r="C106" i="109"/>
  <c r="C115" i="91"/>
  <c r="E115" i="91" s="1"/>
  <c r="G115" i="91" s="1"/>
  <c r="H115" i="91" s="1"/>
  <c r="J145" i="90" s="1"/>
  <c r="B116" i="91"/>
  <c r="B117" i="91" s="1"/>
  <c r="I112" i="5"/>
  <c r="J112" i="5" s="1"/>
  <c r="H112" i="5"/>
  <c r="D115" i="138"/>
  <c r="C115" i="138"/>
  <c r="I122" i="139"/>
  <c r="E107" i="109"/>
  <c r="D114" i="5"/>
  <c r="D115" i="5" s="1"/>
  <c r="E113" i="5"/>
  <c r="G113" i="5" s="1"/>
  <c r="E107" i="107"/>
  <c r="F106" i="107"/>
  <c r="H106" i="107" s="1"/>
  <c r="I106" i="107" s="1"/>
  <c r="D128" i="106" s="1"/>
  <c r="F102" i="85"/>
  <c r="I126" i="123"/>
  <c r="J126" i="123"/>
  <c r="D158" i="122" s="1"/>
  <c r="D131" i="91"/>
  <c r="E128" i="123"/>
  <c r="F127" i="123"/>
  <c r="H127" i="123" s="1"/>
  <c r="C116" i="5" l="1"/>
  <c r="B117" i="5"/>
  <c r="D106" i="109"/>
  <c r="F106" i="109" s="1"/>
  <c r="H106" i="109" s="1"/>
  <c r="I106" i="109" s="1"/>
  <c r="D128" i="108" s="1"/>
  <c r="C107" i="109"/>
  <c r="B118" i="91"/>
  <c r="C117" i="91"/>
  <c r="E117" i="91" s="1"/>
  <c r="G117" i="91" s="1"/>
  <c r="H117" i="91" s="1"/>
  <c r="J148" i="90" s="1"/>
  <c r="E100" i="85"/>
  <c r="G100" i="85" s="1"/>
  <c r="I100" i="85" s="1"/>
  <c r="J100" i="85" s="1"/>
  <c r="J103" i="84" s="1"/>
  <c r="D101" i="85"/>
  <c r="C114" i="107"/>
  <c r="D113" i="107"/>
  <c r="D116" i="5"/>
  <c r="E115" i="5"/>
  <c r="G115" i="5" s="1"/>
  <c r="I127" i="123"/>
  <c r="J127" i="123"/>
  <c r="D159" i="122" s="1"/>
  <c r="E129" i="123"/>
  <c r="F128" i="123"/>
  <c r="H128" i="123" s="1"/>
  <c r="E108" i="107"/>
  <c r="F107" i="107"/>
  <c r="H107" i="107" s="1"/>
  <c r="I107" i="107" s="1"/>
  <c r="D129" i="106" s="1"/>
  <c r="E108" i="109"/>
  <c r="D132" i="91"/>
  <c r="F103" i="85"/>
  <c r="I113" i="5"/>
  <c r="J113" i="5" s="1"/>
  <c r="H113" i="5"/>
  <c r="D116" i="138"/>
  <c r="I123" i="139"/>
  <c r="C116" i="138"/>
  <c r="B118" i="5" l="1"/>
  <c r="C117" i="5"/>
  <c r="D102" i="85"/>
  <c r="E101" i="85"/>
  <c r="G101" i="85" s="1"/>
  <c r="I101" i="85" s="1"/>
  <c r="J101" i="85" s="1"/>
  <c r="J104" i="84" s="1"/>
  <c r="D107" i="109"/>
  <c r="F107" i="109" s="1"/>
  <c r="H107" i="109" s="1"/>
  <c r="I107" i="109" s="1"/>
  <c r="D129" i="108" s="1"/>
  <c r="C108" i="109"/>
  <c r="C115" i="107"/>
  <c r="D114" i="107"/>
  <c r="C118" i="91"/>
  <c r="E118" i="91" s="1"/>
  <c r="G118" i="91" s="1"/>
  <c r="H118" i="91" s="1"/>
  <c r="J149" i="90" s="1"/>
  <c r="B119" i="91"/>
  <c r="F108" i="107"/>
  <c r="H108" i="107" s="1"/>
  <c r="I108" i="107" s="1"/>
  <c r="D130" i="106" s="1"/>
  <c r="E109" i="107"/>
  <c r="H115" i="5"/>
  <c r="I115" i="5"/>
  <c r="J115" i="5" s="1"/>
  <c r="D133" i="91"/>
  <c r="C117" i="138"/>
  <c r="D117" i="138"/>
  <c r="I128" i="123"/>
  <c r="J128" i="123"/>
  <c r="D160" i="122" s="1"/>
  <c r="F104" i="85"/>
  <c r="E109" i="109"/>
  <c r="E130" i="123"/>
  <c r="F129" i="123"/>
  <c r="H129" i="123" s="1"/>
  <c r="E116" i="5"/>
  <c r="G116" i="5" s="1"/>
  <c r="D117" i="5"/>
  <c r="B119" i="5" l="1"/>
  <c r="C118" i="5"/>
  <c r="D115" i="107"/>
  <c r="C116" i="107"/>
  <c r="C119" i="91"/>
  <c r="E119" i="91" s="1"/>
  <c r="G119" i="91" s="1"/>
  <c r="H119" i="91" s="1"/>
  <c r="J150" i="90" s="1"/>
  <c r="B120" i="91"/>
  <c r="D108" i="109"/>
  <c r="F108" i="109" s="1"/>
  <c r="H108" i="109" s="1"/>
  <c r="I108" i="109" s="1"/>
  <c r="D130" i="108" s="1"/>
  <c r="C109" i="109"/>
  <c r="E102" i="85"/>
  <c r="G102" i="85" s="1"/>
  <c r="I102" i="85" s="1"/>
  <c r="J102" i="85" s="1"/>
  <c r="J105" i="84" s="1"/>
  <c r="D103" i="85"/>
  <c r="E131" i="123"/>
  <c r="F130" i="123"/>
  <c r="H130" i="123" s="1"/>
  <c r="J129" i="123"/>
  <c r="D161" i="122" s="1"/>
  <c r="I129" i="123"/>
  <c r="E117" i="5"/>
  <c r="G117" i="5" s="1"/>
  <c r="D118" i="5"/>
  <c r="E110" i="107"/>
  <c r="F109" i="107"/>
  <c r="H109" i="107" s="1"/>
  <c r="I109" i="107" s="1"/>
  <c r="D131" i="106" s="1"/>
  <c r="F105" i="85"/>
  <c r="H116" i="5"/>
  <c r="I116" i="5"/>
  <c r="J116" i="5" s="1"/>
  <c r="E110" i="109"/>
  <c r="E111" i="109" s="1"/>
  <c r="D134" i="91"/>
  <c r="B120" i="5" l="1"/>
  <c r="B121" i="5" s="1"/>
  <c r="C119" i="5"/>
  <c r="D109" i="109"/>
  <c r="F109" i="109" s="1"/>
  <c r="H109" i="109" s="1"/>
  <c r="I109" i="109" s="1"/>
  <c r="D131" i="108" s="1"/>
  <c r="C110" i="109"/>
  <c r="C111" i="109" s="1"/>
  <c r="D116" i="107"/>
  <c r="C117" i="107"/>
  <c r="E103" i="85"/>
  <c r="G103" i="85" s="1"/>
  <c r="I103" i="85" s="1"/>
  <c r="J103" i="85" s="1"/>
  <c r="D104" i="85"/>
  <c r="B121" i="91"/>
  <c r="C120" i="91"/>
  <c r="E120" i="91" s="1"/>
  <c r="G120" i="91" s="1"/>
  <c r="H120" i="91" s="1"/>
  <c r="J151" i="90" s="1"/>
  <c r="F110" i="107"/>
  <c r="H110" i="107" s="1"/>
  <c r="I110" i="107" s="1"/>
  <c r="D132" i="106" s="1"/>
  <c r="E111" i="107"/>
  <c r="E112" i="107" s="1"/>
  <c r="E112" i="109"/>
  <c r="I130" i="123"/>
  <c r="J130" i="123"/>
  <c r="D162" i="122" s="1"/>
  <c r="D135" i="91"/>
  <c r="D119" i="5"/>
  <c r="E118" i="5"/>
  <c r="G118" i="5" s="1"/>
  <c r="F106" i="85"/>
  <c r="I117" i="5"/>
  <c r="J117" i="5" s="1"/>
  <c r="H117" i="5"/>
  <c r="E132" i="123"/>
  <c r="F131" i="123"/>
  <c r="H131" i="123" s="1"/>
  <c r="C121" i="5" l="1"/>
  <c r="B122" i="5"/>
  <c r="D117" i="107"/>
  <c r="C118" i="107"/>
  <c r="C121" i="91"/>
  <c r="E121" i="91" s="1"/>
  <c r="G121" i="91" s="1"/>
  <c r="H121" i="91" s="1"/>
  <c r="J152" i="90" s="1"/>
  <c r="B122" i="91"/>
  <c r="E104" i="85"/>
  <c r="G104" i="85" s="1"/>
  <c r="I104" i="85" s="1"/>
  <c r="J104" i="85" s="1"/>
  <c r="J107" i="84" s="1"/>
  <c r="D105" i="85"/>
  <c r="C112" i="109"/>
  <c r="D111" i="109"/>
  <c r="F111" i="109" s="1"/>
  <c r="H111" i="109" s="1"/>
  <c r="I111" i="109" s="1"/>
  <c r="D137" i="108" s="1"/>
  <c r="F132" i="123"/>
  <c r="H132" i="123" s="1"/>
  <c r="E133" i="123"/>
  <c r="E113" i="109"/>
  <c r="F107" i="85"/>
  <c r="E113" i="107"/>
  <c r="F112" i="107"/>
  <c r="H112" i="107" s="1"/>
  <c r="I112" i="107" s="1"/>
  <c r="J131" i="123"/>
  <c r="D163" i="122" s="1"/>
  <c r="I131" i="123"/>
  <c r="D136" i="91"/>
  <c r="D137" i="91" s="1"/>
  <c r="H118" i="5"/>
  <c r="I118" i="5"/>
  <c r="J118" i="5" s="1"/>
  <c r="D120" i="5"/>
  <c r="D121" i="5" s="1"/>
  <c r="E119" i="5"/>
  <c r="G119" i="5" s="1"/>
  <c r="C122" i="5" l="1"/>
  <c r="B123" i="5"/>
  <c r="D106" i="85"/>
  <c r="E105" i="85"/>
  <c r="G105" i="85" s="1"/>
  <c r="I105" i="85" s="1"/>
  <c r="J105" i="85" s="1"/>
  <c r="J108" i="84" s="1"/>
  <c r="B123" i="91"/>
  <c r="C122" i="91"/>
  <c r="E122" i="91" s="1"/>
  <c r="G122" i="91" s="1"/>
  <c r="H122" i="91" s="1"/>
  <c r="J153" i="90" s="1"/>
  <c r="D118" i="107"/>
  <c r="C119" i="107"/>
  <c r="C113" i="109"/>
  <c r="D112" i="109"/>
  <c r="F112" i="109" s="1"/>
  <c r="H112" i="109" s="1"/>
  <c r="I112" i="109" s="1"/>
  <c r="D138" i="108" s="1"/>
  <c r="D138" i="91"/>
  <c r="E114" i="109"/>
  <c r="D112" i="106"/>
  <c r="D136" i="106"/>
  <c r="F108" i="85"/>
  <c r="E134" i="123"/>
  <c r="F133" i="123"/>
  <c r="H133" i="123" s="1"/>
  <c r="I119" i="5"/>
  <c r="J119" i="5" s="1"/>
  <c r="H119" i="5"/>
  <c r="E121" i="5"/>
  <c r="G121" i="5" s="1"/>
  <c r="D122" i="5"/>
  <c r="E114" i="107"/>
  <c r="F113" i="107"/>
  <c r="H113" i="107" s="1"/>
  <c r="I113" i="107" s="1"/>
  <c r="I132" i="123"/>
  <c r="J132" i="123"/>
  <c r="D164" i="122" s="1"/>
  <c r="B124" i="5" l="1"/>
  <c r="C123" i="5"/>
  <c r="D119" i="107"/>
  <c r="C120" i="107"/>
  <c r="B124" i="91"/>
  <c r="C123" i="91"/>
  <c r="E123" i="91" s="1"/>
  <c r="G123" i="91" s="1"/>
  <c r="H123" i="91" s="1"/>
  <c r="J154" i="90" s="1"/>
  <c r="D113" i="109"/>
  <c r="F113" i="109" s="1"/>
  <c r="H113" i="109" s="1"/>
  <c r="I113" i="109" s="1"/>
  <c r="D139" i="108" s="1"/>
  <c r="C114" i="109"/>
  <c r="D107" i="85"/>
  <c r="E106" i="85"/>
  <c r="G106" i="85" s="1"/>
  <c r="I106" i="85" s="1"/>
  <c r="J106" i="85" s="1"/>
  <c r="J109" i="84" s="1"/>
  <c r="E115" i="109"/>
  <c r="D113" i="106"/>
  <c r="D137" i="106"/>
  <c r="F109" i="85"/>
  <c r="E115" i="107"/>
  <c r="F114" i="107"/>
  <c r="H114" i="107" s="1"/>
  <c r="I114" i="107" s="1"/>
  <c r="D123" i="5"/>
  <c r="E122" i="5"/>
  <c r="G122" i="5" s="1"/>
  <c r="I133" i="123"/>
  <c r="J133" i="123"/>
  <c r="D165" i="122" s="1"/>
  <c r="D139" i="91"/>
  <c r="H121" i="5"/>
  <c r="I121" i="5"/>
  <c r="J121" i="5" s="1"/>
  <c r="E135" i="123"/>
  <c r="F134" i="123"/>
  <c r="H134" i="123" s="1"/>
  <c r="B125" i="5" l="1"/>
  <c r="C124" i="5"/>
  <c r="C124" i="91"/>
  <c r="E124" i="91" s="1"/>
  <c r="G124" i="91" s="1"/>
  <c r="H124" i="91" s="1"/>
  <c r="J155" i="90" s="1"/>
  <c r="B125" i="91"/>
  <c r="D114" i="109"/>
  <c r="F114" i="109" s="1"/>
  <c r="H114" i="109" s="1"/>
  <c r="I114" i="109" s="1"/>
  <c r="D140" i="108" s="1"/>
  <c r="C115" i="109"/>
  <c r="D120" i="107"/>
  <c r="C121" i="107"/>
  <c r="D108" i="85"/>
  <c r="E107" i="85"/>
  <c r="G107" i="85" s="1"/>
  <c r="I107" i="85" s="1"/>
  <c r="J107" i="85" s="1"/>
  <c r="J110" i="84" s="1"/>
  <c r="D138" i="106"/>
  <c r="D114" i="106"/>
  <c r="F115" i="107"/>
  <c r="H115" i="107" s="1"/>
  <c r="I115" i="107" s="1"/>
  <c r="E116" i="107"/>
  <c r="I134" i="123"/>
  <c r="J134" i="123"/>
  <c r="D166" i="122" s="1"/>
  <c r="I122" i="5"/>
  <c r="J122" i="5" s="1"/>
  <c r="H122" i="5"/>
  <c r="E136" i="123"/>
  <c r="F135" i="123"/>
  <c r="H135" i="123" s="1"/>
  <c r="D140" i="91"/>
  <c r="E123" i="5"/>
  <c r="G123" i="5" s="1"/>
  <c r="D124" i="5"/>
  <c r="F110" i="85"/>
  <c r="E116" i="109"/>
  <c r="C125" i="5" l="1"/>
  <c r="B126" i="5"/>
  <c r="B126" i="91"/>
  <c r="B127" i="91" s="1"/>
  <c r="C125" i="91"/>
  <c r="E125" i="91" s="1"/>
  <c r="G125" i="91" s="1"/>
  <c r="H125" i="91" s="1"/>
  <c r="J156" i="90" s="1"/>
  <c r="D115" i="109"/>
  <c r="F115" i="109" s="1"/>
  <c r="H115" i="109" s="1"/>
  <c r="I115" i="109" s="1"/>
  <c r="D141" i="108" s="1"/>
  <c r="C116" i="109"/>
  <c r="C122" i="107"/>
  <c r="D122" i="107" s="1"/>
  <c r="D121" i="107"/>
  <c r="D109" i="85"/>
  <c r="E108" i="85"/>
  <c r="G108" i="85" s="1"/>
  <c r="I108" i="85" s="1"/>
  <c r="J108" i="85" s="1"/>
  <c r="J111" i="84" s="1"/>
  <c r="D141" i="91"/>
  <c r="D115" i="106"/>
  <c r="D139" i="106"/>
  <c r="J135" i="123"/>
  <c r="D167" i="122" s="1"/>
  <c r="I135" i="123"/>
  <c r="E117" i="107"/>
  <c r="F116" i="107"/>
  <c r="H116" i="107" s="1"/>
  <c r="I116" i="107" s="1"/>
  <c r="F111" i="85"/>
  <c r="E124" i="5"/>
  <c r="G124" i="5" s="1"/>
  <c r="D125" i="5"/>
  <c r="E117" i="109"/>
  <c r="H123" i="5"/>
  <c r="I123" i="5"/>
  <c r="J123" i="5" s="1"/>
  <c r="E137" i="123"/>
  <c r="F136" i="123"/>
  <c r="H136" i="123" s="1"/>
  <c r="C126" i="5" l="1"/>
  <c r="B127" i="5"/>
  <c r="D116" i="109"/>
  <c r="F116" i="109" s="1"/>
  <c r="H116" i="109" s="1"/>
  <c r="I116" i="109" s="1"/>
  <c r="D142" i="108" s="1"/>
  <c r="C117" i="109"/>
  <c r="E109" i="85"/>
  <c r="G109" i="85" s="1"/>
  <c r="I109" i="85" s="1"/>
  <c r="J109" i="85" s="1"/>
  <c r="J112" i="84" s="1"/>
  <c r="D110" i="85"/>
  <c r="B128" i="91"/>
  <c r="C127" i="91"/>
  <c r="E127" i="91" s="1"/>
  <c r="G127" i="91" s="1"/>
  <c r="H127" i="91" s="1"/>
  <c r="J159" i="90" s="1"/>
  <c r="D140" i="106"/>
  <c r="D116" i="106"/>
  <c r="I124" i="5"/>
  <c r="J124" i="5" s="1"/>
  <c r="H124" i="5"/>
  <c r="E118" i="107"/>
  <c r="F117" i="107"/>
  <c r="H117" i="107" s="1"/>
  <c r="I117" i="107" s="1"/>
  <c r="E125" i="5"/>
  <c r="G125" i="5" s="1"/>
  <c r="D126" i="5"/>
  <c r="J136" i="123"/>
  <c r="D168" i="122" s="1"/>
  <c r="I136" i="123"/>
  <c r="F112" i="85"/>
  <c r="E138" i="123"/>
  <c r="F137" i="123"/>
  <c r="H137" i="123" s="1"/>
  <c r="E118" i="109"/>
  <c r="D142" i="91"/>
  <c r="B128" i="5" l="1"/>
  <c r="C127" i="5"/>
  <c r="B129" i="91"/>
  <c r="C128" i="91"/>
  <c r="E128" i="91" s="1"/>
  <c r="G128" i="91" s="1"/>
  <c r="H128" i="91" s="1"/>
  <c r="J160" i="90" s="1"/>
  <c r="D111" i="85"/>
  <c r="E110" i="85"/>
  <c r="G110" i="85" s="1"/>
  <c r="I110" i="85" s="1"/>
  <c r="J110" i="85" s="1"/>
  <c r="J113" i="84" s="1"/>
  <c r="D117" i="109"/>
  <c r="F117" i="109" s="1"/>
  <c r="H117" i="109" s="1"/>
  <c r="I117" i="109" s="1"/>
  <c r="D143" i="108" s="1"/>
  <c r="C118" i="109"/>
  <c r="E119" i="109"/>
  <c r="F113" i="85"/>
  <c r="E126" i="5"/>
  <c r="G126" i="5" s="1"/>
  <c r="D127" i="5"/>
  <c r="H125" i="5"/>
  <c r="I125" i="5"/>
  <c r="J125" i="5" s="1"/>
  <c r="D143" i="91"/>
  <c r="J137" i="123"/>
  <c r="D169" i="122" s="1"/>
  <c r="I137" i="123"/>
  <c r="D141" i="106"/>
  <c r="D117" i="106"/>
  <c r="F138" i="123"/>
  <c r="H138" i="123" s="1"/>
  <c r="E139" i="123"/>
  <c r="F118" i="107"/>
  <c r="H118" i="107" s="1"/>
  <c r="I118" i="107" s="1"/>
  <c r="E119" i="107"/>
  <c r="C128" i="5" l="1"/>
  <c r="B129" i="5"/>
  <c r="D118" i="109"/>
  <c r="F118" i="109" s="1"/>
  <c r="H118" i="109" s="1"/>
  <c r="I118" i="109" s="1"/>
  <c r="D144" i="108" s="1"/>
  <c r="C119" i="109"/>
  <c r="D112" i="85"/>
  <c r="E111" i="85"/>
  <c r="G111" i="85" s="1"/>
  <c r="I111" i="85" s="1"/>
  <c r="J111" i="85" s="1"/>
  <c r="J114" i="84" s="1"/>
  <c r="C129" i="91"/>
  <c r="E129" i="91" s="1"/>
  <c r="G129" i="91" s="1"/>
  <c r="H129" i="91" s="1"/>
  <c r="J161" i="90" s="1"/>
  <c r="B130" i="91"/>
  <c r="F114" i="85"/>
  <c r="E140" i="123"/>
  <c r="F139" i="123"/>
  <c r="H139" i="123" s="1"/>
  <c r="J138" i="123"/>
  <c r="D170" i="122" s="1"/>
  <c r="I138" i="123"/>
  <c r="E120" i="107"/>
  <c r="F119" i="107"/>
  <c r="H119" i="107" s="1"/>
  <c r="I119" i="107" s="1"/>
  <c r="D144" i="91"/>
  <c r="E127" i="5"/>
  <c r="G127" i="5" s="1"/>
  <c r="D128" i="5"/>
  <c r="D142" i="106"/>
  <c r="D118" i="106"/>
  <c r="H126" i="5"/>
  <c r="I126" i="5"/>
  <c r="J126" i="5" s="1"/>
  <c r="E120" i="109"/>
  <c r="E121" i="109" s="1"/>
  <c r="B130" i="5" l="1"/>
  <c r="B131" i="5" s="1"/>
  <c r="C129" i="5"/>
  <c r="C130" i="91"/>
  <c r="E130" i="91" s="1"/>
  <c r="G130" i="91" s="1"/>
  <c r="H130" i="91" s="1"/>
  <c r="J162" i="90" s="1"/>
  <c r="B131" i="91"/>
  <c r="D119" i="109"/>
  <c r="F119" i="109" s="1"/>
  <c r="H119" i="109" s="1"/>
  <c r="I119" i="109" s="1"/>
  <c r="D145" i="108" s="1"/>
  <c r="C120" i="109"/>
  <c r="C121" i="109" s="1"/>
  <c r="E112" i="85"/>
  <c r="G112" i="85" s="1"/>
  <c r="I112" i="85" s="1"/>
  <c r="J112" i="85" s="1"/>
  <c r="J115" i="84" s="1"/>
  <c r="D113" i="85"/>
  <c r="D129" i="5"/>
  <c r="E128" i="5"/>
  <c r="G128" i="5" s="1"/>
  <c r="J139" i="123"/>
  <c r="D171" i="122" s="1"/>
  <c r="I139" i="123"/>
  <c r="H127" i="5"/>
  <c r="I127" i="5"/>
  <c r="J127" i="5" s="1"/>
  <c r="F120" i="107"/>
  <c r="H120" i="107" s="1"/>
  <c r="I120" i="107" s="1"/>
  <c r="D144" i="106" s="1"/>
  <c r="E121" i="107"/>
  <c r="F140" i="123"/>
  <c r="H140" i="123" s="1"/>
  <c r="E141" i="123"/>
  <c r="F141" i="123" s="1"/>
  <c r="H141" i="123" s="1"/>
  <c r="D145" i="91"/>
  <c r="D143" i="106"/>
  <c r="D119" i="106"/>
  <c r="E122" i="109"/>
  <c r="F115" i="85"/>
  <c r="B132" i="5" l="1"/>
  <c r="C131" i="5"/>
  <c r="E113" i="85"/>
  <c r="G113" i="85" s="1"/>
  <c r="I113" i="85" s="1"/>
  <c r="J113" i="85" s="1"/>
  <c r="D114" i="85"/>
  <c r="C122" i="109"/>
  <c r="D121" i="109"/>
  <c r="F121" i="109" s="1"/>
  <c r="H121" i="109" s="1"/>
  <c r="I121" i="109" s="1"/>
  <c r="D150" i="108" s="1"/>
  <c r="C131" i="91"/>
  <c r="E131" i="91" s="1"/>
  <c r="G131" i="91" s="1"/>
  <c r="H131" i="91" s="1"/>
  <c r="J163" i="90" s="1"/>
  <c r="B132" i="91"/>
  <c r="E123" i="109"/>
  <c r="E122" i="107"/>
  <c r="F122" i="107" s="1"/>
  <c r="H122" i="107" s="1"/>
  <c r="I122" i="107" s="1"/>
  <c r="D146" i="106" s="1"/>
  <c r="F121" i="107"/>
  <c r="H121" i="107" s="1"/>
  <c r="I121" i="107" s="1"/>
  <c r="D145" i="106" s="1"/>
  <c r="D146" i="91"/>
  <c r="D147" i="91" s="1"/>
  <c r="I141" i="123"/>
  <c r="J141" i="123"/>
  <c r="D173" i="122" s="1"/>
  <c r="H128" i="5"/>
  <c r="I128" i="5"/>
  <c r="J128" i="5" s="1"/>
  <c r="F116" i="85"/>
  <c r="J140" i="123"/>
  <c r="D172" i="122" s="1"/>
  <c r="I140" i="123"/>
  <c r="E129" i="5"/>
  <c r="G129" i="5" s="1"/>
  <c r="D130" i="5"/>
  <c r="D131" i="5" s="1"/>
  <c r="B133" i="5" l="1"/>
  <c r="C132" i="5"/>
  <c r="C132" i="91"/>
  <c r="E132" i="91" s="1"/>
  <c r="G132" i="91" s="1"/>
  <c r="H132" i="91" s="1"/>
  <c r="J164" i="90" s="1"/>
  <c r="B133" i="91"/>
  <c r="E114" i="85"/>
  <c r="G114" i="85" s="1"/>
  <c r="I114" i="85" s="1"/>
  <c r="J114" i="85" s="1"/>
  <c r="J117" i="84" s="1"/>
  <c r="D115" i="85"/>
  <c r="D122" i="109"/>
  <c r="F122" i="109" s="1"/>
  <c r="H122" i="109" s="1"/>
  <c r="I122" i="109" s="1"/>
  <c r="D151" i="108" s="1"/>
  <c r="C123" i="109"/>
  <c r="D132" i="5"/>
  <c r="E131" i="5"/>
  <c r="G131" i="5" s="1"/>
  <c r="F117" i="85"/>
  <c r="H129" i="5"/>
  <c r="I129" i="5"/>
  <c r="J129" i="5" s="1"/>
  <c r="D148" i="91"/>
  <c r="E124" i="109"/>
  <c r="B134" i="5" l="1"/>
  <c r="C133" i="5"/>
  <c r="C124" i="109"/>
  <c r="D123" i="109"/>
  <c r="F123" i="109" s="1"/>
  <c r="H123" i="109" s="1"/>
  <c r="I123" i="109" s="1"/>
  <c r="D152" i="108" s="1"/>
  <c r="D116" i="85"/>
  <c r="E115" i="85"/>
  <c r="G115" i="85" s="1"/>
  <c r="I115" i="85" s="1"/>
  <c r="J115" i="85" s="1"/>
  <c r="J118" i="84" s="1"/>
  <c r="B134" i="91"/>
  <c r="C133" i="91"/>
  <c r="E133" i="91" s="1"/>
  <c r="G133" i="91" s="1"/>
  <c r="H133" i="91" s="1"/>
  <c r="J165" i="90" s="1"/>
  <c r="F118" i="85"/>
  <c r="D149" i="91"/>
  <c r="H131" i="5"/>
  <c r="I131" i="5"/>
  <c r="J131" i="5" s="1"/>
  <c r="E125" i="109"/>
  <c r="D133" i="5"/>
  <c r="E132" i="5"/>
  <c r="G132" i="5" s="1"/>
  <c r="C134" i="5" l="1"/>
  <c r="B135" i="5"/>
  <c r="C134" i="91"/>
  <c r="E134" i="91" s="1"/>
  <c r="G134" i="91" s="1"/>
  <c r="H134" i="91" s="1"/>
  <c r="J166" i="90" s="1"/>
  <c r="B135" i="91"/>
  <c r="E116" i="85"/>
  <c r="G116" i="85" s="1"/>
  <c r="I116" i="85" s="1"/>
  <c r="J116" i="85" s="1"/>
  <c r="J119" i="84" s="1"/>
  <c r="D117" i="85"/>
  <c r="D124" i="109"/>
  <c r="F124" i="109" s="1"/>
  <c r="H124" i="109" s="1"/>
  <c r="I124" i="109" s="1"/>
  <c r="D153" i="108" s="1"/>
  <c r="C125" i="109"/>
  <c r="H132" i="5"/>
  <c r="I132" i="5"/>
  <c r="J132" i="5" s="1"/>
  <c r="E126" i="109"/>
  <c r="D150" i="91"/>
  <c r="E133" i="5"/>
  <c r="G133" i="5" s="1"/>
  <c r="D134" i="5"/>
  <c r="F119" i="85"/>
  <c r="B136" i="5" l="1"/>
  <c r="C135" i="5"/>
  <c r="D118" i="85"/>
  <c r="E117" i="85"/>
  <c r="G117" i="85" s="1"/>
  <c r="I117" i="85" s="1"/>
  <c r="J117" i="85" s="1"/>
  <c r="C135" i="91"/>
  <c r="E135" i="91" s="1"/>
  <c r="G135" i="91" s="1"/>
  <c r="H135" i="91" s="1"/>
  <c r="J167" i="90" s="1"/>
  <c r="B136" i="91"/>
  <c r="B137" i="91" s="1"/>
  <c r="D125" i="109"/>
  <c r="F125" i="109" s="1"/>
  <c r="H125" i="109" s="1"/>
  <c r="I125" i="109" s="1"/>
  <c r="D154" i="108" s="1"/>
  <c r="C126" i="109"/>
  <c r="D135" i="5"/>
  <c r="E134" i="5"/>
  <c r="G134" i="5" s="1"/>
  <c r="H133" i="5"/>
  <c r="I133" i="5"/>
  <c r="J133" i="5" s="1"/>
  <c r="F120" i="85"/>
  <c r="E127" i="109"/>
  <c r="D151" i="91"/>
  <c r="B137" i="5" l="1"/>
  <c r="C136" i="5"/>
  <c r="C127" i="109"/>
  <c r="D126" i="109"/>
  <c r="F126" i="109" s="1"/>
  <c r="H126" i="109" s="1"/>
  <c r="I126" i="109" s="1"/>
  <c r="D155" i="108" s="1"/>
  <c r="C137" i="91"/>
  <c r="E137" i="91" s="1"/>
  <c r="G137" i="91" s="1"/>
  <c r="H137" i="91" s="1"/>
  <c r="J170" i="90" s="1"/>
  <c r="B138" i="91"/>
  <c r="E118" i="85"/>
  <c r="G118" i="85" s="1"/>
  <c r="I118" i="85" s="1"/>
  <c r="J118" i="85" s="1"/>
  <c r="J121" i="84" s="1"/>
  <c r="D119" i="85"/>
  <c r="H134" i="5"/>
  <c r="I134" i="5"/>
  <c r="J134" i="5" s="1"/>
  <c r="E128" i="109"/>
  <c r="D152" i="91"/>
  <c r="F121" i="85"/>
  <c r="D136" i="5"/>
  <c r="E135" i="5"/>
  <c r="G135" i="5" s="1"/>
  <c r="B138" i="5" l="1"/>
  <c r="C137" i="5"/>
  <c r="D120" i="85"/>
  <c r="E119" i="85"/>
  <c r="G119" i="85" s="1"/>
  <c r="I119" i="85" s="1"/>
  <c r="J119" i="85" s="1"/>
  <c r="J122" i="84" s="1"/>
  <c r="C138" i="91"/>
  <c r="E138" i="91" s="1"/>
  <c r="G138" i="91" s="1"/>
  <c r="H138" i="91" s="1"/>
  <c r="J171" i="90" s="1"/>
  <c r="B139" i="91"/>
  <c r="D127" i="109"/>
  <c r="F127" i="109" s="1"/>
  <c r="H127" i="109" s="1"/>
  <c r="I127" i="109" s="1"/>
  <c r="D156" i="108" s="1"/>
  <c r="C128" i="109"/>
  <c r="F122" i="85"/>
  <c r="E129" i="109"/>
  <c r="H135" i="5"/>
  <c r="I135" i="5"/>
  <c r="J135" i="5" s="1"/>
  <c r="D153" i="91"/>
  <c r="E136" i="5"/>
  <c r="G136" i="5" s="1"/>
  <c r="D137" i="5"/>
  <c r="C138" i="5" l="1"/>
  <c r="B139" i="5"/>
  <c r="C129" i="109"/>
  <c r="D128" i="109"/>
  <c r="F128" i="109" s="1"/>
  <c r="H128" i="109" s="1"/>
  <c r="I128" i="109" s="1"/>
  <c r="D157" i="108" s="1"/>
  <c r="C139" i="91"/>
  <c r="E139" i="91" s="1"/>
  <c r="G139" i="91" s="1"/>
  <c r="H139" i="91" s="1"/>
  <c r="J172" i="90" s="1"/>
  <c r="B140" i="91"/>
  <c r="D121" i="85"/>
  <c r="E120" i="85"/>
  <c r="G120" i="85" s="1"/>
  <c r="I120" i="85" s="1"/>
  <c r="J120" i="85" s="1"/>
  <c r="J123" i="84" s="1"/>
  <c r="D154" i="91"/>
  <c r="E130" i="109"/>
  <c r="E131" i="109" s="1"/>
  <c r="D138" i="5"/>
  <c r="E137" i="5"/>
  <c r="G137" i="5" s="1"/>
  <c r="I136" i="5"/>
  <c r="J136" i="5" s="1"/>
  <c r="H136" i="5"/>
  <c r="F123" i="85"/>
  <c r="C139" i="5" l="1"/>
  <c r="B140" i="5"/>
  <c r="B141" i="5" s="1"/>
  <c r="C140" i="91"/>
  <c r="E140" i="91" s="1"/>
  <c r="G140" i="91" s="1"/>
  <c r="H140" i="91" s="1"/>
  <c r="J173" i="90" s="1"/>
  <c r="B141" i="91"/>
  <c r="E121" i="85"/>
  <c r="G121" i="85" s="1"/>
  <c r="I121" i="85" s="1"/>
  <c r="J121" i="85" s="1"/>
  <c r="J124" i="84" s="1"/>
  <c r="D122" i="85"/>
  <c r="C130" i="109"/>
  <c r="C131" i="109" s="1"/>
  <c r="D129" i="109"/>
  <c r="F129" i="109" s="1"/>
  <c r="H129" i="109" s="1"/>
  <c r="I129" i="109" s="1"/>
  <c r="D158" i="108" s="1"/>
  <c r="E132" i="109"/>
  <c r="H137" i="5"/>
  <c r="I137" i="5"/>
  <c r="J137" i="5" s="1"/>
  <c r="F124" i="85"/>
  <c r="E138" i="5"/>
  <c r="G138" i="5" s="1"/>
  <c r="D139" i="5"/>
  <c r="D155" i="91"/>
  <c r="C141" i="5" l="1"/>
  <c r="B142" i="5"/>
  <c r="C132" i="109"/>
  <c r="D131" i="109"/>
  <c r="F131" i="109" s="1"/>
  <c r="H131" i="109" s="1"/>
  <c r="I131" i="109" s="1"/>
  <c r="D163" i="108" s="1"/>
  <c r="D123" i="85"/>
  <c r="E122" i="85"/>
  <c r="G122" i="85" s="1"/>
  <c r="I122" i="85" s="1"/>
  <c r="J122" i="85" s="1"/>
  <c r="J125" i="84" s="1"/>
  <c r="C141" i="91"/>
  <c r="E141" i="91" s="1"/>
  <c r="G141" i="91" s="1"/>
  <c r="H141" i="91" s="1"/>
  <c r="J174" i="90" s="1"/>
  <c r="B142" i="91"/>
  <c r="D140" i="5"/>
  <c r="D141" i="5" s="1"/>
  <c r="E139" i="5"/>
  <c r="G139" i="5" s="1"/>
  <c r="H138" i="5"/>
  <c r="I138" i="5"/>
  <c r="J138" i="5" s="1"/>
  <c r="D156" i="91"/>
  <c r="D157" i="91" s="1"/>
  <c r="F125" i="85"/>
  <c r="E133" i="109"/>
  <c r="B143" i="5" l="1"/>
  <c r="C142" i="5"/>
  <c r="C142" i="91"/>
  <c r="E142" i="91" s="1"/>
  <c r="G142" i="91" s="1"/>
  <c r="H142" i="91" s="1"/>
  <c r="J175" i="90" s="1"/>
  <c r="B143" i="91"/>
  <c r="D132" i="109"/>
  <c r="F132" i="109" s="1"/>
  <c r="H132" i="109" s="1"/>
  <c r="I132" i="109" s="1"/>
  <c r="D164" i="108" s="1"/>
  <c r="C133" i="109"/>
  <c r="E123" i="85"/>
  <c r="G123" i="85" s="1"/>
  <c r="I123" i="85" s="1"/>
  <c r="J123" i="85" s="1"/>
  <c r="D124" i="85"/>
  <c r="F126" i="85"/>
  <c r="I139" i="5"/>
  <c r="J139" i="5" s="1"/>
  <c r="H139" i="5"/>
  <c r="D158" i="91"/>
  <c r="E134" i="109"/>
  <c r="E141" i="5"/>
  <c r="G141" i="5" s="1"/>
  <c r="D142" i="5"/>
  <c r="B144" i="5" l="1"/>
  <c r="C143" i="5"/>
  <c r="D133" i="109"/>
  <c r="F133" i="109" s="1"/>
  <c r="H133" i="109" s="1"/>
  <c r="I133" i="109" s="1"/>
  <c r="D165" i="108" s="1"/>
  <c r="C134" i="109"/>
  <c r="E124" i="85"/>
  <c r="G124" i="85" s="1"/>
  <c r="I124" i="85" s="1"/>
  <c r="J124" i="85" s="1"/>
  <c r="J127" i="84" s="1"/>
  <c r="D125" i="85"/>
  <c r="C143" i="91"/>
  <c r="E143" i="91" s="1"/>
  <c r="G143" i="91" s="1"/>
  <c r="H143" i="91" s="1"/>
  <c r="J176" i="90" s="1"/>
  <c r="B144" i="91"/>
  <c r="E135" i="109"/>
  <c r="D143" i="5"/>
  <c r="E142" i="5"/>
  <c r="G142" i="5" s="1"/>
  <c r="D159" i="91"/>
  <c r="F127" i="85"/>
  <c r="I141" i="5"/>
  <c r="J141" i="5" s="1"/>
  <c r="H141" i="5"/>
  <c r="B145" i="5" l="1"/>
  <c r="C144" i="5"/>
  <c r="B145" i="91"/>
  <c r="C144" i="91"/>
  <c r="E144" i="91" s="1"/>
  <c r="G144" i="91" s="1"/>
  <c r="H144" i="91" s="1"/>
  <c r="J177" i="90" s="1"/>
  <c r="E125" i="85"/>
  <c r="G125" i="85" s="1"/>
  <c r="I125" i="85" s="1"/>
  <c r="J125" i="85" s="1"/>
  <c r="J128" i="84" s="1"/>
  <c r="D126" i="85"/>
  <c r="D134" i="109"/>
  <c r="F134" i="109" s="1"/>
  <c r="H134" i="109" s="1"/>
  <c r="I134" i="109" s="1"/>
  <c r="D166" i="108" s="1"/>
  <c r="C135" i="109"/>
  <c r="F128" i="85"/>
  <c r="I142" i="5"/>
  <c r="J142" i="5" s="1"/>
  <c r="H142" i="5"/>
  <c r="D144" i="5"/>
  <c r="E143" i="5"/>
  <c r="G143" i="5" s="1"/>
  <c r="E136" i="109"/>
  <c r="D160" i="91"/>
  <c r="C145" i="5" l="1"/>
  <c r="B146" i="5"/>
  <c r="C136" i="109"/>
  <c r="D135" i="109"/>
  <c r="F135" i="109" s="1"/>
  <c r="H135" i="109" s="1"/>
  <c r="I135" i="109" s="1"/>
  <c r="D167" i="108" s="1"/>
  <c r="E126" i="85"/>
  <c r="G126" i="85" s="1"/>
  <c r="I126" i="85" s="1"/>
  <c r="J126" i="85" s="1"/>
  <c r="J129" i="84" s="1"/>
  <c r="D127" i="85"/>
  <c r="C145" i="91"/>
  <c r="E145" i="91" s="1"/>
  <c r="G145" i="91" s="1"/>
  <c r="H145" i="91" s="1"/>
  <c r="J178" i="90" s="1"/>
  <c r="B146" i="91"/>
  <c r="B147" i="91" s="1"/>
  <c r="E137" i="109"/>
  <c r="I143" i="5"/>
  <c r="J143" i="5" s="1"/>
  <c r="H143" i="5"/>
  <c r="D161" i="91"/>
  <c r="D145" i="5"/>
  <c r="E144" i="5"/>
  <c r="G144" i="5" s="1"/>
  <c r="F129" i="85"/>
  <c r="B147" i="5" l="1"/>
  <c r="C146" i="5"/>
  <c r="C147" i="91"/>
  <c r="E147" i="91" s="1"/>
  <c r="G147" i="91" s="1"/>
  <c r="H147" i="91" s="1"/>
  <c r="J181" i="90" s="1"/>
  <c r="B148" i="91"/>
  <c r="D128" i="85"/>
  <c r="E127" i="85"/>
  <c r="G127" i="85" s="1"/>
  <c r="I127" i="85" s="1"/>
  <c r="J127" i="85" s="1"/>
  <c r="J130" i="84" s="1"/>
  <c r="C137" i="109"/>
  <c r="D136" i="109"/>
  <c r="F136" i="109" s="1"/>
  <c r="H136" i="109" s="1"/>
  <c r="I136" i="109" s="1"/>
  <c r="D168" i="108" s="1"/>
  <c r="I144" i="5"/>
  <c r="J144" i="5" s="1"/>
  <c r="H144" i="5"/>
  <c r="E145" i="5"/>
  <c r="G145" i="5" s="1"/>
  <c r="D146" i="5"/>
  <c r="F130" i="85"/>
  <c r="D162" i="91"/>
  <c r="E138" i="109"/>
  <c r="C147" i="5" l="1"/>
  <c r="B148" i="5"/>
  <c r="B149" i="5" s="1"/>
  <c r="B150" i="5" s="1"/>
  <c r="C148" i="91"/>
  <c r="E148" i="91" s="1"/>
  <c r="G148" i="91" s="1"/>
  <c r="H148" i="91" s="1"/>
  <c r="J182" i="90" s="1"/>
  <c r="B149" i="91"/>
  <c r="C138" i="109"/>
  <c r="D137" i="109"/>
  <c r="F137" i="109" s="1"/>
  <c r="H137" i="109" s="1"/>
  <c r="I137" i="109" s="1"/>
  <c r="D169" i="108" s="1"/>
  <c r="E128" i="85"/>
  <c r="G128" i="85" s="1"/>
  <c r="I128" i="85" s="1"/>
  <c r="J128" i="85" s="1"/>
  <c r="J131" i="84" s="1"/>
  <c r="D129" i="85"/>
  <c r="H145" i="5"/>
  <c r="I145" i="5"/>
  <c r="J145" i="5" s="1"/>
  <c r="D163" i="91"/>
  <c r="D147" i="5"/>
  <c r="E146" i="5"/>
  <c r="G146" i="5" s="1"/>
  <c r="F131" i="85"/>
  <c r="E139" i="109"/>
  <c r="C150" i="5" l="1"/>
  <c r="B151" i="5"/>
  <c r="D130" i="85"/>
  <c r="E129" i="85"/>
  <c r="G129" i="85" s="1"/>
  <c r="I129" i="85" s="1"/>
  <c r="J129" i="85" s="1"/>
  <c r="J132" i="84" s="1"/>
  <c r="C149" i="91"/>
  <c r="E149" i="91" s="1"/>
  <c r="G149" i="91" s="1"/>
  <c r="H149" i="91" s="1"/>
  <c r="J183" i="90" s="1"/>
  <c r="B150" i="91"/>
  <c r="C139" i="109"/>
  <c r="D138" i="109"/>
  <c r="F138" i="109" s="1"/>
  <c r="H138" i="109" s="1"/>
  <c r="I138" i="109" s="1"/>
  <c r="D170" i="108" s="1"/>
  <c r="F132" i="85"/>
  <c r="D164" i="91"/>
  <c r="H146" i="5"/>
  <c r="I146" i="5"/>
  <c r="J146" i="5" s="1"/>
  <c r="E140" i="109"/>
  <c r="E141" i="109" s="1"/>
  <c r="D148" i="5"/>
  <c r="D149" i="5" s="1"/>
  <c r="D150" i="5" s="1"/>
  <c r="E147" i="5"/>
  <c r="G147" i="5" s="1"/>
  <c r="B152" i="5" l="1"/>
  <c r="C151" i="5"/>
  <c r="B151" i="91"/>
  <c r="C150" i="91"/>
  <c r="E150" i="91" s="1"/>
  <c r="G150" i="91" s="1"/>
  <c r="H150" i="91" s="1"/>
  <c r="J184" i="90" s="1"/>
  <c r="D139" i="109"/>
  <c r="F139" i="109" s="1"/>
  <c r="H139" i="109" s="1"/>
  <c r="I139" i="109" s="1"/>
  <c r="D171" i="108" s="1"/>
  <c r="C140" i="109"/>
  <c r="C150" i="109" s="1"/>
  <c r="C151" i="109" s="1"/>
  <c r="E130" i="85"/>
  <c r="G130" i="85" s="1"/>
  <c r="I130" i="85" s="1"/>
  <c r="J130" i="85" s="1"/>
  <c r="J133" i="84" s="1"/>
  <c r="D131" i="85"/>
  <c r="F141" i="109"/>
  <c r="H141" i="109" s="1"/>
  <c r="I141" i="109" s="1"/>
  <c r="D176" i="108" s="1"/>
  <c r="E142" i="109"/>
  <c r="D165" i="91"/>
  <c r="I147" i="5"/>
  <c r="J147" i="5" s="1"/>
  <c r="H147" i="5"/>
  <c r="E150" i="5"/>
  <c r="G150" i="5" s="1"/>
  <c r="D151" i="5"/>
  <c r="F133" i="85"/>
  <c r="B153" i="5" l="1"/>
  <c r="C152" i="5"/>
  <c r="D151" i="109"/>
  <c r="C152" i="109"/>
  <c r="E131" i="85"/>
  <c r="G131" i="85" s="1"/>
  <c r="I131" i="85" s="1"/>
  <c r="J131" i="85" s="1"/>
  <c r="J134" i="84" s="1"/>
  <c r="D132" i="85"/>
  <c r="C151" i="91"/>
  <c r="E151" i="91" s="1"/>
  <c r="G151" i="91" s="1"/>
  <c r="H151" i="91" s="1"/>
  <c r="J185" i="90" s="1"/>
  <c r="B152" i="91"/>
  <c r="E151" i="5"/>
  <c r="G151" i="5" s="1"/>
  <c r="D152" i="5"/>
  <c r="I150" i="5"/>
  <c r="J150" i="5" s="1"/>
  <c r="H150" i="5"/>
  <c r="F142" i="109"/>
  <c r="H142" i="109" s="1"/>
  <c r="I142" i="109" s="1"/>
  <c r="D177" i="108" s="1"/>
  <c r="E143" i="109"/>
  <c r="D166" i="91"/>
  <c r="D167" i="91" s="1"/>
  <c r="F134" i="85"/>
  <c r="C153" i="5" l="1"/>
  <c r="B154" i="5"/>
  <c r="C153" i="109"/>
  <c r="D152" i="109"/>
  <c r="D133" i="85"/>
  <c r="E132" i="85"/>
  <c r="G132" i="85" s="1"/>
  <c r="I132" i="85" s="1"/>
  <c r="J132" i="85" s="1"/>
  <c r="J135" i="84" s="1"/>
  <c r="B153" i="91"/>
  <c r="C152" i="91"/>
  <c r="E152" i="91" s="1"/>
  <c r="G152" i="91" s="1"/>
  <c r="H152" i="91" s="1"/>
  <c r="J186" i="90" s="1"/>
  <c r="D168" i="91"/>
  <c r="D169" i="91" s="1"/>
  <c r="D170" i="91" s="1"/>
  <c r="F143" i="109"/>
  <c r="H143" i="109" s="1"/>
  <c r="I143" i="109" s="1"/>
  <c r="D178" i="108" s="1"/>
  <c r="E144" i="109"/>
  <c r="D153" i="5"/>
  <c r="E152" i="5"/>
  <c r="G152" i="5" s="1"/>
  <c r="F135" i="85"/>
  <c r="I151" i="5"/>
  <c r="J151" i="5" s="1"/>
  <c r="H151" i="5"/>
  <c r="B155" i="5" l="1"/>
  <c r="B156" i="5" s="1"/>
  <c r="C154" i="5"/>
  <c r="B154" i="91"/>
  <c r="C153" i="91"/>
  <c r="E153" i="91" s="1"/>
  <c r="G153" i="91" s="1"/>
  <c r="H153" i="91" s="1"/>
  <c r="J187" i="90" s="1"/>
  <c r="D134" i="85"/>
  <c r="E133" i="85"/>
  <c r="G133" i="85" s="1"/>
  <c r="I133" i="85" s="1"/>
  <c r="J133" i="85" s="1"/>
  <c r="D153" i="109"/>
  <c r="C154" i="109"/>
  <c r="F144" i="109"/>
  <c r="H144" i="109" s="1"/>
  <c r="I144" i="109" s="1"/>
  <c r="D179" i="108" s="1"/>
  <c r="E145" i="109"/>
  <c r="F136" i="85"/>
  <c r="H152" i="5"/>
  <c r="I152" i="5"/>
  <c r="J152" i="5" s="1"/>
  <c r="D171" i="91"/>
  <c r="D172" i="91" s="1"/>
  <c r="D173" i="91" s="1"/>
  <c r="D154" i="5"/>
  <c r="E153" i="5"/>
  <c r="G153" i="5" s="1"/>
  <c r="C156" i="5" l="1"/>
  <c r="B157" i="5"/>
  <c r="D135" i="85"/>
  <c r="E134" i="85"/>
  <c r="G134" i="85" s="1"/>
  <c r="I134" i="85" s="1"/>
  <c r="J134" i="85" s="1"/>
  <c r="J137" i="84" s="1"/>
  <c r="C155" i="109"/>
  <c r="D154" i="109"/>
  <c r="B155" i="91"/>
  <c r="C154" i="91"/>
  <c r="E154" i="91" s="1"/>
  <c r="G154" i="91" s="1"/>
  <c r="H154" i="91" s="1"/>
  <c r="J188" i="90" s="1"/>
  <c r="F137" i="85"/>
  <c r="D174" i="91"/>
  <c r="D175" i="91" s="1"/>
  <c r="D176" i="91" s="1"/>
  <c r="D177" i="91" s="1"/>
  <c r="H153" i="5"/>
  <c r="I153" i="5"/>
  <c r="J153" i="5" s="1"/>
  <c r="E146" i="109"/>
  <c r="F145" i="109"/>
  <c r="H145" i="109" s="1"/>
  <c r="I145" i="109" s="1"/>
  <c r="D180" i="108" s="1"/>
  <c r="D155" i="5"/>
  <c r="D156" i="5" s="1"/>
  <c r="E154" i="5"/>
  <c r="G154" i="5" s="1"/>
  <c r="B158" i="5" l="1"/>
  <c r="C157" i="5"/>
  <c r="C155" i="91"/>
  <c r="E155" i="91" s="1"/>
  <c r="G155" i="91" s="1"/>
  <c r="H155" i="91" s="1"/>
  <c r="J189" i="90" s="1"/>
  <c r="B156" i="91"/>
  <c r="B157" i="91" s="1"/>
  <c r="D155" i="109"/>
  <c r="C156" i="109"/>
  <c r="E135" i="85"/>
  <c r="G135" i="85" s="1"/>
  <c r="I135" i="85" s="1"/>
  <c r="J135" i="85" s="1"/>
  <c r="J138" i="84" s="1"/>
  <c r="D136" i="85"/>
  <c r="D178" i="91"/>
  <c r="D179" i="91" s="1"/>
  <c r="E147" i="109"/>
  <c r="F146" i="109"/>
  <c r="H146" i="109" s="1"/>
  <c r="I146" i="109" s="1"/>
  <c r="D181" i="108" s="1"/>
  <c r="I154" i="5"/>
  <c r="J154" i="5" s="1"/>
  <c r="H154" i="5"/>
  <c r="F138" i="85"/>
  <c r="E156" i="5"/>
  <c r="G156" i="5" s="1"/>
  <c r="D157" i="5"/>
  <c r="C158" i="5" l="1"/>
  <c r="B159" i="5"/>
  <c r="B160" i="5" s="1"/>
  <c r="E136" i="85"/>
  <c r="G136" i="85" s="1"/>
  <c r="I136" i="85" s="1"/>
  <c r="J136" i="85" s="1"/>
  <c r="J139" i="84" s="1"/>
  <c r="D137" i="85"/>
  <c r="D156" i="109"/>
  <c r="C157" i="109"/>
  <c r="B158" i="91"/>
  <c r="C157" i="91"/>
  <c r="E157" i="91" s="1"/>
  <c r="G157" i="91" s="1"/>
  <c r="H157" i="91" s="1"/>
  <c r="J192" i="90" s="1"/>
  <c r="F139" i="85"/>
  <c r="E148" i="109"/>
  <c r="F147" i="109"/>
  <c r="H147" i="109" s="1"/>
  <c r="I147" i="109" s="1"/>
  <c r="D182" i="108" s="1"/>
  <c r="E157" i="5"/>
  <c r="G157" i="5" s="1"/>
  <c r="D158" i="5"/>
  <c r="H156" i="5"/>
  <c r="I156" i="5"/>
  <c r="J156" i="5" s="1"/>
  <c r="D180" i="91"/>
  <c r="D181" i="91" s="1"/>
  <c r="C160" i="5" l="1"/>
  <c r="B161" i="5"/>
  <c r="D157" i="109"/>
  <c r="C158" i="109"/>
  <c r="C158" i="91"/>
  <c r="E158" i="91" s="1"/>
  <c r="G158" i="91" s="1"/>
  <c r="H158" i="91" s="1"/>
  <c r="J193" i="90" s="1"/>
  <c r="B159" i="91"/>
  <c r="D138" i="85"/>
  <c r="E137" i="85"/>
  <c r="G137" i="85" s="1"/>
  <c r="I137" i="85" s="1"/>
  <c r="J137" i="85" s="1"/>
  <c r="J140" i="84" s="1"/>
  <c r="F148" i="109"/>
  <c r="H148" i="109" s="1"/>
  <c r="I148" i="109" s="1"/>
  <c r="D183" i="108" s="1"/>
  <c r="E149" i="109"/>
  <c r="E158" i="5"/>
  <c r="G158" i="5" s="1"/>
  <c r="D159" i="5"/>
  <c r="D160" i="5" s="1"/>
  <c r="D182" i="91"/>
  <c r="D183" i="91" s="1"/>
  <c r="I157" i="5"/>
  <c r="J157" i="5" s="1"/>
  <c r="H157" i="5"/>
  <c r="F140" i="85"/>
  <c r="B162" i="5" l="1"/>
  <c r="C161" i="5"/>
  <c r="D158" i="109"/>
  <c r="C159" i="109"/>
  <c r="B160" i="91"/>
  <c r="C159" i="91"/>
  <c r="E159" i="91" s="1"/>
  <c r="G159" i="91" s="1"/>
  <c r="H159" i="91" s="1"/>
  <c r="J194" i="90" s="1"/>
  <c r="E138" i="85"/>
  <c r="G138" i="85" s="1"/>
  <c r="I138" i="85" s="1"/>
  <c r="J138" i="85" s="1"/>
  <c r="J141" i="84" s="1"/>
  <c r="D139" i="85"/>
  <c r="D161" i="5"/>
  <c r="E160" i="5"/>
  <c r="G160" i="5" s="1"/>
  <c r="D184" i="91"/>
  <c r="D185" i="91" s="1"/>
  <c r="E150" i="109"/>
  <c r="E151" i="109" s="1"/>
  <c r="F149" i="109"/>
  <c r="H149" i="109" s="1"/>
  <c r="I149" i="109" s="1"/>
  <c r="D184" i="108" s="1"/>
  <c r="I158" i="5"/>
  <c r="J158" i="5" s="1"/>
  <c r="H158" i="5"/>
  <c r="F141" i="85"/>
  <c r="B163" i="5" l="1"/>
  <c r="C162" i="5"/>
  <c r="D159" i="109"/>
  <c r="C160" i="109"/>
  <c r="C161" i="109" s="1"/>
  <c r="D140" i="85"/>
  <c r="E139" i="85"/>
  <c r="G139" i="85" s="1"/>
  <c r="I139" i="85" s="1"/>
  <c r="J139" i="85" s="1"/>
  <c r="J142" i="84" s="1"/>
  <c r="B161" i="91"/>
  <c r="C160" i="91"/>
  <c r="E160" i="91" s="1"/>
  <c r="G160" i="91" s="1"/>
  <c r="H160" i="91" s="1"/>
  <c r="J195" i="90" s="1"/>
  <c r="D186" i="91"/>
  <c r="D187" i="91" s="1"/>
  <c r="F142" i="85"/>
  <c r="H160" i="5"/>
  <c r="I160" i="5"/>
  <c r="J160" i="5" s="1"/>
  <c r="E152" i="109"/>
  <c r="F151" i="109"/>
  <c r="H151" i="109" s="1"/>
  <c r="I151" i="109" s="1"/>
  <c r="D190" i="108" s="1"/>
  <c r="D162" i="5"/>
  <c r="E161" i="5"/>
  <c r="G161" i="5" s="1"/>
  <c r="B164" i="5" l="1"/>
  <c r="C163" i="5"/>
  <c r="D161" i="109"/>
  <c r="C162" i="109"/>
  <c r="E140" i="85"/>
  <c r="G140" i="85" s="1"/>
  <c r="I140" i="85" s="1"/>
  <c r="J140" i="85" s="1"/>
  <c r="J143" i="84" s="1"/>
  <c r="D141" i="85"/>
  <c r="B162" i="91"/>
  <c r="C161" i="91"/>
  <c r="E161" i="91" s="1"/>
  <c r="G161" i="91" s="1"/>
  <c r="H161" i="91" s="1"/>
  <c r="J196" i="90" s="1"/>
  <c r="E153" i="109"/>
  <c r="F152" i="109"/>
  <c r="H152" i="109" s="1"/>
  <c r="I152" i="109" s="1"/>
  <c r="D191" i="108" s="1"/>
  <c r="F143" i="85"/>
  <c r="H161" i="5"/>
  <c r="I161" i="5"/>
  <c r="J161" i="5" s="1"/>
  <c r="D188" i="91"/>
  <c r="D189" i="91" s="1"/>
  <c r="D190" i="91" s="1"/>
  <c r="D163" i="5"/>
  <c r="E162" i="5"/>
  <c r="G162" i="5" s="1"/>
  <c r="B165" i="5" l="1"/>
  <c r="B166" i="5" s="1"/>
  <c r="C164" i="5"/>
  <c r="C163" i="109"/>
  <c r="D162" i="109"/>
  <c r="B163" i="91"/>
  <c r="C162" i="91"/>
  <c r="E162" i="91" s="1"/>
  <c r="G162" i="91" s="1"/>
  <c r="H162" i="91" s="1"/>
  <c r="J197" i="90" s="1"/>
  <c r="E141" i="85"/>
  <c r="G141" i="85" s="1"/>
  <c r="I141" i="85" s="1"/>
  <c r="J141" i="85" s="1"/>
  <c r="J144" i="84" s="1"/>
  <c r="D142" i="85"/>
  <c r="F144" i="85"/>
  <c r="D191" i="91"/>
  <c r="H162" i="5"/>
  <c r="I162" i="5"/>
  <c r="J162" i="5" s="1"/>
  <c r="D164" i="5"/>
  <c r="E163" i="5"/>
  <c r="G163" i="5" s="1"/>
  <c r="F153" i="109"/>
  <c r="H153" i="109" s="1"/>
  <c r="I153" i="109" s="1"/>
  <c r="D192" i="108" s="1"/>
  <c r="E154" i="109"/>
  <c r="C166" i="5" l="1"/>
  <c r="B167" i="5"/>
  <c r="C163" i="91"/>
  <c r="E163" i="91" s="1"/>
  <c r="G163" i="91" s="1"/>
  <c r="H163" i="91" s="1"/>
  <c r="J198" i="90" s="1"/>
  <c r="B164" i="91"/>
  <c r="D143" i="85"/>
  <c r="E142" i="85"/>
  <c r="G142" i="85" s="1"/>
  <c r="I142" i="85" s="1"/>
  <c r="J142" i="85" s="1"/>
  <c r="J145" i="84" s="1"/>
  <c r="D163" i="109"/>
  <c r="C164" i="109"/>
  <c r="I163" i="5"/>
  <c r="J163" i="5" s="1"/>
  <c r="H163" i="5"/>
  <c r="E164" i="5"/>
  <c r="G164" i="5" s="1"/>
  <c r="D165" i="5"/>
  <c r="D166" i="5" s="1"/>
  <c r="D192" i="91"/>
  <c r="F154" i="109"/>
  <c r="H154" i="109" s="1"/>
  <c r="I154" i="109" s="1"/>
  <c r="D193" i="108" s="1"/>
  <c r="E155" i="109"/>
  <c r="F145" i="85"/>
  <c r="B168" i="5" l="1"/>
  <c r="C167" i="5"/>
  <c r="D164" i="109"/>
  <c r="C165" i="109"/>
  <c r="B165" i="91"/>
  <c r="C164" i="91"/>
  <c r="E164" i="91" s="1"/>
  <c r="G164" i="91" s="1"/>
  <c r="H164" i="91" s="1"/>
  <c r="J199" i="90" s="1"/>
  <c r="E143" i="85"/>
  <c r="G143" i="85" s="1"/>
  <c r="I143" i="85" s="1"/>
  <c r="J143" i="85" s="1"/>
  <c r="D144" i="85"/>
  <c r="E156" i="109"/>
  <c r="F155" i="109"/>
  <c r="H155" i="109" s="1"/>
  <c r="I155" i="109" s="1"/>
  <c r="D194" i="108" s="1"/>
  <c r="E166" i="5"/>
  <c r="G166" i="5" s="1"/>
  <c r="D167" i="5"/>
  <c r="I164" i="5"/>
  <c r="J164" i="5" s="1"/>
  <c r="H164" i="5"/>
  <c r="F146" i="85"/>
  <c r="D193" i="91"/>
  <c r="C168" i="5" l="1"/>
  <c r="B169" i="5"/>
  <c r="B170" i="5" s="1"/>
  <c r="E144" i="85"/>
  <c r="G144" i="85" s="1"/>
  <c r="I144" i="85" s="1"/>
  <c r="J144" i="85" s="1"/>
  <c r="J147" i="84" s="1"/>
  <c r="D145" i="85"/>
  <c r="B166" i="91"/>
  <c r="B167" i="91" s="1"/>
  <c r="C165" i="91"/>
  <c r="E165" i="91" s="1"/>
  <c r="G165" i="91" s="1"/>
  <c r="H165" i="91" s="1"/>
  <c r="J200" i="90" s="1"/>
  <c r="C166" i="109"/>
  <c r="D165" i="109"/>
  <c r="E167" i="5"/>
  <c r="G167" i="5" s="1"/>
  <c r="D168" i="5"/>
  <c r="F147" i="85"/>
  <c r="I166" i="5"/>
  <c r="J166" i="5" s="1"/>
  <c r="H166" i="5"/>
  <c r="D194" i="91"/>
  <c r="E157" i="109"/>
  <c r="F156" i="109"/>
  <c r="H156" i="109" s="1"/>
  <c r="I156" i="109" s="1"/>
  <c r="D195" i="108" s="1"/>
  <c r="C170" i="5" l="1"/>
  <c r="B171" i="5"/>
  <c r="C167" i="109"/>
  <c r="D166" i="109"/>
  <c r="C167" i="91"/>
  <c r="E167" i="91" s="1"/>
  <c r="G167" i="91" s="1"/>
  <c r="H167" i="91" s="1"/>
  <c r="J204" i="90" s="1"/>
  <c r="B168" i="91"/>
  <c r="B169" i="91" s="1"/>
  <c r="B170" i="91" s="1"/>
  <c r="E145" i="85"/>
  <c r="G145" i="85" s="1"/>
  <c r="I145" i="85" s="1"/>
  <c r="J145" i="85" s="1"/>
  <c r="J148" i="84" s="1"/>
  <c r="D146" i="85"/>
  <c r="D195" i="91"/>
  <c r="F148" i="85"/>
  <c r="D169" i="5"/>
  <c r="D170" i="5" s="1"/>
  <c r="E168" i="5"/>
  <c r="G168" i="5" s="1"/>
  <c r="F157" i="109"/>
  <c r="H157" i="109" s="1"/>
  <c r="I157" i="109" s="1"/>
  <c r="D196" i="108" s="1"/>
  <c r="E158" i="109"/>
  <c r="I167" i="5"/>
  <c r="J167" i="5" s="1"/>
  <c r="H167" i="5"/>
  <c r="B172" i="5" l="1"/>
  <c r="B173" i="5" s="1"/>
  <c r="C171" i="5"/>
  <c r="C170" i="91"/>
  <c r="E170" i="91" s="1"/>
  <c r="G170" i="91" s="1"/>
  <c r="H170" i="91" s="1"/>
  <c r="J207" i="90" s="1"/>
  <c r="B171" i="91"/>
  <c r="B172" i="91" s="1"/>
  <c r="B173" i="91" s="1"/>
  <c r="D147" i="85"/>
  <c r="E146" i="85"/>
  <c r="G146" i="85" s="1"/>
  <c r="I146" i="85" s="1"/>
  <c r="J146" i="85" s="1"/>
  <c r="J149" i="84" s="1"/>
  <c r="D167" i="109"/>
  <c r="C168" i="109"/>
  <c r="E159" i="109"/>
  <c r="F158" i="109"/>
  <c r="H158" i="109" s="1"/>
  <c r="I158" i="109" s="1"/>
  <c r="D197" i="108" s="1"/>
  <c r="F149" i="85"/>
  <c r="I168" i="5"/>
  <c r="J168" i="5" s="1"/>
  <c r="H168" i="5"/>
  <c r="D171" i="5"/>
  <c r="E170" i="5"/>
  <c r="G170" i="5" s="1"/>
  <c r="D196" i="91"/>
  <c r="B174" i="5" l="1"/>
  <c r="C173" i="5"/>
  <c r="C169" i="109"/>
  <c r="D168" i="109"/>
  <c r="E147" i="85"/>
  <c r="G147" i="85" s="1"/>
  <c r="I147" i="85" s="1"/>
  <c r="J147" i="85" s="1"/>
  <c r="J150" i="84" s="1"/>
  <c r="D148" i="85"/>
  <c r="B174" i="91"/>
  <c r="B175" i="91" s="1"/>
  <c r="B176" i="91" s="1"/>
  <c r="B177" i="91" s="1"/>
  <c r="C173" i="91"/>
  <c r="E173" i="91" s="1"/>
  <c r="G173" i="91" s="1"/>
  <c r="H173" i="91" s="1"/>
  <c r="J210" i="90" s="1"/>
  <c r="I170" i="5"/>
  <c r="J170" i="5" s="1"/>
  <c r="H170" i="5"/>
  <c r="E171" i="5"/>
  <c r="G171" i="5" s="1"/>
  <c r="D172" i="5"/>
  <c r="D173" i="5" s="1"/>
  <c r="F150" i="85"/>
  <c r="D197" i="91"/>
  <c r="F159" i="109"/>
  <c r="H159" i="109" s="1"/>
  <c r="I159" i="109" s="1"/>
  <c r="D198" i="108" s="1"/>
  <c r="E160" i="109"/>
  <c r="E161" i="109" s="1"/>
  <c r="C174" i="5" l="1"/>
  <c r="B175" i="5"/>
  <c r="E148" i="85"/>
  <c r="G148" i="85" s="1"/>
  <c r="I148" i="85" s="1"/>
  <c r="J148" i="85" s="1"/>
  <c r="J151" i="84" s="1"/>
  <c r="D149" i="85"/>
  <c r="C177" i="91"/>
  <c r="E177" i="91" s="1"/>
  <c r="G177" i="91" s="1"/>
  <c r="H177" i="91" s="1"/>
  <c r="J215" i="90" s="1"/>
  <c r="B178" i="91"/>
  <c r="B179" i="91" s="1"/>
  <c r="D169" i="109"/>
  <c r="C170" i="109"/>
  <c r="C171" i="109" s="1"/>
  <c r="D174" i="5"/>
  <c r="E173" i="5"/>
  <c r="G173" i="5" s="1"/>
  <c r="D198" i="91"/>
  <c r="H171" i="5"/>
  <c r="I171" i="5"/>
  <c r="J171" i="5" s="1"/>
  <c r="E162" i="109"/>
  <c r="F161" i="109"/>
  <c r="H161" i="109" s="1"/>
  <c r="I161" i="109" s="1"/>
  <c r="D203" i="108" s="1"/>
  <c r="F151" i="85"/>
  <c r="C175" i="5" l="1"/>
  <c r="B176" i="5"/>
  <c r="D171" i="109"/>
  <c r="C172" i="109"/>
  <c r="C179" i="91"/>
  <c r="E179" i="91" s="1"/>
  <c r="G179" i="91" s="1"/>
  <c r="H179" i="91" s="1"/>
  <c r="J217" i="90" s="1"/>
  <c r="B180" i="91"/>
  <c r="B181" i="91" s="1"/>
  <c r="D150" i="85"/>
  <c r="E149" i="85"/>
  <c r="G149" i="85" s="1"/>
  <c r="I149" i="85" s="1"/>
  <c r="J149" i="85" s="1"/>
  <c r="J152" i="84" s="1"/>
  <c r="F162" i="109"/>
  <c r="H162" i="109" s="1"/>
  <c r="I162" i="109" s="1"/>
  <c r="D204" i="108" s="1"/>
  <c r="E163" i="109"/>
  <c r="D199" i="91"/>
  <c r="D200" i="91" s="1"/>
  <c r="I173" i="5"/>
  <c r="J173" i="5" s="1"/>
  <c r="H173" i="5"/>
  <c r="F152" i="85"/>
  <c r="E174" i="5"/>
  <c r="G174" i="5" s="1"/>
  <c r="D175" i="5"/>
  <c r="C176" i="5" l="1"/>
  <c r="B177" i="5"/>
  <c r="B182" i="91"/>
  <c r="B183" i="91" s="1"/>
  <c r="C181" i="91"/>
  <c r="E181" i="91" s="1"/>
  <c r="G181" i="91" s="1"/>
  <c r="H181" i="91" s="1"/>
  <c r="J219" i="90" s="1"/>
  <c r="D172" i="109"/>
  <c r="C173" i="109"/>
  <c r="D151" i="85"/>
  <c r="E150" i="85"/>
  <c r="G150" i="85" s="1"/>
  <c r="I150" i="85" s="1"/>
  <c r="J150" i="85" s="1"/>
  <c r="J153" i="84" s="1"/>
  <c r="D201" i="91"/>
  <c r="F153" i="85"/>
  <c r="E175" i="5"/>
  <c r="G175" i="5" s="1"/>
  <c r="D176" i="5"/>
  <c r="F163" i="109"/>
  <c r="H163" i="109" s="1"/>
  <c r="I163" i="109" s="1"/>
  <c r="D205" i="108" s="1"/>
  <c r="E164" i="109"/>
  <c r="I174" i="5"/>
  <c r="J174" i="5" s="1"/>
  <c r="H174" i="5"/>
  <c r="B178" i="5" l="1"/>
  <c r="C177" i="5"/>
  <c r="C183" i="91"/>
  <c r="E183" i="91" s="1"/>
  <c r="G183" i="91" s="1"/>
  <c r="H183" i="91" s="1"/>
  <c r="J221" i="90" s="1"/>
  <c r="B184" i="91"/>
  <c r="B185" i="91" s="1"/>
  <c r="D173" i="109"/>
  <c r="C174" i="109"/>
  <c r="E151" i="85"/>
  <c r="G151" i="85" s="1"/>
  <c r="I151" i="85" s="1"/>
  <c r="J151" i="85" s="1"/>
  <c r="D152" i="85"/>
  <c r="F164" i="109"/>
  <c r="H164" i="109" s="1"/>
  <c r="I164" i="109" s="1"/>
  <c r="D206" i="108" s="1"/>
  <c r="E165" i="109"/>
  <c r="F154" i="85"/>
  <c r="D177" i="5"/>
  <c r="E176" i="5"/>
  <c r="G176" i="5" s="1"/>
  <c r="H175" i="5"/>
  <c r="I175" i="5"/>
  <c r="J175" i="5" s="1"/>
  <c r="D202" i="91"/>
  <c r="C178" i="5" l="1"/>
  <c r="B179" i="5"/>
  <c r="E152" i="85"/>
  <c r="G152" i="85" s="1"/>
  <c r="I152" i="85" s="1"/>
  <c r="J152" i="85" s="1"/>
  <c r="D153" i="85"/>
  <c r="C185" i="91"/>
  <c r="E185" i="91" s="1"/>
  <c r="G185" i="91" s="1"/>
  <c r="H185" i="91" s="1"/>
  <c r="J223" i="90" s="1"/>
  <c r="B186" i="91"/>
  <c r="B187" i="91" s="1"/>
  <c r="C175" i="109"/>
  <c r="D174" i="109"/>
  <c r="F155" i="85"/>
  <c r="D203" i="91"/>
  <c r="I176" i="5"/>
  <c r="J176" i="5" s="1"/>
  <c r="H176" i="5"/>
  <c r="F165" i="109"/>
  <c r="H165" i="109" s="1"/>
  <c r="I165" i="109" s="1"/>
  <c r="D207" i="108" s="1"/>
  <c r="E166" i="109"/>
  <c r="E177" i="5"/>
  <c r="G177" i="5" s="1"/>
  <c r="D178" i="5"/>
  <c r="C179" i="5" l="1"/>
  <c r="B180" i="5"/>
  <c r="C187" i="91"/>
  <c r="E187" i="91" s="1"/>
  <c r="G187" i="91" s="1"/>
  <c r="H187" i="91" s="1"/>
  <c r="J225" i="90" s="1"/>
  <c r="B188" i="91"/>
  <c r="B189" i="91" s="1"/>
  <c r="B190" i="91" s="1"/>
  <c r="E153" i="85"/>
  <c r="G153" i="85" s="1"/>
  <c r="I153" i="85" s="1"/>
  <c r="J153" i="85" s="1"/>
  <c r="J156" i="84" s="1"/>
  <c r="D154" i="85"/>
  <c r="C176" i="109"/>
  <c r="D175" i="109"/>
  <c r="E167" i="109"/>
  <c r="F166" i="109"/>
  <c r="H166" i="109" s="1"/>
  <c r="I166" i="109" s="1"/>
  <c r="D208" i="108" s="1"/>
  <c r="D204" i="91"/>
  <c r="D179" i="5"/>
  <c r="E178" i="5"/>
  <c r="G178" i="5" s="1"/>
  <c r="H177" i="5"/>
  <c r="I177" i="5"/>
  <c r="J177" i="5" s="1"/>
  <c r="F156" i="85"/>
  <c r="B181" i="5" l="1"/>
  <c r="B182" i="5" s="1"/>
  <c r="C180" i="5"/>
  <c r="B191" i="91"/>
  <c r="C190" i="91"/>
  <c r="E190" i="91" s="1"/>
  <c r="G190" i="91" s="1"/>
  <c r="H190" i="91" s="1"/>
  <c r="J229" i="90" s="1"/>
  <c r="C177" i="109"/>
  <c r="D176" i="109"/>
  <c r="D155" i="85"/>
  <c r="E154" i="85"/>
  <c r="G154" i="85" s="1"/>
  <c r="I154" i="85" s="1"/>
  <c r="J154" i="85" s="1"/>
  <c r="J157" i="84" s="1"/>
  <c r="D205" i="91"/>
  <c r="H178" i="5"/>
  <c r="I178" i="5"/>
  <c r="J178" i="5" s="1"/>
  <c r="F157" i="85"/>
  <c r="D180" i="5"/>
  <c r="E179" i="5"/>
  <c r="G179" i="5" s="1"/>
  <c r="F167" i="109"/>
  <c r="H167" i="109" s="1"/>
  <c r="I167" i="109" s="1"/>
  <c r="D209" i="108" s="1"/>
  <c r="E168" i="109"/>
  <c r="B183" i="5" l="1"/>
  <c r="C182" i="5"/>
  <c r="D156" i="85"/>
  <c r="E155" i="85"/>
  <c r="G155" i="85" s="1"/>
  <c r="I155" i="85" s="1"/>
  <c r="J155" i="85" s="1"/>
  <c r="J158" i="84" s="1"/>
  <c r="C178" i="109"/>
  <c r="D177" i="109"/>
  <c r="B192" i="91"/>
  <c r="C191" i="91"/>
  <c r="E191" i="91" s="1"/>
  <c r="G191" i="91" s="1"/>
  <c r="H191" i="91" s="1"/>
  <c r="J230" i="90" s="1"/>
  <c r="H179" i="5"/>
  <c r="I179" i="5"/>
  <c r="J179" i="5" s="1"/>
  <c r="E180" i="5"/>
  <c r="G180" i="5" s="1"/>
  <c r="D181" i="5"/>
  <c r="D182" i="5" s="1"/>
  <c r="E169" i="109"/>
  <c r="F168" i="109"/>
  <c r="H168" i="109" s="1"/>
  <c r="I168" i="109" s="1"/>
  <c r="D210" i="108" s="1"/>
  <c r="D206" i="91"/>
  <c r="F158" i="85"/>
  <c r="B184" i="5" l="1"/>
  <c r="C183" i="5"/>
  <c r="B193" i="91"/>
  <c r="C192" i="91"/>
  <c r="E192" i="91" s="1"/>
  <c r="G192" i="91" s="1"/>
  <c r="H192" i="91" s="1"/>
  <c r="J231" i="90" s="1"/>
  <c r="C179" i="109"/>
  <c r="D178" i="109"/>
  <c r="E156" i="85"/>
  <c r="G156" i="85" s="1"/>
  <c r="I156" i="85" s="1"/>
  <c r="J156" i="85" s="1"/>
  <c r="J159" i="84" s="1"/>
  <c r="D157" i="85"/>
  <c r="D183" i="5"/>
  <c r="E182" i="5"/>
  <c r="G182" i="5" s="1"/>
  <c r="D207" i="91"/>
  <c r="I180" i="5"/>
  <c r="J180" i="5" s="1"/>
  <c r="H180" i="5"/>
  <c r="F159" i="85"/>
  <c r="F169" i="109"/>
  <c r="H169" i="109" s="1"/>
  <c r="I169" i="109" s="1"/>
  <c r="D211" i="108" s="1"/>
  <c r="E170" i="109"/>
  <c r="E171" i="109" s="1"/>
  <c r="C184" i="5" l="1"/>
  <c r="B185" i="5"/>
  <c r="D158" i="85"/>
  <c r="E157" i="85"/>
  <c r="G157" i="85" s="1"/>
  <c r="I157" i="85" s="1"/>
  <c r="J157" i="85" s="1"/>
  <c r="J160" i="84" s="1"/>
  <c r="C180" i="109"/>
  <c r="C181" i="109" s="1"/>
  <c r="D179" i="109"/>
  <c r="B194" i="91"/>
  <c r="C193" i="91"/>
  <c r="E193" i="91" s="1"/>
  <c r="G193" i="91" s="1"/>
  <c r="H193" i="91" s="1"/>
  <c r="J232" i="90" s="1"/>
  <c r="F160" i="85"/>
  <c r="D208" i="91"/>
  <c r="F171" i="109"/>
  <c r="H171" i="109" s="1"/>
  <c r="I171" i="109" s="1"/>
  <c r="D217" i="108" s="1"/>
  <c r="E172" i="109"/>
  <c r="I182" i="5"/>
  <c r="J182" i="5" s="1"/>
  <c r="H182" i="5"/>
  <c r="D184" i="5"/>
  <c r="E183" i="5"/>
  <c r="G183" i="5" s="1"/>
  <c r="C185" i="5" l="1"/>
  <c r="B186" i="5"/>
  <c r="B187" i="5" s="1"/>
  <c r="D181" i="109"/>
  <c r="C182" i="109"/>
  <c r="B195" i="91"/>
  <c r="C194" i="91"/>
  <c r="E194" i="91" s="1"/>
  <c r="G194" i="91" s="1"/>
  <c r="H194" i="91" s="1"/>
  <c r="J233" i="90" s="1"/>
  <c r="E158" i="85"/>
  <c r="G158" i="85" s="1"/>
  <c r="I158" i="85" s="1"/>
  <c r="J158" i="85" s="1"/>
  <c r="D159" i="85"/>
  <c r="D209" i="91"/>
  <c r="D210" i="91" s="1"/>
  <c r="H183" i="5"/>
  <c r="I183" i="5"/>
  <c r="J183" i="5" s="1"/>
  <c r="F172" i="109"/>
  <c r="H172" i="109" s="1"/>
  <c r="I172" i="109" s="1"/>
  <c r="D218" i="108" s="1"/>
  <c r="E173" i="109"/>
  <c r="D185" i="5"/>
  <c r="E184" i="5"/>
  <c r="G184" i="5" s="1"/>
  <c r="F161" i="85"/>
  <c r="B188" i="5" l="1"/>
  <c r="C187" i="5"/>
  <c r="B196" i="91"/>
  <c r="C195" i="91"/>
  <c r="E195" i="91" s="1"/>
  <c r="G195" i="91" s="1"/>
  <c r="H195" i="91" s="1"/>
  <c r="J234" i="90" s="1"/>
  <c r="D160" i="85"/>
  <c r="E159" i="85"/>
  <c r="G159" i="85" s="1"/>
  <c r="I159" i="85" s="1"/>
  <c r="J159" i="85" s="1"/>
  <c r="J162" i="84" s="1"/>
  <c r="C183" i="109"/>
  <c r="D182" i="109"/>
  <c r="I184" i="5"/>
  <c r="J184" i="5" s="1"/>
  <c r="H184" i="5"/>
  <c r="D186" i="5"/>
  <c r="D187" i="5" s="1"/>
  <c r="E185" i="5"/>
  <c r="G185" i="5" s="1"/>
  <c r="F173" i="109"/>
  <c r="H173" i="109" s="1"/>
  <c r="I173" i="109" s="1"/>
  <c r="D219" i="108" s="1"/>
  <c r="E174" i="109"/>
  <c r="F162" i="85"/>
  <c r="D211" i="91"/>
  <c r="B189" i="5" l="1"/>
  <c r="C188" i="5"/>
  <c r="E160" i="85"/>
  <c r="G160" i="85" s="1"/>
  <c r="I160" i="85" s="1"/>
  <c r="J160" i="85" s="1"/>
  <c r="J163" i="84" s="1"/>
  <c r="D161" i="85"/>
  <c r="D183" i="109"/>
  <c r="C184" i="109"/>
  <c r="B197" i="91"/>
  <c r="C196" i="91"/>
  <c r="E196" i="91" s="1"/>
  <c r="G196" i="91" s="1"/>
  <c r="H196" i="91" s="1"/>
  <c r="J235" i="90" s="1"/>
  <c r="F163" i="85"/>
  <c r="H185" i="5"/>
  <c r="I185" i="5"/>
  <c r="J185" i="5" s="1"/>
  <c r="D188" i="5"/>
  <c r="E187" i="5"/>
  <c r="G187" i="5" s="1"/>
  <c r="E175" i="109"/>
  <c r="F174" i="109"/>
  <c r="H174" i="109" s="1"/>
  <c r="I174" i="109" s="1"/>
  <c r="D220" i="108" s="1"/>
  <c r="D212" i="91"/>
  <c r="B190" i="5" l="1"/>
  <c r="C189" i="5"/>
  <c r="E161" i="85"/>
  <c r="G161" i="85" s="1"/>
  <c r="I161" i="85" s="1"/>
  <c r="J161" i="85" s="1"/>
  <c r="J164" i="84" s="1"/>
  <c r="D162" i="85"/>
  <c r="C185" i="109"/>
  <c r="D184" i="109"/>
  <c r="C197" i="91"/>
  <c r="E197" i="91" s="1"/>
  <c r="G197" i="91" s="1"/>
  <c r="H197" i="91" s="1"/>
  <c r="J236" i="90" s="1"/>
  <c r="B198" i="91"/>
  <c r="E176" i="109"/>
  <c r="F175" i="109"/>
  <c r="H175" i="109" s="1"/>
  <c r="I175" i="109" s="1"/>
  <c r="D221" i="108" s="1"/>
  <c r="I187" i="5"/>
  <c r="J187" i="5" s="1"/>
  <c r="H187" i="5"/>
  <c r="D213" i="91"/>
  <c r="D189" i="5"/>
  <c r="E188" i="5"/>
  <c r="G188" i="5" s="1"/>
  <c r="F164" i="85"/>
  <c r="C190" i="5" l="1"/>
  <c r="B191" i="5"/>
  <c r="D185" i="109"/>
  <c r="C186" i="109"/>
  <c r="C198" i="91"/>
  <c r="E198" i="91" s="1"/>
  <c r="G198" i="91" s="1"/>
  <c r="H198" i="91" s="1"/>
  <c r="J237" i="90" s="1"/>
  <c r="B199" i="91"/>
  <c r="B200" i="91" s="1"/>
  <c r="D163" i="85"/>
  <c r="E162" i="85"/>
  <c r="G162" i="85" s="1"/>
  <c r="I162" i="85" s="1"/>
  <c r="J162" i="85" s="1"/>
  <c r="H188" i="5"/>
  <c r="I188" i="5"/>
  <c r="J188" i="5" s="1"/>
  <c r="E189" i="5"/>
  <c r="G189" i="5" s="1"/>
  <c r="D190" i="5"/>
  <c r="D214" i="91"/>
  <c r="F165" i="85"/>
  <c r="E177" i="109"/>
  <c r="F176" i="109"/>
  <c r="H176" i="109" s="1"/>
  <c r="I176" i="109" s="1"/>
  <c r="D222" i="108" s="1"/>
  <c r="B192" i="5" l="1"/>
  <c r="C191" i="5"/>
  <c r="B201" i="91"/>
  <c r="C200" i="91"/>
  <c r="E200" i="91" s="1"/>
  <c r="G200" i="91" s="1"/>
  <c r="H200" i="91" s="1"/>
  <c r="J240" i="90" s="1"/>
  <c r="D186" i="109"/>
  <c r="C187" i="109"/>
  <c r="D164" i="85"/>
  <c r="E163" i="85"/>
  <c r="G163" i="85" s="1"/>
  <c r="I163" i="85" s="1"/>
  <c r="J163" i="85" s="1"/>
  <c r="J166" i="84" s="1"/>
  <c r="F166" i="85"/>
  <c r="D191" i="5"/>
  <c r="E190" i="5"/>
  <c r="G190" i="5" s="1"/>
  <c r="I189" i="5"/>
  <c r="J189" i="5" s="1"/>
  <c r="H189" i="5"/>
  <c r="F177" i="109"/>
  <c r="H177" i="109" s="1"/>
  <c r="I177" i="109" s="1"/>
  <c r="D223" i="108" s="1"/>
  <c r="E178" i="109"/>
  <c r="D215" i="91"/>
  <c r="B193" i="5" l="1"/>
  <c r="B194" i="5" s="1"/>
  <c r="C194" i="5" s="1"/>
  <c r="C192" i="5"/>
  <c r="C188" i="109"/>
  <c r="D187" i="109"/>
  <c r="E164" i="85"/>
  <c r="G164" i="85" s="1"/>
  <c r="I164" i="85" s="1"/>
  <c r="J164" i="85" s="1"/>
  <c r="J167" i="84" s="1"/>
  <c r="D165" i="85"/>
  <c r="B202" i="91"/>
  <c r="C201" i="91"/>
  <c r="E201" i="91" s="1"/>
  <c r="G201" i="91" s="1"/>
  <c r="H201" i="91" s="1"/>
  <c r="J241" i="90" s="1"/>
  <c r="F178" i="109"/>
  <c r="H178" i="109" s="1"/>
  <c r="I178" i="109" s="1"/>
  <c r="D224" i="108" s="1"/>
  <c r="E179" i="109"/>
  <c r="H190" i="5"/>
  <c r="I190" i="5"/>
  <c r="J190" i="5" s="1"/>
  <c r="E191" i="5"/>
  <c r="G191" i="5" s="1"/>
  <c r="D192" i="5"/>
  <c r="D216" i="91"/>
  <c r="F167" i="85"/>
  <c r="D166" i="85" l="1"/>
  <c r="E165" i="85"/>
  <c r="G165" i="85" s="1"/>
  <c r="I165" i="85" s="1"/>
  <c r="J165" i="85" s="1"/>
  <c r="J168" i="84" s="1"/>
  <c r="C202" i="91"/>
  <c r="E202" i="91" s="1"/>
  <c r="G202" i="91" s="1"/>
  <c r="H202" i="91" s="1"/>
  <c r="J242" i="90" s="1"/>
  <c r="B203" i="91"/>
  <c r="C189" i="109"/>
  <c r="D189" i="109" s="1"/>
  <c r="D188" i="109"/>
  <c r="F179" i="109"/>
  <c r="H179" i="109" s="1"/>
  <c r="I179" i="109" s="1"/>
  <c r="D225" i="108" s="1"/>
  <c r="E180" i="109"/>
  <c r="E181" i="109" s="1"/>
  <c r="D217" i="91"/>
  <c r="F168" i="85"/>
  <c r="E192" i="5"/>
  <c r="G192" i="5" s="1"/>
  <c r="D193" i="5"/>
  <c r="D194" i="5" s="1"/>
  <c r="E194" i="5" s="1"/>
  <c r="G194" i="5" s="1"/>
  <c r="I191" i="5"/>
  <c r="J191" i="5" s="1"/>
  <c r="H191" i="5"/>
  <c r="C203" i="91" l="1"/>
  <c r="E203" i="91" s="1"/>
  <c r="G203" i="91" s="1"/>
  <c r="H203" i="91" s="1"/>
  <c r="J243" i="90" s="1"/>
  <c r="B204" i="91"/>
  <c r="E166" i="85"/>
  <c r="G166" i="85" s="1"/>
  <c r="I166" i="85" s="1"/>
  <c r="J166" i="85" s="1"/>
  <c r="J169" i="84" s="1"/>
  <c r="D167" i="85"/>
  <c r="F181" i="109"/>
  <c r="H181" i="109" s="1"/>
  <c r="I181" i="109" s="1"/>
  <c r="D230" i="108" s="1"/>
  <c r="E182" i="109"/>
  <c r="H194" i="5"/>
  <c r="I194" i="5"/>
  <c r="J194" i="5" s="1"/>
  <c r="D218" i="91"/>
  <c r="I192" i="5"/>
  <c r="J192" i="5" s="1"/>
  <c r="H192" i="5"/>
  <c r="F169" i="85"/>
  <c r="C204" i="91" l="1"/>
  <c r="E204" i="91" s="1"/>
  <c r="G204" i="91" s="1"/>
  <c r="H204" i="91" s="1"/>
  <c r="J244" i="90" s="1"/>
  <c r="B205" i="91"/>
  <c r="E167" i="85"/>
  <c r="G167" i="85" s="1"/>
  <c r="I167" i="85" s="1"/>
  <c r="J167" i="85" s="1"/>
  <c r="J170" i="84" s="1"/>
  <c r="D168" i="85"/>
  <c r="F170" i="85"/>
  <c r="E183" i="109"/>
  <c r="F182" i="109"/>
  <c r="H182" i="109" s="1"/>
  <c r="I182" i="109" s="1"/>
  <c r="D231" i="108" s="1"/>
  <c r="D219" i="91"/>
  <c r="D220" i="91" s="1"/>
  <c r="C205" i="91" l="1"/>
  <c r="E205" i="91" s="1"/>
  <c r="G205" i="91" s="1"/>
  <c r="H205" i="91" s="1"/>
  <c r="J245" i="90" s="1"/>
  <c r="B206" i="91"/>
  <c r="D169" i="85"/>
  <c r="E168" i="85"/>
  <c r="G168" i="85" s="1"/>
  <c r="I168" i="85" s="1"/>
  <c r="J168" i="85" s="1"/>
  <c r="F183" i="109"/>
  <c r="H183" i="109" s="1"/>
  <c r="I183" i="109" s="1"/>
  <c r="D232" i="108" s="1"/>
  <c r="E184" i="109"/>
  <c r="D221" i="91"/>
  <c r="F171" i="85"/>
  <c r="D170" i="85" l="1"/>
  <c r="E169" i="85"/>
  <c r="G169" i="85" s="1"/>
  <c r="I169" i="85" s="1"/>
  <c r="J169" i="85" s="1"/>
  <c r="J172" i="84" s="1"/>
  <c r="C206" i="91"/>
  <c r="E206" i="91" s="1"/>
  <c r="G206" i="91" s="1"/>
  <c r="H206" i="91" s="1"/>
  <c r="J246" i="90" s="1"/>
  <c r="B207" i="91"/>
  <c r="D222" i="91"/>
  <c r="F172" i="85"/>
  <c r="F184" i="109"/>
  <c r="H184" i="109" s="1"/>
  <c r="I184" i="109" s="1"/>
  <c r="D233" i="108" s="1"/>
  <c r="E185" i="109"/>
  <c r="C207" i="91" l="1"/>
  <c r="E207" i="91" s="1"/>
  <c r="G207" i="91" s="1"/>
  <c r="H207" i="91" s="1"/>
  <c r="J247" i="90" s="1"/>
  <c r="B208" i="91"/>
  <c r="D171" i="85"/>
  <c r="E170" i="85"/>
  <c r="G170" i="85" s="1"/>
  <c r="I170" i="85" s="1"/>
  <c r="J170" i="85" s="1"/>
  <c r="J173" i="84" s="1"/>
  <c r="F185" i="109"/>
  <c r="H185" i="109" s="1"/>
  <c r="I185" i="109" s="1"/>
  <c r="D234" i="108" s="1"/>
  <c r="E186" i="109"/>
  <c r="F173" i="85"/>
  <c r="D223" i="91"/>
  <c r="E171" i="85" l="1"/>
  <c r="G171" i="85" s="1"/>
  <c r="I171" i="85" s="1"/>
  <c r="J171" i="85" s="1"/>
  <c r="J174" i="84" s="1"/>
  <c r="D172" i="85"/>
  <c r="C208" i="91"/>
  <c r="E208" i="91" s="1"/>
  <c r="G208" i="91" s="1"/>
  <c r="H208" i="91" s="1"/>
  <c r="J248" i="90" s="1"/>
  <c r="B209" i="91"/>
  <c r="B210" i="91" s="1"/>
  <c r="F174" i="85"/>
  <c r="F186" i="109"/>
  <c r="H186" i="109" s="1"/>
  <c r="I186" i="109" s="1"/>
  <c r="D235" i="108" s="1"/>
  <c r="E187" i="109"/>
  <c r="D224" i="91"/>
  <c r="E172" i="85" l="1"/>
  <c r="G172" i="85" s="1"/>
  <c r="I172" i="85" s="1"/>
  <c r="J172" i="85" s="1"/>
  <c r="D173" i="85"/>
  <c r="C210" i="91"/>
  <c r="E210" i="91" s="1"/>
  <c r="G210" i="91" s="1"/>
  <c r="H210" i="91" s="1"/>
  <c r="J251" i="90" s="1"/>
  <c r="B211" i="91"/>
  <c r="F187" i="109"/>
  <c r="H187" i="109" s="1"/>
  <c r="I187" i="109" s="1"/>
  <c r="D236" i="108" s="1"/>
  <c r="E188" i="109"/>
  <c r="D225" i="91"/>
  <c r="F175" i="85"/>
  <c r="C211" i="91" l="1"/>
  <c r="E211" i="91" s="1"/>
  <c r="G211" i="91" s="1"/>
  <c r="H211" i="91" s="1"/>
  <c r="J252" i="90" s="1"/>
  <c r="B212" i="91"/>
  <c r="D174" i="85"/>
  <c r="E173" i="85"/>
  <c r="G173" i="85" s="1"/>
  <c r="I173" i="85" s="1"/>
  <c r="J173" i="85" s="1"/>
  <c r="J176" i="84" s="1"/>
  <c r="D226" i="91"/>
  <c r="F176" i="85"/>
  <c r="F188" i="109"/>
  <c r="H188" i="109" s="1"/>
  <c r="I188" i="109" s="1"/>
  <c r="D237" i="108" s="1"/>
  <c r="E189" i="109"/>
  <c r="F189" i="109" s="1"/>
  <c r="H189" i="109" s="1"/>
  <c r="I189" i="109" s="1"/>
  <c r="D238" i="108" s="1"/>
  <c r="D175" i="85" l="1"/>
  <c r="E174" i="85"/>
  <c r="G174" i="85" s="1"/>
  <c r="I174" i="85" s="1"/>
  <c r="J174" i="85" s="1"/>
  <c r="J177" i="84" s="1"/>
  <c r="B213" i="91"/>
  <c r="C212" i="91"/>
  <c r="E212" i="91" s="1"/>
  <c r="G212" i="91" s="1"/>
  <c r="H212" i="91" s="1"/>
  <c r="J253" i="90" s="1"/>
  <c r="F177" i="85"/>
  <c r="D227" i="91"/>
  <c r="C213" i="91" l="1"/>
  <c r="E213" i="91" s="1"/>
  <c r="G213" i="91" s="1"/>
  <c r="H213" i="91" s="1"/>
  <c r="J254" i="90" s="1"/>
  <c r="B214" i="91"/>
  <c r="D176" i="85"/>
  <c r="E175" i="85"/>
  <c r="G175" i="85" s="1"/>
  <c r="I175" i="85" s="1"/>
  <c r="J175" i="85" s="1"/>
  <c r="F178" i="85"/>
  <c r="B215" i="91" l="1"/>
  <c r="C214" i="91"/>
  <c r="E214" i="91" s="1"/>
  <c r="G214" i="91" s="1"/>
  <c r="H214" i="91" s="1"/>
  <c r="J255" i="90" s="1"/>
  <c r="E176" i="85"/>
  <c r="G176" i="85" s="1"/>
  <c r="I176" i="85" s="1"/>
  <c r="J176" i="85" s="1"/>
  <c r="J179" i="84" s="1"/>
  <c r="D177" i="85"/>
  <c r="F179" i="85"/>
  <c r="E177" i="85" l="1"/>
  <c r="G177" i="85" s="1"/>
  <c r="I177" i="85" s="1"/>
  <c r="J177" i="85" s="1"/>
  <c r="J180" i="84" s="1"/>
  <c r="D178" i="85"/>
  <c r="C215" i="91"/>
  <c r="E215" i="91" s="1"/>
  <c r="G215" i="91" s="1"/>
  <c r="H215" i="91" s="1"/>
  <c r="J256" i="90" s="1"/>
  <c r="B216" i="91"/>
  <c r="F180" i="85"/>
  <c r="B217" i="91" l="1"/>
  <c r="C216" i="91"/>
  <c r="E216" i="91" s="1"/>
  <c r="G216" i="91" s="1"/>
  <c r="H216" i="91" s="1"/>
  <c r="J257" i="90" s="1"/>
  <c r="E178" i="85"/>
  <c r="G178" i="85" s="1"/>
  <c r="I178" i="85" s="1"/>
  <c r="J178" i="85" s="1"/>
  <c r="J181" i="84" s="1"/>
  <c r="D179" i="85"/>
  <c r="F181" i="85"/>
  <c r="D180" i="85" l="1"/>
  <c r="E179" i="85"/>
  <c r="G179" i="85" s="1"/>
  <c r="I179" i="85" s="1"/>
  <c r="J179" i="85" s="1"/>
  <c r="J182" i="84" s="1"/>
  <c r="C217" i="91"/>
  <c r="E217" i="91" s="1"/>
  <c r="G217" i="91" s="1"/>
  <c r="H217" i="91" s="1"/>
  <c r="J258" i="90" s="1"/>
  <c r="B218" i="91"/>
  <c r="F182" i="85"/>
  <c r="C218" i="91" l="1"/>
  <c r="E218" i="91" s="1"/>
  <c r="G218" i="91" s="1"/>
  <c r="H218" i="91" s="1"/>
  <c r="J259" i="90" s="1"/>
  <c r="B219" i="91"/>
  <c r="B220" i="91" s="1"/>
  <c r="E180" i="85"/>
  <c r="G180" i="85" s="1"/>
  <c r="I180" i="85" s="1"/>
  <c r="J180" i="85" s="1"/>
  <c r="J183" i="84" s="1"/>
  <c r="D181" i="85"/>
  <c r="F183" i="85"/>
  <c r="B221" i="91" l="1"/>
  <c r="C220" i="91"/>
  <c r="E220" i="91" s="1"/>
  <c r="G220" i="91" s="1"/>
  <c r="H220" i="91" s="1"/>
  <c r="J262" i="90" s="1"/>
  <c r="D182" i="85"/>
  <c r="E181" i="85"/>
  <c r="G181" i="85" s="1"/>
  <c r="I181" i="85" s="1"/>
  <c r="J181" i="85" s="1"/>
  <c r="J184" i="84" s="1"/>
  <c r="F184" i="85"/>
  <c r="D183" i="85" l="1"/>
  <c r="E182" i="85"/>
  <c r="G182" i="85" s="1"/>
  <c r="I182" i="85" s="1"/>
  <c r="J182" i="85" s="1"/>
  <c r="J185" i="84" s="1"/>
  <c r="C221" i="91"/>
  <c r="E221" i="91" s="1"/>
  <c r="G221" i="91" s="1"/>
  <c r="H221" i="91" s="1"/>
  <c r="J263" i="90" s="1"/>
  <c r="B222" i="91"/>
  <c r="F185" i="85"/>
  <c r="C222" i="91" l="1"/>
  <c r="E222" i="91" s="1"/>
  <c r="G222" i="91" s="1"/>
  <c r="H222" i="91" s="1"/>
  <c r="J264" i="90" s="1"/>
  <c r="B223" i="91"/>
  <c r="D184" i="85"/>
  <c r="E183" i="85"/>
  <c r="G183" i="85" s="1"/>
  <c r="I183" i="85" s="1"/>
  <c r="J183" i="85" s="1"/>
  <c r="J186" i="84" s="1"/>
  <c r="F186" i="85"/>
  <c r="E184" i="85" l="1"/>
  <c r="G184" i="85" s="1"/>
  <c r="I184" i="85" s="1"/>
  <c r="J184" i="85" s="1"/>
  <c r="D185" i="85"/>
  <c r="B224" i="91"/>
  <c r="C223" i="91"/>
  <c r="E223" i="91" s="1"/>
  <c r="G223" i="91" s="1"/>
  <c r="H223" i="91" s="1"/>
  <c r="J265" i="90" s="1"/>
  <c r="F187" i="85"/>
  <c r="C224" i="91" l="1"/>
  <c r="E224" i="91" s="1"/>
  <c r="G224" i="91" s="1"/>
  <c r="H224" i="91" s="1"/>
  <c r="J266" i="90" s="1"/>
  <c r="B225" i="91"/>
  <c r="D186" i="85"/>
  <c r="E185" i="85"/>
  <c r="G185" i="85" s="1"/>
  <c r="I185" i="85" s="1"/>
  <c r="J185" i="85" s="1"/>
  <c r="J188" i="84" s="1"/>
  <c r="F188" i="85"/>
  <c r="D187" i="85" l="1"/>
  <c r="E186" i="85"/>
  <c r="G186" i="85" s="1"/>
  <c r="I186" i="85" s="1"/>
  <c r="J186" i="85" s="1"/>
  <c r="J189" i="84" s="1"/>
  <c r="B226" i="91"/>
  <c r="C225" i="91"/>
  <c r="E225" i="91" s="1"/>
  <c r="G225" i="91" s="1"/>
  <c r="H225" i="91" s="1"/>
  <c r="J267" i="90" s="1"/>
  <c r="F189" i="85"/>
  <c r="B227" i="91" l="1"/>
  <c r="C227" i="91" s="1"/>
  <c r="E227" i="91" s="1"/>
  <c r="G227" i="91" s="1"/>
  <c r="H227" i="91" s="1"/>
  <c r="J269" i="90" s="1"/>
  <c r="C226" i="91"/>
  <c r="E226" i="91" s="1"/>
  <c r="G226" i="91" s="1"/>
  <c r="H226" i="91" s="1"/>
  <c r="J268" i="90" s="1"/>
  <c r="D188" i="85"/>
  <c r="E187" i="85"/>
  <c r="G187" i="85" s="1"/>
  <c r="I187" i="85" s="1"/>
  <c r="J187" i="85" s="1"/>
  <c r="J190" i="84" s="1"/>
  <c r="F190" i="85"/>
  <c r="E188" i="85" l="1"/>
  <c r="G188" i="85" s="1"/>
  <c r="I188" i="85" s="1"/>
  <c r="J188" i="85" s="1"/>
  <c r="J191" i="84" s="1"/>
  <c r="D189" i="85"/>
  <c r="F191" i="85"/>
  <c r="D190" i="85" l="1"/>
  <c r="E189" i="85"/>
  <c r="G189" i="85" s="1"/>
  <c r="I189" i="85" s="1"/>
  <c r="J189" i="85" s="1"/>
  <c r="F192" i="85"/>
  <c r="D191" i="85" l="1"/>
  <c r="E190" i="85"/>
  <c r="G190" i="85" s="1"/>
  <c r="I190" i="85" s="1"/>
  <c r="J190" i="85" s="1"/>
  <c r="J193" i="84" s="1"/>
  <c r="F193" i="85"/>
  <c r="D192" i="85" l="1"/>
  <c r="E191" i="85"/>
  <c r="G191" i="85" s="1"/>
  <c r="I191" i="85" s="1"/>
  <c r="J191" i="85" s="1"/>
  <c r="J194" i="84" s="1"/>
  <c r="F194" i="85"/>
  <c r="E192" i="85" l="1"/>
  <c r="G192" i="85" s="1"/>
  <c r="I192" i="85" s="1"/>
  <c r="J192" i="85" s="1"/>
  <c r="J195" i="84" s="1"/>
  <c r="D193" i="85"/>
  <c r="F195" i="85"/>
  <c r="E193" i="85" l="1"/>
  <c r="G193" i="85" s="1"/>
  <c r="I193" i="85" s="1"/>
  <c r="J193" i="85" s="1"/>
  <c r="J196" i="84" s="1"/>
  <c r="D194" i="85"/>
  <c r="F196" i="85"/>
  <c r="E194" i="85" l="1"/>
  <c r="G194" i="85" s="1"/>
  <c r="I194" i="85" s="1"/>
  <c r="J194" i="85" s="1"/>
  <c r="J197" i="84" s="1"/>
  <c r="D195" i="85"/>
  <c r="F197" i="85"/>
  <c r="D196" i="85" l="1"/>
  <c r="E195" i="85"/>
  <c r="G195" i="85" s="1"/>
  <c r="I195" i="85" s="1"/>
  <c r="J195" i="85" s="1"/>
  <c r="J198" i="84" s="1"/>
  <c r="E196" i="85" l="1"/>
  <c r="G196" i="85" s="1"/>
  <c r="I196" i="85" s="1"/>
  <c r="J196" i="85" s="1"/>
  <c r="D197" i="85"/>
  <c r="E197" i="85" s="1"/>
  <c r="G197" i="85" s="1"/>
  <c r="I197" i="85" s="1"/>
  <c r="J197" i="85" s="1"/>
  <c r="J200" i="84" s="1"/>
</calcChain>
</file>

<file path=xl/comments1.xml><?xml version="1.0" encoding="utf-8"?>
<comments xmlns="http://schemas.openxmlformats.org/spreadsheetml/2006/main">
  <authors>
    <author>TatjanaIT</author>
  </authors>
  <commentList>
    <comment ref="B6" authorId="0">
      <text>
        <r>
          <rPr>
            <sz val="8"/>
            <color indexed="81"/>
            <rFont val="Tahoma"/>
            <family val="2"/>
            <charset val="204"/>
          </rPr>
          <t>декоративная панель</t>
        </r>
      </text>
    </comment>
    <comment ref="B7" authorId="0">
      <text>
        <r>
          <rPr>
            <sz val="8"/>
            <color indexed="81"/>
            <rFont val="Tahoma"/>
            <family val="2"/>
            <charset val="204"/>
          </rPr>
          <t>дренажный поддон</t>
        </r>
      </text>
    </comment>
    <comment ref="B9" authorId="0">
      <text>
        <r>
          <rPr>
            <sz val="8"/>
            <color indexed="81"/>
            <rFont val="Tahoma"/>
            <family val="2"/>
            <charset val="204"/>
          </rPr>
          <t>декоративная панель</t>
        </r>
      </text>
    </comment>
    <comment ref="B10" authorId="0">
      <text>
        <r>
          <rPr>
            <sz val="8"/>
            <color indexed="81"/>
            <rFont val="Tahoma"/>
            <family val="2"/>
            <charset val="204"/>
          </rPr>
          <t>дренажный поддон</t>
        </r>
      </text>
    </comment>
    <comment ref="B12" authorId="0">
      <text>
        <r>
          <rPr>
            <sz val="8"/>
            <color indexed="81"/>
            <rFont val="Tahoma"/>
            <family val="2"/>
            <charset val="204"/>
          </rPr>
          <t>декоративная панель</t>
        </r>
      </text>
    </comment>
    <comment ref="B13" authorId="0">
      <text>
        <r>
          <rPr>
            <sz val="8"/>
            <color indexed="81"/>
            <rFont val="Tahoma"/>
            <family val="2"/>
            <charset val="204"/>
          </rPr>
          <t>дренажный поддон</t>
        </r>
      </text>
    </comment>
    <comment ref="B15" authorId="0">
      <text>
        <r>
          <rPr>
            <sz val="8"/>
            <color indexed="81"/>
            <rFont val="Tahoma"/>
            <family val="2"/>
            <charset val="204"/>
          </rPr>
          <t>декоративная панель</t>
        </r>
      </text>
    </comment>
    <comment ref="B16" authorId="0">
      <text>
        <r>
          <rPr>
            <sz val="8"/>
            <color indexed="81"/>
            <rFont val="Tahoma"/>
            <family val="2"/>
            <charset val="204"/>
          </rPr>
          <t>дренажный поддон</t>
        </r>
      </text>
    </comment>
    <comment ref="B20" author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B22" author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B24" author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B26" author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B28" author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  <comment ref="B30" authorId="0">
      <text>
        <r>
          <rPr>
            <sz val="8"/>
            <color indexed="81"/>
            <rFont val="Tahoma"/>
            <family val="2"/>
            <charset val="204"/>
          </rPr>
          <t>панель</t>
        </r>
      </text>
    </comment>
  </commentList>
</comments>
</file>

<file path=xl/connections.xml><?xml version="1.0" encoding="utf-8"?>
<connections xmlns="http://schemas.openxmlformats.org/spreadsheetml/2006/main">
  <connection id="1" name="Подключение" type="4" refreshedVersion="0" background="1">
    <webPr xml="1" sourceData="1" url="http://www.cbr.ru/scripts/XML_daily.asp?" htmlTables="1" htmlFormat="all"/>
  </connection>
  <connection id="2" name="Подключение1" type="4" refreshedVersion="4" background="1" refreshOnLoad="1">
    <webPr sourceData="1" parsePre="1" consecutive="1" xl2000="1" url="http://kurstenge.kz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<sst xmlns="http://schemas.openxmlformats.org/spreadsheetml/2006/main" count="9114" uniqueCount="4085">
  <si>
    <t>Контроллер для  гостиниц (работа с картой гостя)</t>
  </si>
  <si>
    <t>1514*1865*841</t>
  </si>
  <si>
    <t>МОДУЛЬНЫЕ ЧИЛЛЕРЫ</t>
  </si>
  <si>
    <t>Комплектующие к чиллерам</t>
  </si>
  <si>
    <t>Сетевая программа управления</t>
  </si>
  <si>
    <t>Аксессуары к 2х-трубным фанкойлам</t>
  </si>
  <si>
    <t xml:space="preserve">Фанкойлы напольно-потолочные в корпусе с фронтальным забором воздуха </t>
  </si>
  <si>
    <t>Фанкойлы напольно-потолочные в корпусе с нижним забором воздуха</t>
  </si>
  <si>
    <t>Фанкойлы напольно-потолочные без корпуса</t>
  </si>
  <si>
    <t xml:space="preserve">Фанкойлы напольные в корпусе с фронтальным забором воздуха </t>
  </si>
  <si>
    <t xml:space="preserve">Фанкойлы напольные в корпусе с нижним забором воздуха </t>
  </si>
  <si>
    <t>Фанкойлы напольные без корпуса</t>
  </si>
  <si>
    <t>Аксессуары к 4-х трубным фанкойлам</t>
  </si>
  <si>
    <t>Водонагреватели для ГВC, R134a</t>
  </si>
  <si>
    <t>Водонагреватели для бассейнов, R410a</t>
  </si>
  <si>
    <t>VRF МУЛЬТИЗОНАЛЬНЫЕ ИНВЕРТОРНЫЕ СИСТЕМЫ КОНДИЦИОНИРОВАНИЯ</t>
  </si>
  <si>
    <t>АКСЕССУАРЫ</t>
  </si>
  <si>
    <t>Программа для диагностики</t>
  </si>
  <si>
    <t>Вес нетто, кг</t>
  </si>
  <si>
    <t>Компрессорно-конденсаторные блоки</t>
  </si>
  <si>
    <t>Тепловые насосы</t>
  </si>
  <si>
    <t>Бытовые, Мульти-сплит; Мобильные кондиционеры.</t>
  </si>
  <si>
    <t>Панель управления для мини-чиллеров</t>
  </si>
  <si>
    <t>Габариты блока, мм,   ШхВхГ</t>
  </si>
  <si>
    <t>MDKT3-200FG12</t>
  </si>
  <si>
    <t>MDKT3-300FG12</t>
  </si>
  <si>
    <t>MDKT3-400FG12</t>
  </si>
  <si>
    <t>MDKT3-500FG12</t>
  </si>
  <si>
    <t>MDKT3-600FG12</t>
  </si>
  <si>
    <t>MDKT3-800FG12</t>
  </si>
  <si>
    <t>MDKT3-1000FG12</t>
  </si>
  <si>
    <t>MDKT3-1200FG12</t>
  </si>
  <si>
    <t>MDKT3-1400FG12</t>
  </si>
  <si>
    <t>MDKT3-200FG30</t>
  </si>
  <si>
    <t>MDKT3-300FG30</t>
  </si>
  <si>
    <t>MDKT3-400FG30</t>
  </si>
  <si>
    <t>MDKT3-500FG30</t>
  </si>
  <si>
    <t>MDKT3-600FG30</t>
  </si>
  <si>
    <t>MDKT3-800FG30</t>
  </si>
  <si>
    <t>MDKT3-1000FG30</t>
  </si>
  <si>
    <t>MDKT3-1200FG30</t>
  </si>
  <si>
    <t>MDKT3-1400FG30</t>
  </si>
  <si>
    <t>MDKT3-200FG50</t>
  </si>
  <si>
    <t>MDKT3-300FG50</t>
  </si>
  <si>
    <t>MDKT3-400FG50</t>
  </si>
  <si>
    <t>MDKT3-500FG50</t>
  </si>
  <si>
    <t>MDKT3-600FG50</t>
  </si>
  <si>
    <t>MDKT3-800FG50</t>
  </si>
  <si>
    <t>MDKT3-1000FG50</t>
  </si>
  <si>
    <t>MDKT3-1200FG50</t>
  </si>
  <si>
    <t>MDKT3-1400FG50</t>
  </si>
  <si>
    <t>MDKD-300S</t>
  </si>
  <si>
    <t>MDKD-400S</t>
  </si>
  <si>
    <t>MDKD-500S</t>
  </si>
  <si>
    <t>MDKA-600F</t>
  </si>
  <si>
    <t>MDKA-750F</t>
  </si>
  <si>
    <t>MDKA-850F</t>
  </si>
  <si>
    <t>MDKA-950F</t>
  </si>
  <si>
    <t>MDKA-1200F</t>
  </si>
  <si>
    <t>MDKA-1500F</t>
  </si>
  <si>
    <t>MDKG-250R3</t>
  </si>
  <si>
    <t>MDKG-300R3</t>
  </si>
  <si>
    <t>MDKG-400R3</t>
  </si>
  <si>
    <t>MDKG-500R3</t>
  </si>
  <si>
    <t>MDKG-600R3</t>
  </si>
  <si>
    <t>MDVS-252W/DRN1</t>
  </si>
  <si>
    <t>MDVS-280W/DRN1</t>
  </si>
  <si>
    <t>MDVS-335W/DRN1</t>
  </si>
  <si>
    <t>MDV-530W/DRN1-i</t>
  </si>
  <si>
    <t>MDV-V120W/DN1</t>
  </si>
  <si>
    <t>MDV-V140W/DN1</t>
  </si>
  <si>
    <t>MDV-V160W/DN1</t>
  </si>
  <si>
    <t>MDV-V120W/DRN1</t>
  </si>
  <si>
    <t>MDV-V140W/DRN1</t>
  </si>
  <si>
    <t>MDV-V160W/DRN1</t>
  </si>
  <si>
    <t>MDV-D22G/N1-R3</t>
  </si>
  <si>
    <t>MDV-D28G/N1-R3</t>
  </si>
  <si>
    <t>MDV-D36G/N1-R3</t>
  </si>
  <si>
    <t>MDV-D45G/N1-R3</t>
  </si>
  <si>
    <t>MDV-D56G/N1-R3</t>
  </si>
  <si>
    <t>MDV-D71G/N1Y-R3</t>
  </si>
  <si>
    <t>MDV-D80G/N1Y-R3</t>
  </si>
  <si>
    <t>MDV-D90G/N1Y-R3</t>
  </si>
  <si>
    <t>780*1000*550</t>
  </si>
  <si>
    <t>900*1327*320</t>
  </si>
  <si>
    <t>915*290*230</t>
  </si>
  <si>
    <t>FQZHN-01C</t>
  </si>
  <si>
    <t>FQZHW-02N1C</t>
  </si>
  <si>
    <t>4</t>
  </si>
  <si>
    <t>5,2</t>
  </si>
  <si>
    <t>5,7</t>
  </si>
  <si>
    <t>5</t>
  </si>
  <si>
    <t>9,6</t>
  </si>
  <si>
    <t>7,8</t>
  </si>
  <si>
    <t>10,8</t>
  </si>
  <si>
    <t>10,2</t>
  </si>
  <si>
    <t>15,5</t>
  </si>
  <si>
    <t>26</t>
  </si>
  <si>
    <t>8,2</t>
  </si>
  <si>
    <t>2,5</t>
  </si>
  <si>
    <t>3,7</t>
  </si>
  <si>
    <t>2,9</t>
  </si>
  <si>
    <t>4,6</t>
  </si>
  <si>
    <t>575×261×575</t>
  </si>
  <si>
    <t>647×50×647</t>
  </si>
  <si>
    <t>0,432</t>
  </si>
  <si>
    <t>0,504</t>
  </si>
  <si>
    <t>5,1</t>
  </si>
  <si>
    <t>0,6</t>
  </si>
  <si>
    <t>MDKT2-200G12</t>
  </si>
  <si>
    <t>MDKT2-300G12</t>
  </si>
  <si>
    <t>MDKT2-400G12</t>
  </si>
  <si>
    <t>MDKT2-500G12</t>
  </si>
  <si>
    <t>MDKT2-600G12</t>
  </si>
  <si>
    <t>MDKT2-800G12</t>
  </si>
  <si>
    <t>MDKT2-1000G12</t>
  </si>
  <si>
    <t>MDKT2-1200G12</t>
  </si>
  <si>
    <t>MDKT2-1400G12</t>
  </si>
  <si>
    <t>MDKT2-200G30</t>
  </si>
  <si>
    <t>MDKT2-300G30</t>
  </si>
  <si>
    <t>MDKT2-400G30</t>
  </si>
  <si>
    <t>MDKT2-500G30</t>
  </si>
  <si>
    <t>MDKT2-600G30</t>
  </si>
  <si>
    <t>MDKT2-800G30</t>
  </si>
  <si>
    <t>MDKT2-1000G30</t>
  </si>
  <si>
    <t>MDKT2-1200G30</t>
  </si>
  <si>
    <t>MDKT2-1400G30</t>
  </si>
  <si>
    <t>MDKT2-200G50</t>
  </si>
  <si>
    <t>MDKT2-300G50</t>
  </si>
  <si>
    <t>MDKT2-400G50</t>
  </si>
  <si>
    <t>MDKT2-500G50</t>
  </si>
  <si>
    <t>MDKT2-600G50</t>
  </si>
  <si>
    <t>MDKT2-800G50</t>
  </si>
  <si>
    <t>MDKT2-1000G50</t>
  </si>
  <si>
    <t>MDKT2-1200G50</t>
  </si>
  <si>
    <t>MDKT2-1400G50</t>
  </si>
  <si>
    <t>MDV-D22Q4/N1-A3</t>
  </si>
  <si>
    <t>MDV-D28Q4/N1-A3</t>
  </si>
  <si>
    <t>MDV-D36Q4/N1-A3</t>
  </si>
  <si>
    <t>MDV-D45Q4/N1-A3</t>
  </si>
  <si>
    <t>MDV-D56Q4/N1-А3</t>
  </si>
  <si>
    <t>MDV-D28Q4/N1-D</t>
  </si>
  <si>
    <t>MDV-D36Q4/N1-D</t>
  </si>
  <si>
    <t>MDV-D45Q4/N1-D</t>
  </si>
  <si>
    <t>MDV-D56Q4/N1-D</t>
  </si>
  <si>
    <t>MDV-D71Q4/N1-D</t>
  </si>
  <si>
    <t>MDV-D80Q4/N1-D</t>
  </si>
  <si>
    <t>MDV-D90Q4/N1-D</t>
  </si>
  <si>
    <t>MDV-D100Q4/N1-D</t>
  </si>
  <si>
    <t>MDV-D112Q4/N1-D</t>
  </si>
  <si>
    <t>MDV-D140Q4/N1-D</t>
  </si>
  <si>
    <t>MDV-D22T2/N1-BA5</t>
  </si>
  <si>
    <t>MDV-D28T2/N1-BA5</t>
  </si>
  <si>
    <t>MDV-D36T2/N1-BA5</t>
  </si>
  <si>
    <t>MDV-D45T2/N1-BA5</t>
  </si>
  <si>
    <t>MDV-D56T2/N1-BA5</t>
  </si>
  <si>
    <t>MDV-D71T2/N1-BA5</t>
  </si>
  <si>
    <t>MDV-D80T2/N1-BA5</t>
  </si>
  <si>
    <t>MDV-D90T2/N1-BA5</t>
  </si>
  <si>
    <t>MDV-D112T2/N1-BA5</t>
  </si>
  <si>
    <t>MDV-D140T2/N1-BA5</t>
  </si>
  <si>
    <t>MDV-D71T1/N1-B</t>
  </si>
  <si>
    <t>MDV-D80T1/N1-B</t>
  </si>
  <si>
    <t>MDV-D90T1/N1-B</t>
  </si>
  <si>
    <t>MDV-D112T1/N1-B</t>
  </si>
  <si>
    <t>MDV-D140T1/N1-B</t>
  </si>
  <si>
    <t>MDV-D160T1/N1-B</t>
  </si>
  <si>
    <t>MDV-D200T1/N1-B</t>
  </si>
  <si>
    <t>MDV-D250T1/N1-B</t>
  </si>
  <si>
    <t>MDV-D280T1/N1-B</t>
  </si>
  <si>
    <t>MDV-D36DL/N1-C</t>
  </si>
  <si>
    <t>MDV-D45DL/N1-C</t>
  </si>
  <si>
    <t>MDV-D56DL/N1-C</t>
  </si>
  <si>
    <t>MDV-D71DL/N1-C</t>
  </si>
  <si>
    <t>MDV-D80DL/N1-C</t>
  </si>
  <si>
    <t>MDV-D90DL/N1-C</t>
  </si>
  <si>
    <t>MDV-D112DL/N1-C</t>
  </si>
  <si>
    <t>MDV-D140DL/N1-C</t>
  </si>
  <si>
    <t>MDV-D22Z/N1-F4</t>
  </si>
  <si>
    <t>MDV-D28Z/N1-F4</t>
  </si>
  <si>
    <t>MDV-D36Z/N1-F4</t>
  </si>
  <si>
    <t>MDV-D45Z/N1-F4</t>
  </si>
  <si>
    <t>MDV-D56Z/N1-F4</t>
  </si>
  <si>
    <t>MDV-D71Z/N1-F4</t>
  </si>
  <si>
    <t>MDV-D80Z/N1-F4</t>
  </si>
  <si>
    <t>MDV-D160DL/N1-С</t>
  </si>
  <si>
    <t>Дренажный поддон для фанкойлов MDKD-**</t>
  </si>
  <si>
    <t>Панель к фанкойлам MDKA-**</t>
  </si>
  <si>
    <t>Панель к фанкойлам MDKD-**</t>
  </si>
  <si>
    <t>комплект подставок для напольных фанкойлов MDKF(1/2)</t>
  </si>
  <si>
    <t>механический термостат для фанкойлов серий MDKT/MDKF/MDKH</t>
  </si>
  <si>
    <t>термостат для фанкойлов серий MDKH1(2)*-** и MDKF1(2)-** с возможностью встраивания в корпус фанкойла</t>
  </si>
  <si>
    <t>блок управления фанкойлами MDKT** 2-х трубных, MDKH/MDKF</t>
  </si>
  <si>
    <t>KJR-811</t>
  </si>
  <si>
    <t>КОМПРЕССОРНО-КОНДЕНСАТОРНЫЕ БЛОКИ</t>
  </si>
  <si>
    <t>ширина</t>
  </si>
  <si>
    <t>высота</t>
  </si>
  <si>
    <t>глубина</t>
  </si>
  <si>
    <t>вес брутто, кг</t>
  </si>
  <si>
    <r>
      <t>объем, м</t>
    </r>
    <r>
      <rPr>
        <b/>
        <vertAlign val="superscript"/>
        <sz val="8"/>
        <rFont val="Arial"/>
        <family val="2"/>
        <charset val="204"/>
      </rPr>
      <t>3</t>
    </r>
  </si>
  <si>
    <t>Объем заказа, м3</t>
  </si>
  <si>
    <t>Вес брутто заказа, кг</t>
  </si>
  <si>
    <t>Габариты, мм</t>
  </si>
  <si>
    <t>Потр. мощн. (ТН), кВт</t>
  </si>
  <si>
    <t>Потр. мощн. (ТЭН), кВт</t>
  </si>
  <si>
    <t>Габариты, мм, ВхШхГ</t>
  </si>
  <si>
    <t>Нагрева, кВт (ТН/Гибрид/ТЭН)</t>
  </si>
  <si>
    <t>TWVK09</t>
  </si>
  <si>
    <t>Клапан 3-х ходовой c приводом (универсальный)</t>
  </si>
  <si>
    <t>Фанкойлы кассетные компактные</t>
  </si>
  <si>
    <t>Фанкойлы кассетные</t>
  </si>
  <si>
    <t>ЧИЛЛЕРЫ винтовые</t>
  </si>
  <si>
    <t>Вес нетто,     кг</t>
  </si>
  <si>
    <t>ф568*1580</t>
  </si>
  <si>
    <t>3,0/3,0/3,0</t>
  </si>
  <si>
    <t>ф650*1920</t>
  </si>
  <si>
    <t>1015*705*385</t>
  </si>
  <si>
    <t>1050*855*315</t>
  </si>
  <si>
    <t>--</t>
  </si>
  <si>
    <t>31</t>
  </si>
  <si>
    <t>23</t>
  </si>
  <si>
    <t>1960*1615*765</t>
  </si>
  <si>
    <t>Модель</t>
  </si>
  <si>
    <t>Потр. мощн., кВт</t>
  </si>
  <si>
    <t>Расход воздуха, м3/ч</t>
  </si>
  <si>
    <t>охл.</t>
  </si>
  <si>
    <t>нагр.</t>
  </si>
  <si>
    <t>Вес нетто,                                     кг</t>
  </si>
  <si>
    <t>990*966*354</t>
  </si>
  <si>
    <t>1120*1100*435</t>
  </si>
  <si>
    <t>Наименование</t>
  </si>
  <si>
    <t>Мощность., кВт</t>
  </si>
  <si>
    <t>Расход воды</t>
  </si>
  <si>
    <t>Гидр. сопр-е, кПа</t>
  </si>
  <si>
    <t>Габариты блока, мм</t>
  </si>
  <si>
    <t>Габариты коробки, мм</t>
  </si>
  <si>
    <t>холод</t>
  </si>
  <si>
    <t>тепло</t>
  </si>
  <si>
    <t>м3/ч</t>
  </si>
  <si>
    <t>(Ш*Г*В)</t>
  </si>
  <si>
    <t>1514*850*1820</t>
  </si>
  <si>
    <t>2000*900*1880</t>
  </si>
  <si>
    <t>2000*1700*1940</t>
  </si>
  <si>
    <t>-</t>
  </si>
  <si>
    <t>SBX/N1-01</t>
  </si>
  <si>
    <t>SBX/N1-01A</t>
  </si>
  <si>
    <t>SBX/SN1-01</t>
  </si>
  <si>
    <t>SBX/SN1-01A</t>
  </si>
  <si>
    <t>SWK210</t>
  </si>
  <si>
    <t>KJR-08B/BE</t>
  </si>
  <si>
    <t>Пульт управления для модульных чиллеров</t>
  </si>
  <si>
    <t>ККБ</t>
  </si>
  <si>
    <t>Hitachi</t>
  </si>
  <si>
    <t>соед. комплект</t>
  </si>
  <si>
    <t>340*190*200</t>
  </si>
  <si>
    <t>2.24</t>
  </si>
  <si>
    <t>Sanyo</t>
  </si>
  <si>
    <t>2.26</t>
  </si>
  <si>
    <t>1032*1307*443</t>
  </si>
  <si>
    <t>1320*1060*730</t>
  </si>
  <si>
    <t>2.29</t>
  </si>
  <si>
    <t>2.74</t>
  </si>
  <si>
    <t>36</t>
  </si>
  <si>
    <t>12</t>
  </si>
  <si>
    <t>38</t>
  </si>
  <si>
    <t>40</t>
  </si>
  <si>
    <t>15</t>
  </si>
  <si>
    <t>42</t>
  </si>
  <si>
    <t>27</t>
  </si>
  <si>
    <t>47</t>
  </si>
  <si>
    <t>33</t>
  </si>
  <si>
    <t>34</t>
  </si>
  <si>
    <t>В комплекте со встроенным пленумом, фильтром, дренажным поддоном. 3-х ходовой клапан и комплект обвязки поставляется отдельно.</t>
  </si>
  <si>
    <t>39</t>
  </si>
  <si>
    <t>41</t>
  </si>
  <si>
    <t>44</t>
  </si>
  <si>
    <t>50</t>
  </si>
  <si>
    <t>52</t>
  </si>
  <si>
    <t>3,5</t>
  </si>
  <si>
    <t>9,8</t>
  </si>
  <si>
    <t>5,3</t>
  </si>
  <si>
    <t>11</t>
  </si>
  <si>
    <t>6,8</t>
  </si>
  <si>
    <t>20</t>
  </si>
  <si>
    <t>7,9</t>
  </si>
  <si>
    <t>5,8</t>
  </si>
  <si>
    <t>10</t>
  </si>
  <si>
    <t>17,5</t>
  </si>
  <si>
    <t>28</t>
  </si>
  <si>
    <t>13,6</t>
  </si>
  <si>
    <t>16</t>
  </si>
  <si>
    <t>37</t>
  </si>
  <si>
    <t>11,5</t>
  </si>
  <si>
    <t>35</t>
  </si>
  <si>
    <t>9,7</t>
  </si>
  <si>
    <t>14</t>
  </si>
  <si>
    <t>946*400*816</t>
  </si>
  <si>
    <t>8,8</t>
  </si>
  <si>
    <t>22</t>
  </si>
  <si>
    <t>17,9</t>
  </si>
  <si>
    <t>24</t>
  </si>
  <si>
    <t>54</t>
  </si>
  <si>
    <t>14,1</t>
  </si>
  <si>
    <t>1290*400*809</t>
  </si>
  <si>
    <t>76</t>
  </si>
  <si>
    <t>15,8</t>
  </si>
  <si>
    <t>19,9</t>
  </si>
  <si>
    <t>3.0</t>
  </si>
  <si>
    <t>MDV-MBQ4-03B</t>
  </si>
  <si>
    <t>2011804A0020</t>
  </si>
  <si>
    <t>395*270*50</t>
  </si>
  <si>
    <t>0,3</t>
  </si>
  <si>
    <t>В комплекте с фильтром и ПДУ, декоративная панель и дренажный поддон отгружаются отдельными позициями, 3-х ходовой клапан и комплект обвязки поставляется отдельно.</t>
  </si>
  <si>
    <t>840*230*840</t>
  </si>
  <si>
    <t>29</t>
  </si>
  <si>
    <t>MDV-MBQ4-02C</t>
  </si>
  <si>
    <t>6</t>
  </si>
  <si>
    <t>840*300*840</t>
  </si>
  <si>
    <t>30</t>
  </si>
  <si>
    <t>В комплекте с фильтром, ПДУ и дренажным поддоном, декоративная панель отгружается отдельной позицей, 3-х ходовой клапан и комплект обвязки поставляется отдельно.</t>
  </si>
  <si>
    <t>MKH1i-500</t>
  </si>
  <si>
    <t>В комплекте с фильтром и дренажным поддоном, 3-х ходовой клапан и комплект обвязки поставляется отдельно.</t>
  </si>
  <si>
    <t>MKH3i-300</t>
  </si>
  <si>
    <t>MKH3i-400</t>
  </si>
  <si>
    <t>MKH3i-450</t>
  </si>
  <si>
    <t>MKH3i-500</t>
  </si>
  <si>
    <t>MKH3i-600</t>
  </si>
  <si>
    <t>MKF1i-150</t>
  </si>
  <si>
    <t>MKF1i-450</t>
  </si>
  <si>
    <t>MKF1i-500</t>
  </si>
  <si>
    <t>MKF1i-600</t>
  </si>
  <si>
    <t>MKF1i-800</t>
  </si>
  <si>
    <t>В комплекте с фильтром и дренажным поддоном. Подставки, 3-х ходовой клапан и комплект обвязки поставляется отдельно.</t>
  </si>
  <si>
    <t>В комплекте с фильтром, подставками и дренажным поддоном. 3-х ходовой клапан и комплект обвязки поставляется отдельно.</t>
  </si>
  <si>
    <t>В комплекте с фильтром и дренажным поддоном. 3-х ходовой клапан и комплект обвязки поставляется отдельно.</t>
  </si>
  <si>
    <t xml:space="preserve">KJR-15B/EP </t>
  </si>
  <si>
    <t>2,7</t>
  </si>
  <si>
    <t>4,3</t>
  </si>
  <si>
    <t>3,6</t>
  </si>
  <si>
    <t>21</t>
  </si>
  <si>
    <t>7,2</t>
  </si>
  <si>
    <t>2</t>
  </si>
  <si>
    <t>13,5</t>
  </si>
  <si>
    <t>32</t>
  </si>
  <si>
    <t>3</t>
  </si>
  <si>
    <t>0,98</t>
  </si>
  <si>
    <t>KJR-18B/E-D</t>
  </si>
  <si>
    <t xml:space="preserve">Панели к внутренним блокам кассетного типа VRF </t>
  </si>
  <si>
    <t>MDV-MBQ4-03A2</t>
  </si>
  <si>
    <t>MDV-MBQ4-02B1</t>
  </si>
  <si>
    <t>Внутренние блоки настенного типа (встроенный расширительный клапан) в комплекте с ИК ПДУ</t>
  </si>
  <si>
    <t>Внутренние блоки напольно-потолочного типа в комплекте с ИК ПДУ</t>
  </si>
  <si>
    <t>CCM02</t>
  </si>
  <si>
    <t>Центральный ПУ для  наружных блоков (до  32 наружных блоков)</t>
  </si>
  <si>
    <t>Центральный ПУ для внутренних  блоков (до 64 внутренних  блоков)</t>
  </si>
  <si>
    <t>Шлюзы для интеграции BMS</t>
  </si>
  <si>
    <t>Шлюз протокола BACnet</t>
  </si>
  <si>
    <t xml:space="preserve">для компоновки из 2х модулей </t>
  </si>
  <si>
    <t xml:space="preserve">для компоновки из 3х модулей </t>
  </si>
  <si>
    <t xml:space="preserve">для компоновки из 4х модулей </t>
  </si>
  <si>
    <t>990×966×354</t>
  </si>
  <si>
    <t>940×1245×360</t>
  </si>
  <si>
    <t>1070×1249×420</t>
  </si>
  <si>
    <t>990×966×340</t>
  </si>
  <si>
    <t>905×370×366</t>
  </si>
  <si>
    <t>940×1250×340</t>
  </si>
  <si>
    <t>KJR-19B/E</t>
  </si>
  <si>
    <t>NIM 01</t>
  </si>
  <si>
    <t>Соединительные комплекты для приточных установок</t>
  </si>
  <si>
    <t>NIM09</t>
  </si>
  <si>
    <t>952*420*690</t>
  </si>
  <si>
    <t>1300*420*690</t>
  </si>
  <si>
    <t>1443×470×810</t>
  </si>
  <si>
    <t>1443*470*810</t>
  </si>
  <si>
    <t>FCUKZ-01</t>
  </si>
  <si>
    <t>FCUKZ-02</t>
  </si>
  <si>
    <t>2028804A0001</t>
  </si>
  <si>
    <t>TWVK04</t>
  </si>
  <si>
    <t>программа для диагностики VRF-систем</t>
  </si>
  <si>
    <t>MCAC-DIAG/E</t>
  </si>
  <si>
    <t>сетевая программа управления модульными чиллерами</t>
  </si>
  <si>
    <t>LSQ-NET/E 2.1</t>
  </si>
  <si>
    <t>NIM05</t>
  </si>
  <si>
    <t>Пульт управления для модульных чиллеров поколения 2</t>
  </si>
  <si>
    <t>LRSJ-60/NYN1</t>
  </si>
  <si>
    <t>LRSJ-80/NYN1</t>
  </si>
  <si>
    <t>LRSJ-120/NYN1</t>
  </si>
  <si>
    <t>LRSJ-140/NYN1</t>
  </si>
  <si>
    <t>RSJ-35/300RDN3</t>
  </si>
  <si>
    <t>RSJ-15/190RDN3</t>
  </si>
  <si>
    <t>MDKT3H-800G70</t>
  </si>
  <si>
    <t>MDKT3H-1000G70</t>
  </si>
  <si>
    <t>MDKT3H-1200G70</t>
  </si>
  <si>
    <t>MDKT3H-1400G70</t>
  </si>
  <si>
    <t>MDKT3H-1600G100</t>
  </si>
  <si>
    <t>MDKT3H-1800G100</t>
  </si>
  <si>
    <t>MDKT3H-2200G100</t>
  </si>
  <si>
    <t>MDKT3-200G12</t>
  </si>
  <si>
    <t>MDKT3-300G12</t>
  </si>
  <si>
    <t>MDKT3-400G12</t>
  </si>
  <si>
    <t>MDKT3-500G12</t>
  </si>
  <si>
    <t>MDKT3-600G12</t>
  </si>
  <si>
    <t>MDKT3-800G12</t>
  </si>
  <si>
    <t>MDKT3-1000G12</t>
  </si>
  <si>
    <t>MDKT3-1200G12</t>
  </si>
  <si>
    <t>MDKT3-1400G12</t>
  </si>
  <si>
    <t>MDKT3-200G30</t>
  </si>
  <si>
    <t>MDKT3-300G30</t>
  </si>
  <si>
    <t>MDKT3-400G30</t>
  </si>
  <si>
    <t>MDKT3-500G30</t>
  </si>
  <si>
    <t>MDKT3-600G30</t>
  </si>
  <si>
    <t>MDKT3-800G30</t>
  </si>
  <si>
    <t>MDKT3-1000G30</t>
  </si>
  <si>
    <t>MDKT3-1200G30</t>
  </si>
  <si>
    <t>MDKT3-1400G30</t>
  </si>
  <si>
    <t>MDKT3-200G50</t>
  </si>
  <si>
    <t>MDKT3-300G50</t>
  </si>
  <si>
    <t>MDKT3-400G50</t>
  </si>
  <si>
    <t>MDKT3-500G50</t>
  </si>
  <si>
    <t>MDKT3-600G50</t>
  </si>
  <si>
    <t>MDKT3-800G50</t>
  </si>
  <si>
    <t>MDKT3-1000G50</t>
  </si>
  <si>
    <t>MDKT3-1200G50</t>
  </si>
  <si>
    <t>MDKT3-1400G50</t>
  </si>
  <si>
    <t>MDKD-300R</t>
  </si>
  <si>
    <t>MDKD-400R</t>
  </si>
  <si>
    <t>MDKD-450R</t>
  </si>
  <si>
    <t>MDKD-500R</t>
  </si>
  <si>
    <t>MDKA-600R</t>
  </si>
  <si>
    <t>MDKA-750R</t>
  </si>
  <si>
    <t>MDKA-850R</t>
  </si>
  <si>
    <t>MDKA-950R</t>
  </si>
  <si>
    <t>MDKA-1200R</t>
  </si>
  <si>
    <t>MDKA-1500R</t>
  </si>
  <si>
    <t>MDKH3-150</t>
  </si>
  <si>
    <t>MDKH3-250</t>
  </si>
  <si>
    <t>MDKH3-300</t>
  </si>
  <si>
    <t>MDKH3-400</t>
  </si>
  <si>
    <t>MDKH3-450</t>
  </si>
  <si>
    <t>MDKH3-500</t>
  </si>
  <si>
    <t>MDKH3-600</t>
  </si>
  <si>
    <t>MDKH3-800</t>
  </si>
  <si>
    <t>MDKH3-900</t>
  </si>
  <si>
    <t>MDKF3-150</t>
  </si>
  <si>
    <t>MDKF3-250</t>
  </si>
  <si>
    <t>MDKF3-300</t>
  </si>
  <si>
    <t>MDKF3-400</t>
  </si>
  <si>
    <t>MDKF3-450</t>
  </si>
  <si>
    <t>MDKF3-500</t>
  </si>
  <si>
    <t>MDKF3-600</t>
  </si>
  <si>
    <t>MDKF3-800</t>
  </si>
  <si>
    <t>MDKF3-900</t>
  </si>
  <si>
    <t>MDGB-F65W/SN2</t>
  </si>
  <si>
    <t>MDGB-F130W/SN2</t>
  </si>
  <si>
    <t>MDGC-F05W/N1</t>
  </si>
  <si>
    <t>MDGC-F07W/N1</t>
  </si>
  <si>
    <t>MDGC-F10W/N1</t>
  </si>
  <si>
    <t>MDGC-F10W/SN1</t>
  </si>
  <si>
    <t>MDGC-F12W/SN1</t>
  </si>
  <si>
    <t>MDGC-F14W/SN1</t>
  </si>
  <si>
    <t>MDGC-F16W/SN1</t>
  </si>
  <si>
    <t>MDGA-10/SN1</t>
  </si>
  <si>
    <t>MDGA-12/SN1</t>
  </si>
  <si>
    <t>MDGA-14/SN1</t>
  </si>
  <si>
    <t>MDGA-16/SN1</t>
  </si>
  <si>
    <t>MDGCSL-F30W/RN1</t>
  </si>
  <si>
    <t>Новые наименования моделей</t>
  </si>
  <si>
    <t>MDV-D125T1/N1-FA</t>
  </si>
  <si>
    <t>MDV-D140T1/N1-FA</t>
  </si>
  <si>
    <t>MDV-D200T1/N1-FA</t>
  </si>
  <si>
    <t>MDV-D250T1/N1-FA</t>
  </si>
  <si>
    <t>MDV-D280T1/N1-FA</t>
  </si>
  <si>
    <t>МОДУЛЬНЫЕ ЧИЛЛЕРЫ (scroll)</t>
  </si>
  <si>
    <t>Фанкойлы канальные, двухрядные, 30 Па (Eurovent)</t>
  </si>
  <si>
    <t>Фанкойлы канальные, двухрядные, 12 Па (Eurovent)</t>
  </si>
  <si>
    <t>Фанкойлы канальные, двухрядные, 50 Па (Eurovent)</t>
  </si>
  <si>
    <t>панель потолочная для кассетных блоков серии Q4/N1-D</t>
  </si>
  <si>
    <t>панель потолочная для кассетных блоков серии Q4/N1-A3</t>
  </si>
  <si>
    <t>Внутренние блоки каcсетного типа без декоративной панели в комплекте с ИК ПДУ,  со встроенной дренажной помпой</t>
  </si>
  <si>
    <r>
      <t xml:space="preserve">для внутренних блоков (А) суммарной  мощности: </t>
    </r>
    <r>
      <rPr>
        <b/>
        <i/>
        <sz val="9"/>
        <rFont val="Arial"/>
        <family val="2"/>
        <charset val="204"/>
      </rPr>
      <t xml:space="preserve">А </t>
    </r>
    <r>
      <rPr>
        <b/>
        <i/>
        <u/>
        <sz val="9"/>
        <rFont val="Arial"/>
        <family val="2"/>
        <charset val="204"/>
      </rPr>
      <t>&lt;</t>
    </r>
    <r>
      <rPr>
        <b/>
        <i/>
        <sz val="9"/>
        <rFont val="Arial"/>
        <family val="2"/>
        <charset val="204"/>
      </rPr>
      <t xml:space="preserve"> 16,6 кВт</t>
    </r>
  </si>
  <si>
    <r>
      <t xml:space="preserve">для внутренних блоков (А) суммарной  мощности: </t>
    </r>
    <r>
      <rPr>
        <b/>
        <i/>
        <sz val="9"/>
        <rFont val="Arial"/>
        <family val="2"/>
        <charset val="204"/>
      </rPr>
      <t xml:space="preserve">16,6 кВт </t>
    </r>
    <r>
      <rPr>
        <b/>
        <i/>
        <u/>
        <sz val="9"/>
        <rFont val="Arial"/>
        <family val="2"/>
        <charset val="204"/>
      </rPr>
      <t>&lt;</t>
    </r>
    <r>
      <rPr>
        <b/>
        <i/>
        <sz val="9"/>
        <rFont val="Arial"/>
        <family val="2"/>
        <charset val="204"/>
      </rPr>
      <t xml:space="preserve"> А &lt; 33,3 кВт</t>
    </r>
  </si>
  <si>
    <r>
      <t xml:space="preserve">для внутренних блоков (А) суммарной  мощности: </t>
    </r>
    <r>
      <rPr>
        <b/>
        <i/>
        <sz val="9"/>
        <rFont val="Arial"/>
        <family val="2"/>
        <charset val="204"/>
      </rPr>
      <t xml:space="preserve">33 3кВт </t>
    </r>
    <r>
      <rPr>
        <b/>
        <u/>
        <sz val="8"/>
        <rFont val="Arial"/>
        <family val="2"/>
        <charset val="204"/>
      </rPr>
      <t>&lt;</t>
    </r>
    <r>
      <rPr>
        <b/>
        <sz val="8"/>
        <rFont val="Arial"/>
        <family val="2"/>
        <charset val="204"/>
      </rPr>
      <t xml:space="preserve"> А &lt; 66 кВт</t>
    </r>
  </si>
  <si>
    <r>
      <t>для внутренних блоков (А) суммарной  мощности:</t>
    </r>
    <r>
      <rPr>
        <b/>
        <i/>
        <sz val="9"/>
        <rFont val="Arial"/>
        <family val="2"/>
        <charset val="204"/>
      </rPr>
      <t xml:space="preserve"> 66 кВт </t>
    </r>
    <r>
      <rPr>
        <b/>
        <u/>
        <sz val="8"/>
        <rFont val="Arial"/>
        <family val="2"/>
        <charset val="204"/>
      </rPr>
      <t>&lt;</t>
    </r>
    <r>
      <rPr>
        <b/>
        <sz val="8"/>
        <rFont val="Arial"/>
        <family val="2"/>
        <charset val="204"/>
      </rPr>
      <t xml:space="preserve"> А &lt; 92 кВт</t>
    </r>
  </si>
  <si>
    <r>
      <t xml:space="preserve">для внутренних блоков (А) суммарной  мощности: </t>
    </r>
    <r>
      <rPr>
        <b/>
        <i/>
        <sz val="9"/>
        <rFont val="Arial"/>
        <family val="2"/>
        <charset val="204"/>
      </rPr>
      <t xml:space="preserve">90 кВт </t>
    </r>
    <r>
      <rPr>
        <b/>
        <u/>
        <sz val="8"/>
        <rFont val="Arial"/>
        <family val="2"/>
        <charset val="204"/>
      </rPr>
      <t>&lt;</t>
    </r>
    <r>
      <rPr>
        <b/>
        <sz val="8"/>
        <rFont val="Arial"/>
        <family val="2"/>
        <charset val="204"/>
      </rPr>
      <t xml:space="preserve"> А &lt; 135кВт</t>
    </r>
  </si>
  <si>
    <t>Модульные чиллеры с воздушным охлаждением конденсатора, R410a, пульт управления в комплекте</t>
  </si>
  <si>
    <t>Модульные чиллеры с воздушным охлаждением конденсатора, R407c, пульт управления в комплекте</t>
  </si>
  <si>
    <t>Фанкойлы настенные серии R3 (Eurovent),  в комплекте с ИК ПДУ, 3-х ходовой клапан встроен</t>
  </si>
  <si>
    <t>Модульные чиллеры с воздушным охлаждением конденсатора, c зимним комплектом -10⁰С, R410a</t>
  </si>
  <si>
    <t>MDGBL-F130W/RN1</t>
  </si>
  <si>
    <t>MDGBL-F185W/RN1</t>
  </si>
  <si>
    <t>2000*2090*1685</t>
  </si>
  <si>
    <t>KJRM-120D/BMK-E</t>
  </si>
  <si>
    <t>LSBLGW380/C</t>
  </si>
  <si>
    <t>LSBLGW500/C</t>
  </si>
  <si>
    <t>LSBLGW600/C</t>
  </si>
  <si>
    <t>LSBLGW720/C</t>
  </si>
  <si>
    <t>LSBLGW1000/C</t>
  </si>
  <si>
    <t>LSBLGW1200/C</t>
  </si>
  <si>
    <t>LSBLGW1420/C</t>
  </si>
  <si>
    <t>4680*2370*2280</t>
  </si>
  <si>
    <t>8800*2430*2280</t>
  </si>
  <si>
    <t>11700*2430*2280</t>
  </si>
  <si>
    <t>MDV-V80W/DN1</t>
  </si>
  <si>
    <t>MDV-V105W/DN1</t>
  </si>
  <si>
    <t>MDV-V180W/DRN1</t>
  </si>
  <si>
    <t>MDV-V200W/DRN1</t>
  </si>
  <si>
    <t>MDV-V224W/DRN1</t>
  </si>
  <si>
    <t>MDV-V260W/DRN1</t>
  </si>
  <si>
    <t>Внутренние блоки канального типа 250 Па в комплекте с беспроводным пультом ДУ</t>
  </si>
  <si>
    <t>MDV-D400T1/N1</t>
  </si>
  <si>
    <t>MDV-D450T1/N1</t>
  </si>
  <si>
    <t>MDV-D560T1/N1</t>
  </si>
  <si>
    <t>MD-LonGW64/E</t>
  </si>
  <si>
    <t>IMM441V4PA58</t>
  </si>
  <si>
    <t>IMM-ENET-MA</t>
  </si>
  <si>
    <t>AHUKZ-01A</t>
  </si>
  <si>
    <t>AHUKZ-02A</t>
  </si>
  <si>
    <t>AHUKZ-03A</t>
  </si>
  <si>
    <t>2,2</t>
  </si>
  <si>
    <t>3,1</t>
  </si>
  <si>
    <t>9</t>
  </si>
  <si>
    <t>20,1</t>
  </si>
  <si>
    <t>12,5</t>
  </si>
  <si>
    <t>MDC-SS35/RN1L</t>
  </si>
  <si>
    <t>MDC-SS65/RN1L</t>
  </si>
  <si>
    <t>MDV-D15G/N1-R3</t>
  </si>
  <si>
    <t>Touch screen контроллер для чиллеров cерии MDC</t>
  </si>
  <si>
    <t>CCM08/E</t>
  </si>
  <si>
    <t>MDV-560W/DRN1-i</t>
  </si>
  <si>
    <t>MDV-850W/DRN1-i</t>
  </si>
  <si>
    <t>MDV-615W/DRN1-i</t>
  </si>
  <si>
    <t>MDV-670W/DRN1-i</t>
  </si>
  <si>
    <t>Гидромодули для чиллеров с дублирующим насосом</t>
  </si>
  <si>
    <t>HM10/II-23F</t>
  </si>
  <si>
    <t>HM20/II-26F</t>
  </si>
  <si>
    <t>MDCCU-53CN1</t>
  </si>
  <si>
    <t>MDCCU-61CN1</t>
  </si>
  <si>
    <t>MDCCU-70CN1</t>
  </si>
  <si>
    <t>MDCCU-105CN1</t>
  </si>
  <si>
    <t>Danfoss</t>
  </si>
  <si>
    <t>Клапан 3-х ходовой в комплекте для фанкойлов MDKH*-** /MDKF*-**</t>
  </si>
  <si>
    <t>Внутренние блоки канального типа 30-50-80-100 Па в комплекте cо встроенной дренажной помпой и проводным пультом,  фильтр в комплекте</t>
  </si>
  <si>
    <t>Внутренние блоки канального типа со 100% притоком воздуха  (высокого статического давления- 185/225 Па) в комплекте с проводным пультом,  фильтр в комплекте</t>
  </si>
  <si>
    <t>В комплекте со встроенным пленумом, фильтром, дренажным поддоном. 3-х ходовой клапан поставляется отдельно.</t>
  </si>
  <si>
    <t>В комплекте с фильтром, дренажной помпой и ИК ПДУ, декоративная панель и дренажный поддон отгружаются отдельными позициями, 3-х ходовой клапан поставляется отдельно.</t>
  </si>
  <si>
    <t>Внутренние блоки напольного типа с фронтальным забором воздуха в комплекте с ИК ПДУ</t>
  </si>
  <si>
    <t>0,516</t>
  </si>
  <si>
    <t>0,636</t>
  </si>
  <si>
    <t>4,1</t>
  </si>
  <si>
    <t>5,6</t>
  </si>
  <si>
    <t>0,684</t>
  </si>
  <si>
    <t>4,5</t>
  </si>
  <si>
    <t>0,774</t>
  </si>
  <si>
    <t>575*261*575</t>
  </si>
  <si>
    <t>Фанкойлы кассетные однопоточные</t>
  </si>
  <si>
    <t>MDKС-300R</t>
  </si>
  <si>
    <t>MBQ1-02D</t>
  </si>
  <si>
    <t>MDKС-400R</t>
  </si>
  <si>
    <t>5,13</t>
  </si>
  <si>
    <t>3,79</t>
  </si>
  <si>
    <t>6,41</t>
  </si>
  <si>
    <t>MDV-D18Q1/N1-D</t>
  </si>
  <si>
    <t>MDV-D22Q1/N1-D</t>
  </si>
  <si>
    <t>MDV-D28Q1/N1-D</t>
  </si>
  <si>
    <t>MDV-D36Q1/N1-D</t>
  </si>
  <si>
    <t>MDV-MBQ1-02D</t>
  </si>
  <si>
    <t>MDGB-F30W/SN2</t>
  </si>
  <si>
    <t>400*350*200</t>
  </si>
  <si>
    <t>MD-CCM18A/N</t>
  </si>
  <si>
    <t>MDV-730W/DRN1-i</t>
  </si>
  <si>
    <t>MDV-785W/DRN1-i</t>
  </si>
  <si>
    <t>MDV-900W/DRN1-i</t>
  </si>
  <si>
    <t>FQZHN-01D</t>
  </si>
  <si>
    <t>43~58</t>
  </si>
  <si>
    <t>43~59</t>
  </si>
  <si>
    <t>43~60</t>
  </si>
  <si>
    <t>43~62</t>
  </si>
  <si>
    <t>43~63</t>
  </si>
  <si>
    <t>FQZHN-02D</t>
  </si>
  <si>
    <t>FQZHN-03D</t>
  </si>
  <si>
    <t>FQZHN-04D</t>
  </si>
  <si>
    <t>FQZHN-05D</t>
  </si>
  <si>
    <t>FQZHW-02N1D</t>
  </si>
  <si>
    <t>FQZHW-03N1D</t>
  </si>
  <si>
    <t>FQZHW-04N1D</t>
  </si>
  <si>
    <t>Емкость, л</t>
  </si>
  <si>
    <t>Мощность, кВт</t>
  </si>
  <si>
    <t>Фанкойлы канальные, трёхрядные, высоконапорные 70-100 Па</t>
  </si>
  <si>
    <t>Фанкойлы канальные, трёхрядные серии G, 12 Па (Eurovent)</t>
  </si>
  <si>
    <t>Фанкойлы канальные, трёхрядные серии G, 30 Па (Eurovent)</t>
  </si>
  <si>
    <t>Фанкойлы канальные, трёхрядные серии G, 50 Па (Eurovent)</t>
  </si>
  <si>
    <t>3810*2370*2280</t>
  </si>
  <si>
    <t>5800*2370*2280</t>
  </si>
  <si>
    <t>9640*2430*2280</t>
  </si>
  <si>
    <t>MDV5-X252W/V2GN1</t>
  </si>
  <si>
    <t>MDV5-X280W/V2GN1</t>
  </si>
  <si>
    <t>MDV5-X335W/V2GN1</t>
  </si>
  <si>
    <t>MDV5-X400W/V2GN1</t>
  </si>
  <si>
    <t>MDV5-X450W/V2GN1</t>
  </si>
  <si>
    <t>MDV5-X500W/V2GN1</t>
  </si>
  <si>
    <t>MDV5-X560W/V2GN1</t>
  </si>
  <si>
    <t>MDV5-X615W/V2GN1</t>
  </si>
  <si>
    <t>MDC-SS80/RN1L</t>
  </si>
  <si>
    <t>46</t>
  </si>
  <si>
    <t>KJR-12B/DP(T)-E</t>
  </si>
  <si>
    <t>Проводной пульт ДУ с функцией follow me</t>
  </si>
  <si>
    <t>Уровень шума, дБ</t>
  </si>
  <si>
    <t>VRF 3-х трубные</t>
  </si>
  <si>
    <t>Блоки переключения режимов для 3-х трубных VRF</t>
  </si>
  <si>
    <t>MDVMS02/N1-C</t>
  </si>
  <si>
    <t>MDVMS04/N1-C </t>
  </si>
  <si>
    <t>MDVMS06/N1-C</t>
  </si>
  <si>
    <t>Разветвители фреоновой магистрали для внутренних блоков серии V4+ VRF 3-х трубных</t>
  </si>
  <si>
    <t>FQZHN-01SB</t>
  </si>
  <si>
    <t>FQZHN-02SB</t>
  </si>
  <si>
    <t>FQZHN-03SB</t>
  </si>
  <si>
    <t xml:space="preserve">FQZHN-04SB </t>
  </si>
  <si>
    <t xml:space="preserve">FQZHN-05SB </t>
  </si>
  <si>
    <t>для внутренних блоков (А) суммарной  мощности: А &lt; 16,6 кВт</t>
  </si>
  <si>
    <t>для внутренних блоков (А) суммарной  мощности: 16,6 кВт &lt; А &lt; 33,3 кВт</t>
  </si>
  <si>
    <t>для внутренних блоков (А) суммарной  мощности: 33 3кВт &lt; А &lt; 66 кВт</t>
  </si>
  <si>
    <t>для внутренних блоков (А) суммарной  мощности: 66 кВт &lt; А &lt; 92 кВт</t>
  </si>
  <si>
    <t>для внутренних блоков (А) суммарной  мощности: 90 кВт &lt; А &lt; 135кВт</t>
  </si>
  <si>
    <t>Разветвители фреоновой магистрали для внешних блоков серии V4+ VRF 3-х трубных</t>
  </si>
  <si>
    <t xml:space="preserve">FQZHW-02SB </t>
  </si>
  <si>
    <t>FQZHW-03SB</t>
  </si>
  <si>
    <t>FQZHW-04SB</t>
  </si>
  <si>
    <t>Проводной пульт ДУ для 3-х трубной системы</t>
  </si>
  <si>
    <t>Пульты дистанционного управления для 3-х трубных систем</t>
  </si>
  <si>
    <t>MD-CCM03/E(T)</t>
  </si>
  <si>
    <t>Центральный ПУ для внутренних блоков 3-х трубных систем</t>
  </si>
  <si>
    <r>
      <t xml:space="preserve">НАРУЖНЫЕ БЛОКИ </t>
    </r>
    <r>
      <rPr>
        <b/>
        <u/>
        <sz val="14"/>
        <color indexed="9"/>
        <rFont val="Arial"/>
        <family val="2"/>
        <charset val="204"/>
      </rPr>
      <t>V5X</t>
    </r>
  </si>
  <si>
    <t>Уров. шума, ДБ (A)</t>
  </si>
  <si>
    <t>RSJ-200/SN1</t>
  </si>
  <si>
    <t>RSJ-420/SZN1</t>
  </si>
  <si>
    <t>RSJ-800/SZN1</t>
  </si>
  <si>
    <t>750*1100*750</t>
  </si>
  <si>
    <t>1015*1775*1026</t>
  </si>
  <si>
    <t>1995*1775*1026</t>
  </si>
  <si>
    <t>MDCCU-07CN1</t>
  </si>
  <si>
    <t>MDCCU-10CN1</t>
  </si>
  <si>
    <t>MDCCU-14CN1</t>
  </si>
  <si>
    <t>MDCCU-16CN1</t>
  </si>
  <si>
    <t>MDCCU-22CN1</t>
  </si>
  <si>
    <t>MDCCU-28CN1</t>
  </si>
  <si>
    <t>MDCCU-35CN1</t>
  </si>
  <si>
    <t>MDCCU-45CN1</t>
  </si>
  <si>
    <t>МОДУЛЬНЫЕ ЧИЛЛЕРЫ с винтовым компрессором</t>
  </si>
  <si>
    <t>MDCCU-03CN1</t>
  </si>
  <si>
    <t>MDCCU-05CN1</t>
  </si>
  <si>
    <t>GMCC</t>
  </si>
  <si>
    <t>Copeland</t>
  </si>
  <si>
    <t>Воздухоохлаждаемые мини-сплит чиллеры с выносным гидромодулем в комплекте, R410a</t>
  </si>
  <si>
    <t>Чиллеры с воздушным охлаждением конденсатора c винтовым комрессором, R134a</t>
  </si>
  <si>
    <t xml:space="preserve">LSBLG340/MCFN  </t>
  </si>
  <si>
    <t xml:space="preserve">LSBLG440/MCFN </t>
  </si>
  <si>
    <t xml:space="preserve">LSBLG540/MCFN </t>
  </si>
  <si>
    <t>LSBLG690/MCFN</t>
  </si>
  <si>
    <t>LSBLG805/MCFN</t>
  </si>
  <si>
    <t xml:space="preserve">LSBLG890/MCFN </t>
  </si>
  <si>
    <t>LSBLG1080/MCFN</t>
  </si>
  <si>
    <t xml:space="preserve">LSBLG1200/MCFN  </t>
  </si>
  <si>
    <t>LSBLG1385/MCFN</t>
  </si>
  <si>
    <t>848*549*300</t>
  </si>
  <si>
    <t>910*575*335</t>
  </si>
  <si>
    <t>825*597*315</t>
  </si>
  <si>
    <t>890*650*360</t>
  </si>
  <si>
    <t>916*702*360</t>
  </si>
  <si>
    <t>965*755*420</t>
  </si>
  <si>
    <t>1077*967*396</t>
  </si>
  <si>
    <t>1260*908*700</t>
  </si>
  <si>
    <t>1250*1615*765</t>
  </si>
  <si>
    <t>1305*1790*820</t>
  </si>
  <si>
    <t>MDGB-F30W/SN1</t>
  </si>
  <si>
    <t>MDGB-F65W/SN1</t>
  </si>
  <si>
    <t xml:space="preserve">ФАНКОЙЛЫ 2-х ТРУБНЫЕ </t>
  </si>
  <si>
    <t>Фанкойлы канальные двухрядные</t>
  </si>
  <si>
    <t>Фанкойлы канальные трёхрядные</t>
  </si>
  <si>
    <t xml:space="preserve">ФАНКОЙЛЫ 4-х ТРУБНЫЕ </t>
  </si>
  <si>
    <t>Фанкойлы 4-х трубные кассетного типа компактные</t>
  </si>
  <si>
    <t>Фанкойлы 4-х трубные кассетного типа</t>
  </si>
  <si>
    <t>Фанкойлы 4-х трубные канального типа  12 Па (Eurovent)</t>
  </si>
  <si>
    <t>Фанкойлы 4-х трубные канального типа  30 Па (Eurovent)</t>
  </si>
  <si>
    <t>Фанкойлы 4-х трубные канального типа  50 Па (Eurovent)</t>
  </si>
  <si>
    <t>ФАНКОЙЛЫ 2-х ТРУБНЫЕ под заказ</t>
  </si>
  <si>
    <t xml:space="preserve">MKH1i-250 </t>
  </si>
  <si>
    <t>Прецизионные кондиционеры</t>
  </si>
  <si>
    <t>VRF_Мультизональные системы</t>
  </si>
  <si>
    <t>Фанкойлы 2-х трубные</t>
  </si>
  <si>
    <t>Фанкойлы 4-х трубные</t>
  </si>
  <si>
    <t>CCU-07-1</t>
  </si>
  <si>
    <t>CCU-10-1</t>
  </si>
  <si>
    <t>CCU-14-1</t>
  </si>
  <si>
    <t>CCU-16-1</t>
  </si>
  <si>
    <t>CCU-22/28-1</t>
  </si>
  <si>
    <t>CCU-35-1</t>
  </si>
  <si>
    <t>CCU-45-1</t>
  </si>
  <si>
    <t>Внутренние блоки канального типа 196 Па в комплекте с проводным пультом,  фильтр в комплекте</t>
  </si>
  <si>
    <t>1514×1865×841</t>
  </si>
  <si>
    <t>2000×1880×900</t>
  </si>
  <si>
    <t>3550*1220*1730</t>
  </si>
  <si>
    <t>3550*1220*1800</t>
  </si>
  <si>
    <t>3550*1220*1900</t>
  </si>
  <si>
    <t>4600*1520*2035</t>
  </si>
  <si>
    <t>CCU-03</t>
  </si>
  <si>
    <t>CCU-05</t>
  </si>
  <si>
    <t>350*200*150</t>
  </si>
  <si>
    <t>CCU-53/61</t>
  </si>
  <si>
    <t>CCU-70</t>
  </si>
  <si>
    <t>CCU-105</t>
  </si>
  <si>
    <t>Мини-сплит чиллеры</t>
  </si>
  <si>
    <t>ЧИЛЛЕРЫ модульные</t>
  </si>
  <si>
    <t>Наружный блок VRF V5X ( DC inverter, R 410A, 380 V) модульные</t>
  </si>
  <si>
    <t>Наружный блок Water source W series c водяным охлаждением конденсатора (DC inverter, R410A, 380V)</t>
  </si>
  <si>
    <t>Наружный блок VRF индивидуальной установки (DC inverter, R410A, 380 V)</t>
  </si>
  <si>
    <t>Наружный блок mini VRF ( DC inverter, 1 phase, R410A, 220V)</t>
  </si>
  <si>
    <t>Наружный блок mini VRF ( DC inverter, 3 phase, R410A, 380V)</t>
  </si>
  <si>
    <t>НАРУЖНЫЕ БЛОКИ V4+ VRF 3-х трубные (DC inverter, R 410A, 380 V) модульные</t>
  </si>
  <si>
    <t>Внутренние блоки каcсетного типа (компактные) без декоративной панели в комплекте с ИК ПДУ,  со встроенной дренажной помпой</t>
  </si>
  <si>
    <t>Внутренние блоки однопоточные каcсетного типа без декоративной панели в комплекте с ИК ПДУ,  со встроенной дренажной помпой</t>
  </si>
  <si>
    <t>MDV-252W/D2RN1T</t>
  </si>
  <si>
    <t>MDV-280W/D2RN1T</t>
  </si>
  <si>
    <t>MDV-335W/D2RN1T</t>
  </si>
  <si>
    <t>MDV-400W/D2RN1T</t>
  </si>
  <si>
    <t>MDV-450W/D2RN1T</t>
  </si>
  <si>
    <t>ВНУТРЕННИЕ БЛОКИ VRF</t>
  </si>
  <si>
    <t>Шлюз для программы управления IMM для VRF</t>
  </si>
  <si>
    <t>Программа управления VRF</t>
  </si>
  <si>
    <t>Разветвители фреоновой магистрали для внутренних блоков</t>
  </si>
  <si>
    <t>Разветвители фреоновой магистрали для внешних блоков</t>
  </si>
  <si>
    <t>Воздухоохлаждаемый чиллер со встроенным гидромодулем, R410a, зимним комплектом 10⁰С (NEW), R410a, пульт управления в комплекте</t>
  </si>
  <si>
    <t>CCM03/E</t>
  </si>
  <si>
    <t>LSBLGW880/C</t>
  </si>
  <si>
    <t>CCM15</t>
  </si>
  <si>
    <t xml:space="preserve">Контроллер внутренних блоков VRF с IP доступом (до 64 внутр.блоков), для работы с устройствами iOS, Android OS, Windows </t>
  </si>
  <si>
    <t>MD-KNX-01</t>
  </si>
  <si>
    <t>AHUKZ-01B</t>
  </si>
  <si>
    <t>AHUKZ-02B</t>
  </si>
  <si>
    <t>AHUKZ-03B</t>
  </si>
  <si>
    <t>Соединительный комплект для AHU (2,2 - 14,0кВт)</t>
  </si>
  <si>
    <t>Соединительный комплект для AHU (14,1 - 28,0кВт)</t>
  </si>
  <si>
    <t>Соединительный комплект для AHU (28,1 -  56,0 кВт)</t>
  </si>
  <si>
    <t>Пульты дистанционного управления и центральные контроллеры</t>
  </si>
  <si>
    <t>Водонагреватели ГВС прямого нагрева,  коммерческого назначения, R410a</t>
  </si>
  <si>
    <t>термостат для фанкойлов серий M(D)KT /M(D)KF/ M(D)KH</t>
  </si>
  <si>
    <t>MDKH4-150</t>
  </si>
  <si>
    <t>MDKH4-250</t>
  </si>
  <si>
    <t>MDKH4-300</t>
  </si>
  <si>
    <t>MDKH4-400</t>
  </si>
  <si>
    <t>MDKH4-450</t>
  </si>
  <si>
    <t>MDKH4-500</t>
  </si>
  <si>
    <t>MDKH4-600</t>
  </si>
  <si>
    <t>MDKH4-800</t>
  </si>
  <si>
    <t>MDKH4-900</t>
  </si>
  <si>
    <t>MDKH5-150</t>
  </si>
  <si>
    <t>MDKH5-250</t>
  </si>
  <si>
    <t>MDKH5-300</t>
  </si>
  <si>
    <t>MDKH5-400</t>
  </si>
  <si>
    <t>MDKH5-450</t>
  </si>
  <si>
    <t>MDKH5-500</t>
  </si>
  <si>
    <t>MDKH5-600</t>
  </si>
  <si>
    <t>MDKH5-800</t>
  </si>
  <si>
    <t>MDKH5-900</t>
  </si>
  <si>
    <t>MDKF4-150</t>
  </si>
  <si>
    <t>MDKF4-250</t>
  </si>
  <si>
    <t>MDKF4-300</t>
  </si>
  <si>
    <t>MDKF4-400</t>
  </si>
  <si>
    <t>MDKF4-450</t>
  </si>
  <si>
    <t>MDKF4-500</t>
  </si>
  <si>
    <t>MDKF4-600</t>
  </si>
  <si>
    <t>MDKF4-800</t>
  </si>
  <si>
    <t>MDKF4-900</t>
  </si>
  <si>
    <t>MDKF5-150</t>
  </si>
  <si>
    <t>MDKF5-250</t>
  </si>
  <si>
    <t>MDKF5-300</t>
  </si>
  <si>
    <t>MDKF5-400</t>
  </si>
  <si>
    <t>MDKF5-450</t>
  </si>
  <si>
    <t>MDKF5-500</t>
  </si>
  <si>
    <t>MDKF5-600</t>
  </si>
  <si>
    <t>MDKF5-800</t>
  </si>
  <si>
    <t>MDKF5-900</t>
  </si>
  <si>
    <t>механический термостат (для канальных 4-х трубных фанкойлов)</t>
  </si>
  <si>
    <t>блок управления для канальных 4-х трубных фанкойлов MDKT3-**FG**</t>
  </si>
  <si>
    <t>MDV-MBQ1-01D</t>
  </si>
  <si>
    <t>MDV-D45Q1/N1-D</t>
  </si>
  <si>
    <t>MDV-D56Q1/N1-D</t>
  </si>
  <si>
    <t>MDV-D71Q1/N1-D</t>
  </si>
  <si>
    <t>панель потолочная для кассетных блоков серии Q1/N1-D до 4,5 кВт</t>
  </si>
  <si>
    <t>панель потолочная для кассетных блоков серии Q1/N1-D от 4,5 кВт</t>
  </si>
  <si>
    <t xml:space="preserve">Панели к внутренним блокам однопоточным кассетного типа VRF </t>
  </si>
  <si>
    <t>MDC-SS130/RN1L</t>
  </si>
  <si>
    <t>В комплекте с фильтром, дренажной помпой и ИК ПДУ и дренажным поддоном, декоративная панель отгружается отдельной позицией, 3-х ходовой клапан поставляется отдельно.</t>
  </si>
  <si>
    <t>устройство адресации (только для кассетных и настенных фанкойлов) для подключения к центральному контроллеру CCM03/E</t>
  </si>
  <si>
    <t>В комплекте с фильтром, дренажной помпой и ИК ПДУ, декоративная панель отгружается отдельной позицией, беспроводной пульт ДУ, 3-х ходовой клапан и комплект обвязки поставляются отдельно.</t>
  </si>
  <si>
    <t>987*1167*400</t>
  </si>
  <si>
    <t>MDV-V400W/DRN1-i</t>
  </si>
  <si>
    <t>MDV-V450W/DRN1-i</t>
  </si>
  <si>
    <t>990*1635*790</t>
  </si>
  <si>
    <t>1340*1635*790</t>
  </si>
  <si>
    <t>1360*1650*540</t>
  </si>
  <si>
    <t>1390*1615*765</t>
  </si>
  <si>
    <t>1585*1615*765</t>
  </si>
  <si>
    <t>2540*1615*765</t>
  </si>
  <si>
    <t>990*966*336</t>
  </si>
  <si>
    <t>1120*1558*400</t>
  </si>
  <si>
    <t>MS01/N1-C</t>
  </si>
  <si>
    <t>MS02E/N1-C</t>
  </si>
  <si>
    <t>MS04E/N1-C</t>
  </si>
  <si>
    <t>630*225*600</t>
  </si>
  <si>
    <t>960*225*600</t>
  </si>
  <si>
    <t>1054*153*425</t>
  </si>
  <si>
    <t>1204*189*443</t>
  </si>
  <si>
    <t>1180*25*465</t>
  </si>
  <si>
    <t>1350*25*505</t>
  </si>
  <si>
    <t>570*260*570</t>
  </si>
  <si>
    <t>647*50*647</t>
  </si>
  <si>
    <t>950*46*950</t>
  </si>
  <si>
    <t>1072*290*230</t>
  </si>
  <si>
    <t>1250*325*245</t>
  </si>
  <si>
    <t>990*660*206</t>
  </si>
  <si>
    <t>1280*660*206</t>
  </si>
  <si>
    <t>1670*680*244</t>
  </si>
  <si>
    <t>1670*680*285</t>
  </si>
  <si>
    <t>1000*625*200</t>
  </si>
  <si>
    <t>1200*625*200</t>
  </si>
  <si>
    <t>1500*625*200</t>
  </si>
  <si>
    <t>1368*420*691</t>
  </si>
  <si>
    <t>1970*668*858,5</t>
  </si>
  <si>
    <t>MDV-D22T2/N1-DA5</t>
  </si>
  <si>
    <t>MDV-D28T2/N1-DA5</t>
  </si>
  <si>
    <t>MDV-D36T2/N1-DA5</t>
  </si>
  <si>
    <t>MDV-D45T2/N1-DA5</t>
  </si>
  <si>
    <t>740*210*500</t>
  </si>
  <si>
    <t>960*210*500</t>
  </si>
  <si>
    <t>700*210*635</t>
  </si>
  <si>
    <t>1010*210*635</t>
  </si>
  <si>
    <t>1230*270*775</t>
  </si>
  <si>
    <t>1290*300*865</t>
  </si>
  <si>
    <t>Уровень шума, дБ (А)</t>
  </si>
  <si>
    <t>(Ш*В*Г)</t>
  </si>
  <si>
    <t>1020*1770*980</t>
  </si>
  <si>
    <t>2000*1770*960</t>
  </si>
  <si>
    <t>2200*2060*1120</t>
  </si>
  <si>
    <t>MDGCL-F30W/RN1</t>
  </si>
  <si>
    <t>MDGBL-F65W/RN1</t>
  </si>
  <si>
    <t>MDGBL-F250W/RN1</t>
  </si>
  <si>
    <t>2000*1880*900</t>
  </si>
  <si>
    <t>2850*2110*2000</t>
  </si>
  <si>
    <t>3800*2130*2000</t>
  </si>
  <si>
    <t>1615*990*965</t>
  </si>
  <si>
    <t>1705*1120*1050</t>
  </si>
  <si>
    <t>MDGC-V5W/D2N1</t>
  </si>
  <si>
    <t>MDGC-V7W/D2N1</t>
  </si>
  <si>
    <t>MDGC-V10W/D2N1</t>
  </si>
  <si>
    <t>MDGC-V12W/D2N1</t>
  </si>
  <si>
    <t>MDGC-V14W/D2N1</t>
  </si>
  <si>
    <t>MDGC-V16W/D2N1</t>
  </si>
  <si>
    <t>970*1327*400</t>
  </si>
  <si>
    <t>5880*2370*2280</t>
  </si>
  <si>
    <t>3600*1420*2000</t>
  </si>
  <si>
    <t>3600*1440*2000</t>
  </si>
  <si>
    <t>1053*170*425</t>
  </si>
  <si>
    <t>(ШхВхГ)</t>
  </si>
  <si>
    <t>1180*25*486</t>
  </si>
  <si>
    <t>7</t>
  </si>
  <si>
    <t>12,9</t>
  </si>
  <si>
    <t>12,42</t>
  </si>
  <si>
    <t>13,85</t>
  </si>
  <si>
    <t>17,58</t>
  </si>
  <si>
    <t>17,6</t>
  </si>
  <si>
    <t>7,27</t>
  </si>
  <si>
    <t>8,22</t>
  </si>
  <si>
    <t>10,39</t>
  </si>
  <si>
    <t>9,96</t>
  </si>
  <si>
    <t>11,55</t>
  </si>
  <si>
    <t>1,204</t>
  </si>
  <si>
    <t>1,25</t>
  </si>
  <si>
    <t>1,414</t>
  </si>
  <si>
    <t>1,787</t>
  </si>
  <si>
    <t>2,219</t>
  </si>
  <si>
    <t>23,8</t>
  </si>
  <si>
    <t>25,2</t>
  </si>
  <si>
    <t>56</t>
  </si>
  <si>
    <t>830*240*830</t>
  </si>
  <si>
    <t>950*45*950</t>
  </si>
  <si>
    <t>830*300*830</t>
  </si>
  <si>
    <t>25</t>
  </si>
  <si>
    <t>30,5</t>
  </si>
  <si>
    <t>915*290*210</t>
  </si>
  <si>
    <t>1072*230*315</t>
  </si>
  <si>
    <t>800*592*225</t>
  </si>
  <si>
    <t>1000*592*225</t>
  </si>
  <si>
    <t>1200*592*225</t>
  </si>
  <si>
    <t>1500*592*225</t>
  </si>
  <si>
    <t>550*545*212</t>
  </si>
  <si>
    <t>750*545*212</t>
  </si>
  <si>
    <t>950*545*212</t>
  </si>
  <si>
    <t>1250*545*212</t>
  </si>
  <si>
    <t>757*241*522</t>
  </si>
  <si>
    <t>841*241*522</t>
  </si>
  <si>
    <t>941*241*522</t>
  </si>
  <si>
    <t>1161*241*522</t>
  </si>
  <si>
    <t>1461*241*522</t>
  </si>
  <si>
    <t>1566*241*522</t>
  </si>
  <si>
    <t>1856*241*522</t>
  </si>
  <si>
    <t>2022*241*522</t>
  </si>
  <si>
    <t>Внутренние блоки канального типа 10-30 Па в комплекте cо встроенной дренажной помпой и проводным пультом,  фильтр в комплекте</t>
  </si>
  <si>
    <t>14,6</t>
  </si>
  <si>
    <t>17</t>
  </si>
  <si>
    <t>20,2</t>
  </si>
  <si>
    <t>31,9</t>
  </si>
  <si>
    <t>34,4</t>
  </si>
  <si>
    <t>39,5</t>
  </si>
  <si>
    <t>43,1</t>
  </si>
  <si>
    <t>6,6</t>
  </si>
  <si>
    <t>13,2</t>
  </si>
  <si>
    <t>21,2</t>
  </si>
  <si>
    <t>1,135</t>
  </si>
  <si>
    <t>1,514</t>
  </si>
  <si>
    <t>1,72</t>
  </si>
  <si>
    <t>2,064</t>
  </si>
  <si>
    <t>2,425</t>
  </si>
  <si>
    <t>2,718</t>
  </si>
  <si>
    <t>3,423</t>
  </si>
  <si>
    <t>1360</t>
  </si>
  <si>
    <t>1700</t>
  </si>
  <si>
    <t>2040</t>
  </si>
  <si>
    <t>2380</t>
  </si>
  <si>
    <t>2720</t>
  </si>
  <si>
    <t>3060</t>
  </si>
  <si>
    <t>3740</t>
  </si>
  <si>
    <t>395*50*270</t>
  </si>
  <si>
    <t>5,93</t>
  </si>
  <si>
    <t>6,17</t>
  </si>
  <si>
    <t>6,7</t>
  </si>
  <si>
    <t>9,28</t>
  </si>
  <si>
    <t>10,58</t>
  </si>
  <si>
    <t>6,67</t>
  </si>
  <si>
    <t>7,87</t>
  </si>
  <si>
    <t>8,06</t>
  </si>
  <si>
    <t>8,67</t>
  </si>
  <si>
    <t>11,65</t>
  </si>
  <si>
    <t>12,62</t>
  </si>
  <si>
    <t>0,877</t>
  </si>
  <si>
    <t>1,02</t>
  </si>
  <si>
    <t>1,061</t>
  </si>
  <si>
    <t>1,152</t>
  </si>
  <si>
    <t>1,596</t>
  </si>
  <si>
    <t>1,82</t>
  </si>
  <si>
    <t>741×241×522</t>
  </si>
  <si>
    <t>841×241×522</t>
  </si>
  <si>
    <t>941×241×522</t>
  </si>
  <si>
    <t>1161×241×522</t>
  </si>
  <si>
    <t>1461×241×522</t>
  </si>
  <si>
    <t>1566×241×522</t>
  </si>
  <si>
    <t>1856×241×522</t>
  </si>
  <si>
    <t>FCUKZ-03</t>
  </si>
  <si>
    <t>FCUKZ-04</t>
  </si>
  <si>
    <t>296*66*212</t>
  </si>
  <si>
    <t>310*76*290</t>
  </si>
  <si>
    <t>1825*1245*899</t>
  </si>
  <si>
    <t>2158*1260*1082</t>
  </si>
  <si>
    <t>1844*1272*924</t>
  </si>
  <si>
    <t>2168*1275*1105</t>
  </si>
  <si>
    <t>блок управления фанкойлами MDKT** 2-х трубных, MDKH/MDKF, проводной пульт в комплекте, поддержка Modbus</t>
  </si>
  <si>
    <t>блок управления для канальных 4-х трубных фанкойлов MDKT3-**FG**, проводной пульт в комплекте, поддержка Modbus</t>
  </si>
  <si>
    <t>RSJ-35/300RDN3-F1</t>
  </si>
  <si>
    <t>1,5/3,0/3,0</t>
  </si>
  <si>
    <t>Соединительный комплект для AHU модульный (9,0- 20,0кВт), проводной пульт</t>
  </si>
  <si>
    <t>Соединительный комплект для AHU модульный (20,1- 36,0кВт),  проводной пульт</t>
  </si>
  <si>
    <t>Потр. мощн., кВт (Вт - для внутренних)</t>
  </si>
  <si>
    <t>Соединительный комплект для AHU модульный (36,0- 56,0кВт), проводной пульт</t>
  </si>
  <si>
    <t>375*350*150</t>
  </si>
  <si>
    <t>Шлюз протокола KNX (только внутренние блоки, 1 шлюз - 1внутр.блок)</t>
  </si>
  <si>
    <t>BMS gateway (Modbus)</t>
  </si>
  <si>
    <t>BMS gateway (Lonworks)</t>
  </si>
  <si>
    <t>Комплект инфракрасного датчика присутствия и работа с картой гостя</t>
  </si>
  <si>
    <t>гидромодуль</t>
  </si>
  <si>
    <t>KJR-120A/MBTE</t>
  </si>
  <si>
    <t>KJR-120B/BKP-E</t>
  </si>
  <si>
    <t>TWVK10</t>
  </si>
  <si>
    <t>Клапан 3-х ходовой c приводом (универсальный), для канальных 4-х трубных фанкойлов используется комбинация TWVK09+TWVK09 из расчёта на 1 фанкойл</t>
  </si>
  <si>
    <t>Клапан 3-х ходовой c приводом (универсальный), для кассетных 4-х трубных фанкойлов используется комбинация TWVK09+TWVK10 из расчёта на 1 фанкойл</t>
  </si>
  <si>
    <t>Сумма заказа FCA Msc, $</t>
  </si>
  <si>
    <t>FQZHW-03N1</t>
  </si>
  <si>
    <t>Цена тг с НДС</t>
  </si>
  <si>
    <t>$ Москва</t>
  </si>
  <si>
    <t>Курс
$/RUB</t>
  </si>
  <si>
    <t>Цена в 
RUB</t>
  </si>
  <si>
    <t>Курс
KZT/RUB</t>
  </si>
  <si>
    <t>Цена тг.</t>
  </si>
  <si>
    <t>Дело</t>
  </si>
  <si>
    <t>НДС 12%</t>
  </si>
  <si>
    <t>Цена без НДС</t>
  </si>
  <si>
    <t>Цена с НДС</t>
  </si>
  <si>
    <t>Итого</t>
  </si>
  <si>
    <t>Курс $</t>
  </si>
  <si>
    <t>Цена в $</t>
  </si>
  <si>
    <t>Транспорт
10%</t>
  </si>
  <si>
    <t>101400 Республика Казахстан
Карагандинская область, город Темиртау
проспект Республики 47-128
email: info@dfed.kz
к.т. 8-701-727-52-89</t>
  </si>
  <si>
    <t>Модульные чиллеры с воздушным охлаждением конденсатора, c H-образным теплообменником, 
зимним комплектом -10⁰С, R410a</t>
  </si>
  <si>
    <t>ПРАЙС-ЛИСТ</t>
  </si>
  <si>
    <t xml:space="preserve">Модель </t>
  </si>
  <si>
    <t>Технические данные</t>
  </si>
  <si>
    <t>Изображение</t>
  </si>
  <si>
    <t>№</t>
  </si>
  <si>
    <t>MAX.расход, м3/ч</t>
  </si>
  <si>
    <t>MAX. напор, Па</t>
  </si>
  <si>
    <t>Электропитание, В/Гц/ф</t>
  </si>
  <si>
    <t>Электропотребление,
кВт</t>
  </si>
  <si>
    <t>MAX. рабочий
ток, А</t>
  </si>
  <si>
    <t>Частота
вращения,
об./мин</t>
  </si>
  <si>
    <t>Уровень
звуковой мощности вх./вых./окр., дБ(А)</t>
  </si>
  <si>
    <t>Температура
перемещаемого воздуха, °С</t>
  </si>
  <si>
    <t xml:space="preserve">CFk 100 MAX  </t>
  </si>
  <si>
    <t>230/50/~1</t>
  </si>
  <si>
    <t xml:space="preserve"> 61/56/41  </t>
  </si>
  <si>
    <t xml:space="preserve"> -25…+70 C</t>
  </si>
  <si>
    <t xml:space="preserve">CFk 125 MAX  </t>
  </si>
  <si>
    <t>66/65/50</t>
  </si>
  <si>
    <t xml:space="preserve">CFk 160 MAX  </t>
  </si>
  <si>
    <t>69/67/51</t>
  </si>
  <si>
    <t xml:space="preserve"> -25…+60 C</t>
  </si>
  <si>
    <t xml:space="preserve">CFk 200 MAX  </t>
  </si>
  <si>
    <t>68/68/51</t>
  </si>
  <si>
    <t xml:space="preserve"> -25…+75 C</t>
  </si>
  <si>
    <t xml:space="preserve">CFk 250 MAX  </t>
  </si>
  <si>
    <t>69/68/48</t>
  </si>
  <si>
    <t xml:space="preserve">CFk 315 MAX  </t>
  </si>
  <si>
    <t>69/69/51</t>
  </si>
  <si>
    <t xml:space="preserve"> -25…+45 C</t>
  </si>
  <si>
    <t xml:space="preserve">CFk 100 VIM  </t>
  </si>
  <si>
    <t>63/58/43</t>
  </si>
  <si>
    <t>-20…+60</t>
  </si>
  <si>
    <t xml:space="preserve">CFk 125 VIM  </t>
  </si>
  <si>
    <t>68/69/50</t>
  </si>
  <si>
    <t xml:space="preserve">CFk 160 VIM  </t>
  </si>
  <si>
    <t>70/69/52</t>
  </si>
  <si>
    <t xml:space="preserve">CFk 200 VIM  </t>
  </si>
  <si>
    <t>71/69/52</t>
  </si>
  <si>
    <t xml:space="preserve">CFk 250 VIM  </t>
  </si>
  <si>
    <t>72/69/52</t>
  </si>
  <si>
    <t xml:space="preserve">CFk 315 VIM  </t>
  </si>
  <si>
    <t>73/70/54</t>
  </si>
  <si>
    <t xml:space="preserve"> -20…+60 C</t>
  </si>
  <si>
    <t>ICFE 125 VIM</t>
  </si>
  <si>
    <t>61/74/51</t>
  </si>
  <si>
    <t>-25…+65</t>
  </si>
  <si>
    <t>ICFE 160 VIM</t>
  </si>
  <si>
    <t>67/79/57</t>
  </si>
  <si>
    <t>ICFE 200 VIM</t>
  </si>
  <si>
    <t>64/79/57</t>
  </si>
  <si>
    <t>-25…+70</t>
  </si>
  <si>
    <t>ICFE 250 VIM</t>
  </si>
  <si>
    <t>65/79/57</t>
  </si>
  <si>
    <t>-25…+50</t>
  </si>
  <si>
    <t>ICFE 315 VIM</t>
  </si>
  <si>
    <t>71/82/60</t>
  </si>
  <si>
    <t>-25…+40</t>
  </si>
  <si>
    <t>ICFE 400 VIM</t>
  </si>
  <si>
    <t>76/89/66</t>
  </si>
  <si>
    <t>CMFE 250</t>
  </si>
  <si>
    <t xml:space="preserve">70/74/49  </t>
  </si>
  <si>
    <t xml:space="preserve"> -25…+50 C</t>
  </si>
  <si>
    <t>CMFE 315</t>
  </si>
  <si>
    <t>75/79/57</t>
  </si>
  <si>
    <t xml:space="preserve"> -25…+55 C</t>
  </si>
  <si>
    <t>CMFE 315 S</t>
  </si>
  <si>
    <t>76/81/61</t>
  </si>
  <si>
    <t>CMFE 355</t>
  </si>
  <si>
    <t>79/83/63</t>
  </si>
  <si>
    <t>CMFD 400</t>
  </si>
  <si>
    <t>400/50/~3</t>
  </si>
  <si>
    <t>87/93/82</t>
  </si>
  <si>
    <t xml:space="preserve"> -30…+80 C</t>
  </si>
  <si>
    <t>CMFD 560</t>
  </si>
  <si>
    <t>86/88/86</t>
  </si>
  <si>
    <t>6*</t>
  </si>
  <si>
    <t>400/55/~3</t>
  </si>
  <si>
    <t>CMFD 630</t>
  </si>
  <si>
    <t>89/91/83</t>
  </si>
  <si>
    <t xml:space="preserve"> -30…+70 C</t>
  </si>
  <si>
    <t>7*</t>
  </si>
  <si>
    <t>CMFD 710</t>
  </si>
  <si>
    <t>92/93/85</t>
  </si>
  <si>
    <t>* - по согласованию со службой техподдержки</t>
  </si>
  <si>
    <t>EUR Москва</t>
  </si>
  <si>
    <t>Курс
EUR/RUB</t>
  </si>
  <si>
    <t xml:space="preserve"> RFE 400×200-4 VIM </t>
  </si>
  <si>
    <t xml:space="preserve"> 65/64/50  </t>
  </si>
  <si>
    <t xml:space="preserve"> -25…+40 C</t>
  </si>
  <si>
    <t xml:space="preserve"> RFD 400×200-4 VIM</t>
  </si>
  <si>
    <t xml:space="preserve"> RFE 500×250-4 VIM</t>
  </si>
  <si>
    <t xml:space="preserve"> 70/73/59 </t>
  </si>
  <si>
    <t xml:space="preserve"> -20…+40  </t>
  </si>
  <si>
    <t xml:space="preserve"> RFD 500×250-4 VIM</t>
  </si>
  <si>
    <t>72/76/62</t>
  </si>
  <si>
    <t xml:space="preserve"> RFE 500×300-6 VIM</t>
  </si>
  <si>
    <t xml:space="preserve"> 64/67/55</t>
  </si>
  <si>
    <t xml:space="preserve"> RFE 500×300-4 VIM</t>
  </si>
  <si>
    <t>76/79/64</t>
  </si>
  <si>
    <t xml:space="preserve"> -20…+50  </t>
  </si>
  <si>
    <t xml:space="preserve"> RFD 500×300-4 VIM</t>
  </si>
  <si>
    <t>75/78/64</t>
  </si>
  <si>
    <t xml:space="preserve"> RFE 600×300-6 VIM</t>
  </si>
  <si>
    <t xml:space="preserve"> 72/75/62</t>
  </si>
  <si>
    <t xml:space="preserve"> RFD 600×300-6 VIM</t>
  </si>
  <si>
    <t xml:space="preserve"> 69/73/56</t>
  </si>
  <si>
    <t xml:space="preserve"> RFE 600×300-4 VIM</t>
  </si>
  <si>
    <t xml:space="preserve"> 76/79/64 </t>
  </si>
  <si>
    <t xml:space="preserve"> RFD 600×300-4 VIM</t>
  </si>
  <si>
    <t xml:space="preserve"> 80/83/68</t>
  </si>
  <si>
    <t xml:space="preserve"> RFD 600×350-6 VIM</t>
  </si>
  <si>
    <t>68/72/60</t>
  </si>
  <si>
    <t xml:space="preserve"> RFE 600×350-4 VIM</t>
  </si>
  <si>
    <t xml:space="preserve"> 81/85/69  </t>
  </si>
  <si>
    <t xml:space="preserve"> RFD 600×350-4 VIM</t>
  </si>
  <si>
    <t xml:space="preserve"> 80/84/68  </t>
  </si>
  <si>
    <t xml:space="preserve"> RFD 700×400-8 VIM</t>
  </si>
  <si>
    <t>68/72/57</t>
  </si>
  <si>
    <t xml:space="preserve"> RFD 700×400-6 VIM</t>
  </si>
  <si>
    <t xml:space="preserve"> 71/74/63  </t>
  </si>
  <si>
    <t xml:space="preserve"> RFD 700×400-4 VIM</t>
  </si>
  <si>
    <t xml:space="preserve">83/88/75  </t>
  </si>
  <si>
    <t xml:space="preserve"> RFD 800×500-8 VIM</t>
  </si>
  <si>
    <t xml:space="preserve"> 69/72/66  </t>
  </si>
  <si>
    <t xml:space="preserve"> RFD 800×500-6 VIM</t>
  </si>
  <si>
    <t xml:space="preserve"> 77/81/67 </t>
  </si>
  <si>
    <t xml:space="preserve"> RFD 800×500-4 VIM</t>
  </si>
  <si>
    <t xml:space="preserve"> 85/90/75  </t>
  </si>
  <si>
    <t xml:space="preserve"> RFD 1000×500-8 VIM</t>
  </si>
  <si>
    <t>72/76/64</t>
  </si>
  <si>
    <t xml:space="preserve"> -20…+40</t>
  </si>
  <si>
    <t xml:space="preserve"> RFD 1000×500-6M VIM</t>
  </si>
  <si>
    <t xml:space="preserve"> 77/81/67  </t>
  </si>
  <si>
    <t xml:space="preserve">   -20…+50  </t>
  </si>
  <si>
    <t xml:space="preserve"> RFD 1000×500-4M VIM</t>
  </si>
  <si>
    <t xml:space="preserve">  -20…+40  </t>
  </si>
  <si>
    <t xml:space="preserve"> RFD 1000×500-4 VIM</t>
  </si>
  <si>
    <t xml:space="preserve"> 90/95/85  </t>
  </si>
  <si>
    <t xml:space="preserve">   -20…+40  </t>
  </si>
  <si>
    <t>91/96/80</t>
  </si>
  <si>
    <t xml:space="preserve"> IRFE 400×200-4 VIM </t>
  </si>
  <si>
    <t xml:space="preserve"> IRFD 400×200-4 VIM</t>
  </si>
  <si>
    <t xml:space="preserve"> IRFE 500×250-4 VIM</t>
  </si>
  <si>
    <t xml:space="preserve"> IRFD 500×250-4 VIM</t>
  </si>
  <si>
    <t xml:space="preserve"> IRFE 500×300-6 VIM</t>
  </si>
  <si>
    <t xml:space="preserve"> IRFE 500×300-4 VIM</t>
  </si>
  <si>
    <t xml:space="preserve"> IRFD 500×300-4 VIM</t>
  </si>
  <si>
    <t xml:space="preserve"> IRFE 600×300-6 VIM</t>
  </si>
  <si>
    <t xml:space="preserve"> IRFD 600×300-6 VIM</t>
  </si>
  <si>
    <t xml:space="preserve"> IRFE 600×300-4 VIM</t>
  </si>
  <si>
    <t xml:space="preserve"> IRFD 600×300-4 VIM</t>
  </si>
  <si>
    <t xml:space="preserve"> IRFD 600×350-6 VIM</t>
  </si>
  <si>
    <t xml:space="preserve"> IRFE 600×350-4 VIM</t>
  </si>
  <si>
    <t xml:space="preserve"> IRFD 600×350-4 VIM</t>
  </si>
  <si>
    <t xml:space="preserve"> IRFD 700×400-6 VIM</t>
  </si>
  <si>
    <t xml:space="preserve"> IRFD 700×400-4 VIM</t>
  </si>
  <si>
    <t xml:space="preserve"> IRFD 800×500-8 VIM</t>
  </si>
  <si>
    <t xml:space="preserve"> IRFD 800×500-6 VIM</t>
  </si>
  <si>
    <t xml:space="preserve"> IRFD 800×500-4 VIM</t>
  </si>
  <si>
    <t xml:space="preserve"> IRFD 1000×500-6M VIM</t>
  </si>
  <si>
    <t xml:space="preserve"> IRFD 1000×500-4M VIM</t>
  </si>
  <si>
    <t xml:space="preserve"> IRFD 1000×500-4 VIM</t>
  </si>
  <si>
    <t xml:space="preserve"> IRFD-B 1000x500-4S VIM</t>
  </si>
  <si>
    <t>LINE 400x200-4/1</t>
  </si>
  <si>
    <t xml:space="preserve">70/72/62  </t>
  </si>
  <si>
    <t xml:space="preserve"> -20…+50 C</t>
  </si>
  <si>
    <t>LINE 400x200-4/3</t>
  </si>
  <si>
    <t xml:space="preserve">70/72/60  </t>
  </si>
  <si>
    <t>LINE 500x250-4/1</t>
  </si>
  <si>
    <t>74/78/63</t>
  </si>
  <si>
    <t>LINE 500x250-4/3</t>
  </si>
  <si>
    <t xml:space="preserve"> -20…+60  </t>
  </si>
  <si>
    <t>LINE 500x300-4/1</t>
  </si>
  <si>
    <t>77/80/66</t>
  </si>
  <si>
    <t xml:space="preserve"> -20…+55  </t>
  </si>
  <si>
    <t>LINE 500x300-4/3</t>
  </si>
  <si>
    <t>LINE 600x300-4/1</t>
  </si>
  <si>
    <t>83/85/68</t>
  </si>
  <si>
    <t>LINE 600x300-4/3</t>
  </si>
  <si>
    <t>78/81/65</t>
  </si>
  <si>
    <t>LINE 600x350-4/3</t>
  </si>
  <si>
    <t>81/84/68</t>
  </si>
  <si>
    <t>LINE 700x400-4/3</t>
  </si>
  <si>
    <t>84/86/73</t>
  </si>
  <si>
    <t>LINE 800x500-4/3</t>
  </si>
  <si>
    <t>83/90/75</t>
  </si>
  <si>
    <t>LINE 1000x500-6M/3</t>
  </si>
  <si>
    <t>79/84/69</t>
  </si>
  <si>
    <t xml:space="preserve"> RFE-В 300×150-2 VIM</t>
  </si>
  <si>
    <t xml:space="preserve"> 70/73/57  </t>
  </si>
  <si>
    <t xml:space="preserve"> -30…+50 C</t>
  </si>
  <si>
    <t xml:space="preserve"> RFE-В 400×200-2М VIM</t>
  </si>
  <si>
    <t>69/75/59</t>
  </si>
  <si>
    <t xml:space="preserve"> -30…+40  </t>
  </si>
  <si>
    <t xml:space="preserve"> RFE-В 400×200-2 VIM</t>
  </si>
  <si>
    <t>80/73/57</t>
  </si>
  <si>
    <t xml:space="preserve"> -30…+60  </t>
  </si>
  <si>
    <t xml:space="preserve"> RFE-В 500×250-2М VIM</t>
  </si>
  <si>
    <t xml:space="preserve"> 74/80/65 </t>
  </si>
  <si>
    <t xml:space="preserve"> RFE-В 500×250-2 VIM</t>
  </si>
  <si>
    <t>78/84/63</t>
  </si>
  <si>
    <t xml:space="preserve"> -30…+50  </t>
  </si>
  <si>
    <t xml:space="preserve"> RFE-В 500×300-2 VIM</t>
  </si>
  <si>
    <t xml:space="preserve"> 74/79/60 </t>
  </si>
  <si>
    <t xml:space="preserve"> -25…+40  </t>
  </si>
  <si>
    <t xml:space="preserve"> RFD-В 500×300-2S VIM</t>
  </si>
  <si>
    <t>74/80/60</t>
  </si>
  <si>
    <t xml:space="preserve"> -25…+50  </t>
  </si>
  <si>
    <t xml:space="preserve"> RFE-В 600×300-4 VIM</t>
  </si>
  <si>
    <t xml:space="preserve"> 78/81/63 </t>
  </si>
  <si>
    <t xml:space="preserve"> -25…+65  </t>
  </si>
  <si>
    <t xml:space="preserve"> RFD-В 600×300-4 VIM</t>
  </si>
  <si>
    <t>77/80/62</t>
  </si>
  <si>
    <t xml:space="preserve"> -25…+60  </t>
  </si>
  <si>
    <t xml:space="preserve"> RFE-В 600×350-4 VIM</t>
  </si>
  <si>
    <t xml:space="preserve"> 77/82/65 </t>
  </si>
  <si>
    <t xml:space="preserve"> RFD-В 600×350-4 VIM</t>
  </si>
  <si>
    <t xml:space="preserve"> -25…+55  </t>
  </si>
  <si>
    <t xml:space="preserve"> RFE-В 700×400-4 VIM</t>
  </si>
  <si>
    <t xml:space="preserve">81/84/68 </t>
  </si>
  <si>
    <t xml:space="preserve"> RFD-В 700×400-4 VIM</t>
  </si>
  <si>
    <t xml:space="preserve"> 80/84/69 </t>
  </si>
  <si>
    <t xml:space="preserve"> RFD-В 800×500-4 VIM</t>
  </si>
  <si>
    <t xml:space="preserve">88/92/74 </t>
  </si>
  <si>
    <t xml:space="preserve"> -25…+45  </t>
  </si>
  <si>
    <t xml:space="preserve"> RFD-В 800×500-4S VIM</t>
  </si>
  <si>
    <t xml:space="preserve"> 86/91/74 </t>
  </si>
  <si>
    <t xml:space="preserve"> RFD-В 1000×500-4 VIM</t>
  </si>
  <si>
    <t xml:space="preserve">93/96/78 </t>
  </si>
  <si>
    <t xml:space="preserve"> RFD-В 1000×500-4S VIM</t>
  </si>
  <si>
    <t xml:space="preserve">91/96/80 </t>
  </si>
  <si>
    <t>Уровень
звуковой мощности вх./окр., дБ(А)</t>
  </si>
  <si>
    <t>69/71 (68/70)</t>
  </si>
  <si>
    <t xml:space="preserve"> -25…+60 </t>
  </si>
  <si>
    <t>70/72 (69/71)</t>
  </si>
  <si>
    <t>64/68 (63/67)</t>
  </si>
  <si>
    <t>65/69 (64/68)</t>
  </si>
  <si>
    <t>70/73 (69/72)</t>
  </si>
  <si>
    <t>61/65 (60/64)</t>
  </si>
  <si>
    <t>73/77 (72/76)</t>
  </si>
  <si>
    <t>81/85 (80/84)</t>
  </si>
  <si>
    <t>77/80 (76/79)</t>
  </si>
  <si>
    <t xml:space="preserve"> -25…+50 </t>
  </si>
  <si>
    <t>85/90 (84/88)</t>
  </si>
  <si>
    <t>75/78 (75/77)</t>
  </si>
  <si>
    <t xml:space="preserve"> -25…+40 </t>
  </si>
  <si>
    <t>84/87 (83/85)</t>
  </si>
  <si>
    <t>* - под заказ</t>
  </si>
  <si>
    <t>(I) RMVE-HT 225 *</t>
  </si>
  <si>
    <t>72/76 (71/72)</t>
  </si>
  <si>
    <t xml:space="preserve">…+120 </t>
  </si>
  <si>
    <t>(I) RMVE-HT 250 *</t>
  </si>
  <si>
    <t>75/79 (75/76)</t>
  </si>
  <si>
    <t>(I) RMVE-HT 280 *</t>
  </si>
  <si>
    <t>76/80 (76/74)</t>
  </si>
  <si>
    <t>(I) RMVE-HT 315 *</t>
  </si>
  <si>
    <t>81/88 (81/80)</t>
  </si>
  <si>
    <t>(I) RMVE-HT 400 *</t>
  </si>
  <si>
    <t>75/77 (75/71)</t>
  </si>
  <si>
    <t>(I) RMVE-HT 450 *</t>
  </si>
  <si>
    <t>72/75 (72/75)</t>
  </si>
  <si>
    <t>(I) RMVE-HT 500 *</t>
  </si>
  <si>
    <t>78/84 (78/75)</t>
  </si>
  <si>
    <t>(I) RMVD-HT 560 *</t>
  </si>
  <si>
    <t>400/50/~1</t>
  </si>
  <si>
    <t>80/82 (80/79)</t>
  </si>
  <si>
    <t>Макс. допустимая тем-ра окружающей
среды, °С</t>
  </si>
  <si>
    <t xml:space="preserve">EF 225 </t>
  </si>
  <si>
    <t xml:space="preserve">73/74/67  </t>
  </si>
  <si>
    <t xml:space="preserve">EF 250 </t>
  </si>
  <si>
    <t xml:space="preserve">78/78/71  </t>
  </si>
  <si>
    <t xml:space="preserve">EF 280 </t>
  </si>
  <si>
    <t xml:space="preserve">80/83/74 </t>
  </si>
  <si>
    <t xml:space="preserve">EF 315 </t>
  </si>
  <si>
    <t>84/86/76</t>
  </si>
  <si>
    <t xml:space="preserve">EF 400 </t>
  </si>
  <si>
    <t>70/70/60</t>
  </si>
  <si>
    <t xml:space="preserve">EF 450 * </t>
  </si>
  <si>
    <t>75/76/66</t>
  </si>
  <si>
    <t xml:space="preserve">EF 500 * </t>
  </si>
  <si>
    <t>79/78/72</t>
  </si>
  <si>
    <t xml:space="preserve">EF 560 * </t>
  </si>
  <si>
    <t xml:space="preserve"> 83/84/73</t>
  </si>
  <si>
    <t>*- под заказ</t>
  </si>
  <si>
    <t>Макс. Допустимая тем-ра окружающей
среды, °С</t>
  </si>
  <si>
    <t>IEF 225</t>
  </si>
  <si>
    <t xml:space="preserve">71/75/67  </t>
  </si>
  <si>
    <t>IEF 250</t>
  </si>
  <si>
    <t xml:space="preserve">77/79/73  </t>
  </si>
  <si>
    <t>IEF 280</t>
  </si>
  <si>
    <t xml:space="preserve">80/82/75 </t>
  </si>
  <si>
    <t>IEF 315</t>
  </si>
  <si>
    <t>84/87/78</t>
  </si>
  <si>
    <t>IEF 400*</t>
  </si>
  <si>
    <t>73/75/64</t>
  </si>
  <si>
    <t>IEF 450*</t>
  </si>
  <si>
    <t>76/79/70</t>
  </si>
  <si>
    <t>IEF 500*</t>
  </si>
  <si>
    <t>81/85/78</t>
  </si>
  <si>
    <t>IEF 560*</t>
  </si>
  <si>
    <t>83/85/78</t>
  </si>
  <si>
    <t>IEF 630*</t>
  </si>
  <si>
    <t xml:space="preserve"> 87/88/80</t>
  </si>
  <si>
    <t>EHC 100 - 0,3 / 1</t>
  </si>
  <si>
    <t>EHC 100 - 0,6 / 1</t>
  </si>
  <si>
    <t>EHC 125 - 1,2 / 1</t>
  </si>
  <si>
    <t>EHC 125 - 1,8 / 1</t>
  </si>
  <si>
    <t>EHC 160 - 1,2 / 1</t>
  </si>
  <si>
    <t>EHC 160 - 2,4 / 1</t>
  </si>
  <si>
    <t>EHC 160 - 3,0 / 1</t>
  </si>
  <si>
    <t>EHC 160 - 5,0 / 2</t>
  </si>
  <si>
    <t>EHC 160 - 6,0 / 3</t>
  </si>
  <si>
    <t>EHC 200 - 2,4 / 1</t>
  </si>
  <si>
    <t>EHC 200 - 3,0 / 1</t>
  </si>
  <si>
    <t>EHC 200 - 5,0 / 2</t>
  </si>
  <si>
    <t>EHC 200 - 6,0 / 2</t>
  </si>
  <si>
    <t>EHC 200 - 6,0 / 3</t>
  </si>
  <si>
    <t>EHC 250 - 3,0 / 1</t>
  </si>
  <si>
    <t>EHC 250 - 6,0 / 2</t>
  </si>
  <si>
    <t>EHC 250 - 6,0 / 3</t>
  </si>
  <si>
    <t>EHC 250 - 9,0 / 3</t>
  </si>
  <si>
    <t>EHC 250 - 12,0 / 3</t>
  </si>
  <si>
    <t>EHC 315 - 3,0 / 1</t>
  </si>
  <si>
    <t>EHC 315 - 6,0 / 2</t>
  </si>
  <si>
    <t>EHC 315 - 6,0 / 3</t>
  </si>
  <si>
    <t>EHC 315 - 9,0 / 3</t>
  </si>
  <si>
    <t>EHC 315 - 12,0 / 3</t>
  </si>
  <si>
    <t>EHC 400 - 9,0 / 3</t>
  </si>
  <si>
    <t>EHC 400 - 12,0 / 3</t>
  </si>
  <si>
    <t>WHC 150x150-2</t>
  </si>
  <si>
    <t>WHC 200x200-3</t>
  </si>
  <si>
    <t>WHC 300x300-2</t>
  </si>
  <si>
    <t>WHC 400x400-2</t>
  </si>
  <si>
    <t>FBCr 100</t>
  </si>
  <si>
    <t>FBCr 125</t>
  </si>
  <si>
    <t xml:space="preserve"> FBCr 160 </t>
  </si>
  <si>
    <t xml:space="preserve"> FBCr 200 </t>
  </si>
  <si>
    <t>FBCr 250</t>
  </si>
  <si>
    <t>FBCr 315</t>
  </si>
  <si>
    <t>FBCr 355</t>
  </si>
  <si>
    <t>FBCr 400</t>
  </si>
  <si>
    <t>FBCr 450 *</t>
  </si>
  <si>
    <t>FBCr 500 *</t>
  </si>
  <si>
    <t>FСr (EU3) 100</t>
  </si>
  <si>
    <t>FСr (EU3) 125</t>
  </si>
  <si>
    <t xml:space="preserve">FСr (EU3) 160 </t>
  </si>
  <si>
    <t xml:space="preserve">FСr (EU3) 200 </t>
  </si>
  <si>
    <t>FСr (EU3) 250</t>
  </si>
  <si>
    <t>FСr (EU3) 315</t>
  </si>
  <si>
    <t>FСr (EU3) 355</t>
  </si>
  <si>
    <t>FСr (EU3) 400</t>
  </si>
  <si>
    <t>FСr (EU3) 450 *</t>
  </si>
  <si>
    <t>FСr (EU3) 500 *</t>
  </si>
  <si>
    <t>SCr 100/600</t>
  </si>
  <si>
    <t>SCr 100/900</t>
  </si>
  <si>
    <t>SCr 125/600</t>
  </si>
  <si>
    <t>SCr 125/900</t>
  </si>
  <si>
    <t>SCr 160/600</t>
  </si>
  <si>
    <t xml:space="preserve">SCr 160/900 </t>
  </si>
  <si>
    <t xml:space="preserve">SCr 200/600 </t>
  </si>
  <si>
    <t xml:space="preserve">SCr 200/900 </t>
  </si>
  <si>
    <t>SCr 250/600</t>
  </si>
  <si>
    <t>SCr 250/900</t>
  </si>
  <si>
    <t>SCr 315/600</t>
  </si>
  <si>
    <t>SCr 315/900</t>
  </si>
  <si>
    <t xml:space="preserve">SCr 355/600 </t>
  </si>
  <si>
    <t xml:space="preserve">SCr 355/900 </t>
  </si>
  <si>
    <t xml:space="preserve">SCr 400/600 </t>
  </si>
  <si>
    <t xml:space="preserve">SCr 400/900 </t>
  </si>
  <si>
    <t>SCr 450/600 *</t>
  </si>
  <si>
    <t>SCr 450/900 *</t>
  </si>
  <si>
    <t>SCr 500/600 *</t>
  </si>
  <si>
    <t>SCr 500/900 *</t>
  </si>
  <si>
    <t>DCGAr 100</t>
  </si>
  <si>
    <t>DCGAr 125</t>
  </si>
  <si>
    <t>DCGAr 160</t>
  </si>
  <si>
    <t>DCGAr 200</t>
  </si>
  <si>
    <t>DCGAr 250</t>
  </si>
  <si>
    <t>DCGAr 315</t>
  </si>
  <si>
    <t>DCGAr 355</t>
  </si>
  <si>
    <t>DCGAr 400</t>
  </si>
  <si>
    <t>DCGAr 450 *</t>
  </si>
  <si>
    <t>DCGAr 500 *</t>
  </si>
  <si>
    <t>DCGAr 630 *</t>
  </si>
  <si>
    <t>Ручной привод HDr</t>
  </si>
  <si>
    <t>DCr 100</t>
  </si>
  <si>
    <t>DCr 125</t>
  </si>
  <si>
    <t>DCr 160</t>
  </si>
  <si>
    <t>DCr 200</t>
  </si>
  <si>
    <t>DCr 250</t>
  </si>
  <si>
    <t>DCr 315</t>
  </si>
  <si>
    <t>DCr 355</t>
  </si>
  <si>
    <t>DCr 400</t>
  </si>
  <si>
    <t>RSK 100</t>
  </si>
  <si>
    <t>RSK 125</t>
  </si>
  <si>
    <t>RSK 160</t>
  </si>
  <si>
    <t>RSK 200</t>
  </si>
  <si>
    <t>RSK 250</t>
  </si>
  <si>
    <t>RSK 315</t>
  </si>
  <si>
    <t>RSK 355</t>
  </si>
  <si>
    <t>RSK 400</t>
  </si>
  <si>
    <t>RSK 450 *</t>
  </si>
  <si>
    <t>RSK 500 *</t>
  </si>
  <si>
    <t>FCCr 100</t>
  </si>
  <si>
    <t>FCCr 125</t>
  </si>
  <si>
    <t>FCCr 160</t>
  </si>
  <si>
    <t>FCCr 200</t>
  </si>
  <si>
    <t>FCCr 250</t>
  </si>
  <si>
    <t>FCCr 315</t>
  </si>
  <si>
    <t>FCCr 355</t>
  </si>
  <si>
    <t>FCCr 400</t>
  </si>
  <si>
    <t>FCCr 450 *</t>
  </si>
  <si>
    <t>FCCr 500 *</t>
  </si>
  <si>
    <t>FCCr 630 *</t>
  </si>
  <si>
    <t>Водяной нагреватель</t>
  </si>
  <si>
    <t>Круглый электрический нагреватель</t>
  </si>
  <si>
    <t>Воздушный фильтр</t>
  </si>
  <si>
    <t>Сменная фильтрующая кассета</t>
  </si>
  <si>
    <t>Шумоглушитель</t>
  </si>
  <si>
    <t>Круглый воздушный клапан 
под эл. привод</t>
  </si>
  <si>
    <t>Круглый воздушный клапан 
с руч. приводом</t>
  </si>
  <si>
    <t>Обратный клапан "бабочка"</t>
  </si>
  <si>
    <t>Быстросъемный хомут</t>
  </si>
  <si>
    <t>EHR 400x200 - 6/2ф</t>
  </si>
  <si>
    <t>EHR 400x200 - 9</t>
  </si>
  <si>
    <t>EHR 400x200 - 12</t>
  </si>
  <si>
    <t>EHR 400x200 - 15</t>
  </si>
  <si>
    <t>EHR 500x250 - 12</t>
  </si>
  <si>
    <t>EHR 500x250 - 15</t>
  </si>
  <si>
    <t>EHR 500x250 - 22,5</t>
  </si>
  <si>
    <t>EHR 500x300 - 12</t>
  </si>
  <si>
    <t>EHR 500x300 - 15</t>
  </si>
  <si>
    <t>EHR 500x300 - 22,5</t>
  </si>
  <si>
    <t>EHR 600x300 - 15</t>
  </si>
  <si>
    <t>EHR 600x300 - 22,5</t>
  </si>
  <si>
    <t>EHR 600x300 - 30</t>
  </si>
  <si>
    <t>EHR 600x350 - 15</t>
  </si>
  <si>
    <t>EHR 600x350 - 22,5</t>
  </si>
  <si>
    <t>EHR 600x350 - 30</t>
  </si>
  <si>
    <t>EHR 600x350 - 45</t>
  </si>
  <si>
    <t>EHR 700x400 - 22,5</t>
  </si>
  <si>
    <t>EHR 700x400 - 30</t>
  </si>
  <si>
    <t>EHR 700x400 - 45</t>
  </si>
  <si>
    <t>EHR 700x400 - 60</t>
  </si>
  <si>
    <t>EHR 700x400 - 75</t>
  </si>
  <si>
    <t>EHR 700x400 - 90</t>
  </si>
  <si>
    <t>EHR 800x500 - 45</t>
  </si>
  <si>
    <t>EHR 800x500 - 60</t>
  </si>
  <si>
    <t>EHR 800x500 - 75</t>
  </si>
  <si>
    <t>EHR 800x500 - 90</t>
  </si>
  <si>
    <t>EHR 1000x500 - 45</t>
  </si>
  <si>
    <t>EHR 1000x500 - 60</t>
  </si>
  <si>
    <t>EHR 1000x500 - 75</t>
  </si>
  <si>
    <t>EHR 1000x500 - 90</t>
  </si>
  <si>
    <t>WHR 300x150-2</t>
  </si>
  <si>
    <t>WHR 300x150-3</t>
  </si>
  <si>
    <t>WHR 400x200-2</t>
  </si>
  <si>
    <t>WHR 400x200-3</t>
  </si>
  <si>
    <t>WHR 500x250-2</t>
  </si>
  <si>
    <t>WHR 500x250-3</t>
  </si>
  <si>
    <t>WHR 500x300-2</t>
  </si>
  <si>
    <t>WHR 500x300-3</t>
  </si>
  <si>
    <t>WHR 600x300-2</t>
  </si>
  <si>
    <t>WHR 600x300-3</t>
  </si>
  <si>
    <t>WHR 600x350-2</t>
  </si>
  <si>
    <t>WHR 600x350-3</t>
  </si>
  <si>
    <t>WHR 700x400-2</t>
  </si>
  <si>
    <t>WHR 700x400-3</t>
  </si>
  <si>
    <t>WHR 800x500-2</t>
  </si>
  <si>
    <t>WHR 800x500-3</t>
  </si>
  <si>
    <t>WHR 1000x500-2</t>
  </si>
  <si>
    <t>WHR 1000x500-3</t>
  </si>
  <si>
    <t>RHPr 400x200</t>
  </si>
  <si>
    <t>RHPr 500x250</t>
  </si>
  <si>
    <t>RHPr 500x300</t>
  </si>
  <si>
    <t>RHPr 600x300</t>
  </si>
  <si>
    <t>RHPr 600x350</t>
  </si>
  <si>
    <t>RHPr 700x400</t>
  </si>
  <si>
    <t>RHPr 800x500</t>
  </si>
  <si>
    <t>RHPr 1000x500</t>
  </si>
  <si>
    <t>WHR-W 400*200/3</t>
  </si>
  <si>
    <t>WHR-W 500*250/3</t>
  </si>
  <si>
    <t>WHR-W 500*300/3</t>
  </si>
  <si>
    <t>WHR-W 600*300/3</t>
  </si>
  <si>
    <t>WHR-W 600*350/3</t>
  </si>
  <si>
    <t>WHR-W 700*400/3</t>
  </si>
  <si>
    <t>WHR-W 800*500/3</t>
  </si>
  <si>
    <t>WHR-W 1000*500/3</t>
  </si>
  <si>
    <t>WHR-R 400*200/3</t>
  </si>
  <si>
    <t>WHR-R 500*250/3</t>
  </si>
  <si>
    <t>WHR-R 500*300/3</t>
  </si>
  <si>
    <t>WHR-R 600*300/3</t>
  </si>
  <si>
    <t>WHR-R 600*350/3</t>
  </si>
  <si>
    <t>WHR-R 700*400/3</t>
  </si>
  <si>
    <t>WHR-R 800*500/3</t>
  </si>
  <si>
    <t>WHR-R 1000*500/3</t>
  </si>
  <si>
    <t>FBRr-K 300x150</t>
  </si>
  <si>
    <t>FBRr-K 400x200</t>
  </si>
  <si>
    <t>FBRr-K 500x250</t>
  </si>
  <si>
    <t>FBRr-K 500x300</t>
  </si>
  <si>
    <t>FBRr-K 600x300</t>
  </si>
  <si>
    <t>FBRr-K 600x350</t>
  </si>
  <si>
    <t>FBRr-K 700x400</t>
  </si>
  <si>
    <t>FBRr-K 800x500</t>
  </si>
  <si>
    <t>FBRr-K 1000x500</t>
  </si>
  <si>
    <t>FRKr (G3) 300x150/50</t>
  </si>
  <si>
    <t>FRKr (G3) 400x200/50</t>
  </si>
  <si>
    <t>FRKr (G3) 500x250/50</t>
  </si>
  <si>
    <t>FRKr (G3) 500x300/50</t>
  </si>
  <si>
    <t>Толщина кассеты 50 мм</t>
  </si>
  <si>
    <t>FRKr (G3) 600x300/50</t>
  </si>
  <si>
    <t>FRKr (G3) 600x350/50</t>
  </si>
  <si>
    <t>FRKr (G3) 700x400/50</t>
  </si>
  <si>
    <t>FRKr (G3) 800x500/50</t>
  </si>
  <si>
    <t>FRKr (G3) 1000x500/50</t>
  </si>
  <si>
    <t>FRKr (G3) 300x150/100*</t>
  </si>
  <si>
    <t>FRKr (G3) 400x200/100*</t>
  </si>
  <si>
    <t>FRKr (G3) 500x250/100*</t>
  </si>
  <si>
    <t>FRKr (G3) 500x300/100*</t>
  </si>
  <si>
    <t>Толщина кассеты 100 мм</t>
  </si>
  <si>
    <t>FRKr (G3) 600x300/100*</t>
  </si>
  <si>
    <t>FRKr (G3) 600x350/100*</t>
  </si>
  <si>
    <t>FRKr (G3) 700x400/100*</t>
  </si>
  <si>
    <t>FRKr (G3) 800x500/100*</t>
  </si>
  <si>
    <t>FRKr (G3) 1000x500/100*</t>
  </si>
  <si>
    <t>FBRr 300*150</t>
  </si>
  <si>
    <t>FBRr 400*200</t>
  </si>
  <si>
    <t>FBRr 500*250</t>
  </si>
  <si>
    <t>FBRr 500*300</t>
  </si>
  <si>
    <t>FBRr 600*300</t>
  </si>
  <si>
    <t>FBRr 600*350</t>
  </si>
  <si>
    <t>FBRr 700*400</t>
  </si>
  <si>
    <t>FBRr 800*500</t>
  </si>
  <si>
    <t>FBRr 1000*500</t>
  </si>
  <si>
    <t>FRr(EU3) 300*150</t>
  </si>
  <si>
    <t>FRr(EU3) 400*200</t>
  </si>
  <si>
    <t>Карманная фильтрующая вставка FRr  (G3)</t>
  </si>
  <si>
    <t>FRr(EU3) 500*250</t>
  </si>
  <si>
    <t>FRr(EU3) 500*300</t>
  </si>
  <si>
    <t>FRr(EU3) 600*300</t>
  </si>
  <si>
    <t>FRr(EU3) 600*350</t>
  </si>
  <si>
    <t>FRr(EU3) 700*400</t>
  </si>
  <si>
    <t>FRr(EU3) 800*500</t>
  </si>
  <si>
    <t>FRr(EU3) 1000*500</t>
  </si>
  <si>
    <t>FRr(EU5) 300*150</t>
  </si>
  <si>
    <t>FRr(EU5) 400*200</t>
  </si>
  <si>
    <t>Карманная фильтрующая вставка FRr  (F5)</t>
  </si>
  <si>
    <t>FRr(EU5) 500*250</t>
  </si>
  <si>
    <t>FRr(EU5) 500*300</t>
  </si>
  <si>
    <t>FRr(EU5) 600*300</t>
  </si>
  <si>
    <t>FRr(EU5) 600*350</t>
  </si>
  <si>
    <t>FRr(EU5) 700*400</t>
  </si>
  <si>
    <t>FRr(EU5) 800*500</t>
  </si>
  <si>
    <t>FRr(EU5) 1000*500</t>
  </si>
  <si>
    <t>FRr(EU7) 300*150 *</t>
  </si>
  <si>
    <t>FRr(EU7) 400*200 *</t>
  </si>
  <si>
    <t>Карманная фильтрующая вставка FRr  (F7)</t>
  </si>
  <si>
    <t>FRr(EU7) 500*250 *</t>
  </si>
  <si>
    <t>FRr(EU7) 500*300 *</t>
  </si>
  <si>
    <t>FRr(EU7) 600*300 *</t>
  </si>
  <si>
    <t>FRr(EU7) 600*350 *</t>
  </si>
  <si>
    <t>FRr(EU7) 700*400 *</t>
  </si>
  <si>
    <t>FRr(EU7) 800*500 *</t>
  </si>
  <si>
    <t>FRr(EU7) 1000*500 *</t>
  </si>
  <si>
    <t>FКr 300*150</t>
  </si>
  <si>
    <t>FКr 400*200</t>
  </si>
  <si>
    <t>FКr 500*250</t>
  </si>
  <si>
    <t>FКr 500*300</t>
  </si>
  <si>
    <t>FКr 600*300</t>
  </si>
  <si>
    <t>FКr 600*350</t>
  </si>
  <si>
    <t>FКr 700*400</t>
  </si>
  <si>
    <t>FКr 800*500</t>
  </si>
  <si>
    <t>FКr 1000*500</t>
  </si>
  <si>
    <t>DRr 300*150</t>
  </si>
  <si>
    <t>DRr 400*200</t>
  </si>
  <si>
    <t>DRr 500*250</t>
  </si>
  <si>
    <t>DRr 500*300</t>
  </si>
  <si>
    <t>DRr 600*300</t>
  </si>
  <si>
    <t>DRr 600*350</t>
  </si>
  <si>
    <t>DRr 700*400</t>
  </si>
  <si>
    <t>DRr 800*500</t>
  </si>
  <si>
    <t>DRr 1000*500</t>
  </si>
  <si>
    <t>SRSr 300*150</t>
  </si>
  <si>
    <t>SRSr 400*200</t>
  </si>
  <si>
    <t>SRSr 500*250</t>
  </si>
  <si>
    <t>SRSr 500*300</t>
  </si>
  <si>
    <t>SRSr 600*300</t>
  </si>
  <si>
    <t>SRSr 600*350</t>
  </si>
  <si>
    <t>SRSr 700*400</t>
  </si>
  <si>
    <t>SRSr 800*500</t>
  </si>
  <si>
    <t>SRSr 1000*500</t>
  </si>
  <si>
    <t>SRr 300*150</t>
  </si>
  <si>
    <t>SRr 400*200</t>
  </si>
  <si>
    <t>SRr 500*250</t>
  </si>
  <si>
    <t>SRr 500*300</t>
  </si>
  <si>
    <t>SRr 600*300</t>
  </si>
  <si>
    <t>SRr 600*350</t>
  </si>
  <si>
    <t>SRr 700*400</t>
  </si>
  <si>
    <t>SRr 800*500</t>
  </si>
  <si>
    <t>SRr 1000*500</t>
  </si>
  <si>
    <t xml:space="preserve">                                   Рекуператор</t>
  </si>
  <si>
    <t xml:space="preserve">                                   Водяной нагреватель прямоугольный</t>
  </si>
  <si>
    <t xml:space="preserve">                                   Фреоновый охладитель прямоугольный</t>
  </si>
  <si>
    <t xml:space="preserve">                                   Фильтр</t>
  </si>
  <si>
    <t>Сменная кассета</t>
  </si>
  <si>
    <t>Фильтр карманный</t>
  </si>
  <si>
    <t>Гибкая вставка</t>
  </si>
  <si>
    <t>Воздушный клапан
под эл.привод</t>
  </si>
  <si>
    <t xml:space="preserve">                                   Прямоугольный
                                  электрический нагреватель</t>
  </si>
  <si>
    <t xml:space="preserve">                                   Прямоугольный
                                 водяной нагреватель</t>
  </si>
  <si>
    <t>CAUF</t>
  </si>
  <si>
    <t>CAUF 500 VIM</t>
  </si>
  <si>
    <t>CAUF 800 VIM</t>
  </si>
  <si>
    <t>EH/CAUF 500 - 1,2/1</t>
  </si>
  <si>
    <t>EH/CAUF 500 - 2,0/1</t>
  </si>
  <si>
    <t>EH/CAUF 500 - 5,0/2</t>
  </si>
  <si>
    <t>EH/CAUF 800 - 2,4/1</t>
  </si>
  <si>
    <t>EH/CAUF 800 - 5,0/2</t>
  </si>
  <si>
    <t>EH/CAUF 800 - 9,0/3</t>
  </si>
  <si>
    <t>EH/CAUF 800 - 12,0/3</t>
  </si>
  <si>
    <t>CAU VIM</t>
  </si>
  <si>
    <t>Приточные установки с электрическим нагревом</t>
  </si>
  <si>
    <t>UniMAX-P VW</t>
  </si>
  <si>
    <t>CAU 2000/1-2,4/1 VIM</t>
  </si>
  <si>
    <t>CAU 2000/3-2,4/1 VIM</t>
  </si>
  <si>
    <t>CAU 2000/1-5,0/2 VIM</t>
  </si>
  <si>
    <t>CAU 2000/3-5,0/2 VIM</t>
  </si>
  <si>
    <t>CAU 2000/1-9,0/3 VIM</t>
  </si>
  <si>
    <t>CAU 2000/3-9,0/3 VIM</t>
  </si>
  <si>
    <t>CAU 2000/1-12,0/3 VIM</t>
  </si>
  <si>
    <t>CAU 2000/3-12,0/3 VIM</t>
  </si>
  <si>
    <t>CAU 3000/1-6,0/2 VIM</t>
  </si>
  <si>
    <t>CAU 3000/3-6,0/2 VIM</t>
  </si>
  <si>
    <t>CAU 3000/1-15,0/3 VIM</t>
  </si>
  <si>
    <t>CAU 3000/3-15,0/3 VIM</t>
  </si>
  <si>
    <t>CAU 3000/1-22,5/3 VIM</t>
  </si>
  <si>
    <t>CAU 3000/3-22,5/3 VIM</t>
  </si>
  <si>
    <t>CAU 4000/1-15,0/3 VIM</t>
  </si>
  <si>
    <t>CAU 4000/3-15,0/3 VIM</t>
  </si>
  <si>
    <t>CAU 4000/1-22,5/3 VIM</t>
  </si>
  <si>
    <t>CAU 4000/3-22,5/3 VIM</t>
  </si>
  <si>
    <t>CAU 4000/1-30,0/3 VIM</t>
  </si>
  <si>
    <t>CAU 4000/3-30,0/3 VIM</t>
  </si>
  <si>
    <t>CAU 4000/1-45,0/3 VIM</t>
  </si>
  <si>
    <t>CAU 4000/3-45,0/3 VIM</t>
  </si>
  <si>
    <t>CAU 6000/3-22,5/3 VIM</t>
  </si>
  <si>
    <t>CAU 6000/3-30,0/3 VIM</t>
  </si>
  <si>
    <t>CAU 6000/3-45,0/3 VIM</t>
  </si>
  <si>
    <t>CAU 6000/3-60,0/3 VIM</t>
  </si>
  <si>
    <t>CAU-W VIM</t>
  </si>
  <si>
    <t>Приточные установки с водяным нагревом</t>
  </si>
  <si>
    <t>UniMAX-P СE</t>
  </si>
  <si>
    <t>CAU 2000/1-W VIM</t>
  </si>
  <si>
    <t>CAU 2000/3-W VIM</t>
  </si>
  <si>
    <t>CAU 3000/1-W VIM</t>
  </si>
  <si>
    <t>CAU 3000/3-W VIM</t>
  </si>
  <si>
    <t>CAU 4000/1-W VIM</t>
  </si>
  <si>
    <t>CAU 4000/3-W VIM</t>
  </si>
  <si>
    <t>CAU 6000/3-W VIM</t>
  </si>
  <si>
    <t>Аэроблок</t>
  </si>
  <si>
    <t>Прниточные установки с электрическим нагревом</t>
  </si>
  <si>
    <t>ECO</t>
  </si>
  <si>
    <t>ECO 160/1-1,2/1</t>
  </si>
  <si>
    <t>ECO 160/1-2,4/1</t>
  </si>
  <si>
    <t>ECO 160/1-3,0/1</t>
  </si>
  <si>
    <t>ECO 160/1-5,0/2</t>
  </si>
  <si>
    <t>ECO 200/1-3,0/1</t>
  </si>
  <si>
    <t>ECO 200/1-5,0/2</t>
  </si>
  <si>
    <t>ECO 200/1-6,0/3</t>
  </si>
  <si>
    <t>ECO 250/1-3,0/1</t>
  </si>
  <si>
    <t>ECO 250/1-6,0/2</t>
  </si>
  <si>
    <t>ECO 250/1-9,0/3</t>
  </si>
  <si>
    <t>ECO 315/1-3,0/1</t>
  </si>
  <si>
    <t>ECO 315/1-6,0/2</t>
  </si>
  <si>
    <t>ECO 315/1-9,0/3</t>
  </si>
  <si>
    <t>ECO 315/1-12,0/3</t>
  </si>
  <si>
    <t>ECO-A</t>
  </si>
  <si>
    <t>ECO 160/1-1,2/1-А</t>
  </si>
  <si>
    <t>ECO 160/1-2,4/1-А</t>
  </si>
  <si>
    <t>ECO 160/1-3,0/1-А</t>
  </si>
  <si>
    <t>ECO 160/1-5,0/2-А</t>
  </si>
  <si>
    <t>ECO 200/1-3,0/1-А</t>
  </si>
  <si>
    <t>ECO 200/1-5,0/2-А</t>
  </si>
  <si>
    <t>ECO 200/1-6,0/2-А</t>
  </si>
  <si>
    <t>ECO 250/1-3,0/1-А</t>
  </si>
  <si>
    <t>ECO 250/1-6,0/2-А</t>
  </si>
  <si>
    <t>ECO 250/1-9,0/3-А</t>
  </si>
  <si>
    <t>ECO 315/1-3,0/1-А</t>
  </si>
  <si>
    <t>ECO 315/1-6,0/2-А</t>
  </si>
  <si>
    <t>ECO 315/1-9,0/3-А</t>
  </si>
  <si>
    <t>ECO 315/1-12,0/3-А</t>
  </si>
  <si>
    <t>EH/CAUF Опциональный нагреватель для установок CAUF</t>
  </si>
  <si>
    <t>Транспорт
15%</t>
  </si>
  <si>
    <t>EPVS</t>
  </si>
  <si>
    <t>EPVS-200</t>
  </si>
  <si>
    <t>EPVS-350</t>
  </si>
  <si>
    <t>EPVS-450</t>
  </si>
  <si>
    <t>EPVS-650</t>
  </si>
  <si>
    <t>EPVS-1100</t>
  </si>
  <si>
    <t>EPVS-1300</t>
  </si>
  <si>
    <t>EPVS/EF</t>
  </si>
  <si>
    <t>EPVS/EF-200</t>
  </si>
  <si>
    <t>EPVS/EF-350</t>
  </si>
  <si>
    <t>EPVS/EF-450</t>
  </si>
  <si>
    <t>EPVS/EF-650</t>
  </si>
  <si>
    <t>EPVS/EF-1100</t>
  </si>
  <si>
    <t>EPVS/EF-1300</t>
  </si>
  <si>
    <t>STAR Приточно-вытяжные установки с высокоэффективным рекуператором</t>
  </si>
  <si>
    <t>UniMAX-P VE</t>
  </si>
  <si>
    <t>Описание установок</t>
  </si>
  <si>
    <t>Установки с рекуперацией тепла UniMAX-P V очищают, нагревают и подают свежий воздух. Установки  извлекают тепло у выходящего воздуха и передают его поступающему воздуху.               Производительные и бесшумные вентиляторы.
• Пластинчатый теплообменник, эффективность теплоотдачи дo 65%.
• Электрический или водяной нагреватель.
• Регулируемый воздушный поток.
• Регулируемая температура подаваемого воздуха.
• Защита теплообменника от замерзания.
• Низкий уровень шума.
• Каждый агрегат проверен отдельно.
• UniMAX-P VE 300V - 2000V с интегрированными возможностями управления и наблюдения с помощью пультов управления UNI, PRO и TPC.
• Акустическая изоляция стенок 3000V - 20 мм, 450V, 800V  - 30мм,  1000V, 1500V, 2000V - 50 мм.
• корпус: окрашенный RAL 7040.
• Легко монтируются.</t>
  </si>
  <si>
    <t xml:space="preserve">UniMAX-P 300VEL-A </t>
  </si>
  <si>
    <t>UniMAX-P 300VER-A</t>
  </si>
  <si>
    <t>UniMAX-P 450VEL-A</t>
  </si>
  <si>
    <t xml:space="preserve">UniMAX-P 450VER-A </t>
  </si>
  <si>
    <t>UniMAX-P 800VEL-A</t>
  </si>
  <si>
    <t xml:space="preserve">UniMAX-P 800VER-A </t>
  </si>
  <si>
    <t xml:space="preserve">UniMAX-P 1000VEL-A </t>
  </si>
  <si>
    <t xml:space="preserve">UniMAX-P 1000VER-A </t>
  </si>
  <si>
    <t>UniMAX-P 1500VER-A</t>
  </si>
  <si>
    <t xml:space="preserve">UniMAX-P 1500VEL-A </t>
  </si>
  <si>
    <t xml:space="preserve">UniMAX-P 2000VER-A </t>
  </si>
  <si>
    <t xml:space="preserve">UniMAX-P 2000VEL-A </t>
  </si>
  <si>
    <t>Установки с рекуперацией тепла UniMAX-P Vочищают, нагревают и подают свежий воздух. Установки  извлекают тепло у выходящего воздуха и передают его поступающему воздуху.               Производительные и бесшумные вентиляторы.
• Пластинчатый теплообменник, эффективность теплоотдачи дo 65%.
• Электрический или водяной нагреватель.
• Регулируемый воздушный поток.
• Регулируемая температура подаваемого воздуха.
• Защита теплообменника от замерзания.
• Низкий уровень шума.
• Каждый агрегат проверен отдельно.
• UniMAX-P VE 300V - 2000V с интегрированными возможностями управления и наблюдения с помощью пультов управления UNI, PRO и TPC.
• Акустическая изоляция стенок 3000V - 20 мм, 450V, 800V  - 30мм,  1000V, 1500V, 2000V - 50 мм.
• корпус: окрашенный RAL 7040.
• Легко монтируются.</t>
  </si>
  <si>
    <t>UniMAX-P 300VWL-A</t>
  </si>
  <si>
    <t>UniMAX-P 300VWR-A</t>
  </si>
  <si>
    <t xml:space="preserve">UniMAX-P 450VWR-A </t>
  </si>
  <si>
    <t>UniMAX-P 450VWL-A</t>
  </si>
  <si>
    <t>UniMAX-P 800VWR-A</t>
  </si>
  <si>
    <t>UniMAX-P 800VWL-A</t>
  </si>
  <si>
    <t xml:space="preserve">UniMAX-P 1000VWL-A </t>
  </si>
  <si>
    <t xml:space="preserve">UniMAX-P 1000VWR-A </t>
  </si>
  <si>
    <t xml:space="preserve">UniMAX-P 1500VWR-A </t>
  </si>
  <si>
    <t>UniMAX-P 1500VWL-A</t>
  </si>
  <si>
    <t xml:space="preserve">UniMAX-P 2000VWR-A </t>
  </si>
  <si>
    <t>UniMAX-P 2000VWL-A</t>
  </si>
  <si>
    <t>UniMAX-P 450CE-A</t>
  </si>
  <si>
    <t>UniMAX-P 800CE-A</t>
  </si>
  <si>
    <t>UniMAX-P 1000CE-A</t>
  </si>
  <si>
    <t>UniMAX-P 1500CE-A</t>
  </si>
  <si>
    <t>UniMAX-P СW</t>
  </si>
  <si>
    <t>UniMAX-P 800CW-A</t>
  </si>
  <si>
    <t>UniMAX-P 1000CW-A</t>
  </si>
  <si>
    <t>UniMAX-P 1500CW-A</t>
  </si>
  <si>
    <t>UniMAX-P SE</t>
  </si>
  <si>
    <t>UniMAX-P 450SE-A</t>
  </si>
  <si>
    <t xml:space="preserve">UniMAX-P 800SE-A </t>
  </si>
  <si>
    <t>UniMAX-P 1000SE-A</t>
  </si>
  <si>
    <t>UniMAX-P 1500SE-A</t>
  </si>
  <si>
    <t>UniMAX-P 2000SE-A</t>
  </si>
  <si>
    <t>UniMAX-P SW</t>
  </si>
  <si>
    <t>SW</t>
  </si>
  <si>
    <t>UniMAX-P 450SW-A</t>
  </si>
  <si>
    <t>UniMAX-P 800SW-A</t>
  </si>
  <si>
    <t>UniMAX-P 1000SW-A</t>
  </si>
  <si>
    <t>UniMAX-P 1500SW-A</t>
  </si>
  <si>
    <t>UniMAX-P 2000SW-A</t>
  </si>
  <si>
    <t>UniMAX-R</t>
  </si>
  <si>
    <t>UniMAX-R VE</t>
  </si>
  <si>
    <t xml:space="preserve">Установки с рекуперацией тепла UniMAX-R V очищают, нагревают и подают свежий воздух. UniMAX-R V устройства извлекают тепло из выходящего воздуха и передают его в поступающий.                                       • Роторный теплообменник.
• Высокоэффективная отдача тепла до 75 %.
• Электрический или водяной нагреватель.
• Производительные и бесшумные вентиляторы.
• Регулируемый воздушный поток.
• Регулируемая температура подаваемого воздуха.
• Двигатели с наружными ротором.
• UniMAX-R 450VE - 1500VE 3.0 с интегрированными возможностями управления и наблюдения с помощью пультов управления Flex, Stouch и TPC.
• Акустическая изоляция стенок - 50 мм.
• UniMAX-R 450V - 1500V корпус: окрашенный RAL 7040.
• Низкий уровень шума.
</t>
  </si>
  <si>
    <t>UniMAX-R 450VEL-A</t>
  </si>
  <si>
    <t xml:space="preserve">UniMAX-R 450VER-A </t>
  </si>
  <si>
    <t>UniMAX-R 750VEL-A</t>
  </si>
  <si>
    <t xml:space="preserve">UniMAX-R 750VER-A </t>
  </si>
  <si>
    <t xml:space="preserve">UniMAX-R 1500VEL-A </t>
  </si>
  <si>
    <t xml:space="preserve">UniMAX-R 1500VER-A </t>
  </si>
  <si>
    <t>UniMAX-R VW</t>
  </si>
  <si>
    <t xml:space="preserve">UniMAX-R 450VWL-A </t>
  </si>
  <si>
    <t xml:space="preserve">UniMAX-R 450VWR-A </t>
  </si>
  <si>
    <t>UniMAX-R 750VWL-A</t>
  </si>
  <si>
    <t>UniMAX-R 750VWR-A</t>
  </si>
  <si>
    <t xml:space="preserve">UniMAX-R 1500VWL-A </t>
  </si>
  <si>
    <t>UniMAX-R 1500VWR-A</t>
  </si>
  <si>
    <t>UniMAX-R SE</t>
  </si>
  <si>
    <t xml:space="preserve">UniMAX-R 450SE-A </t>
  </si>
  <si>
    <t xml:space="preserve">UniMAX-R 750SE-A </t>
  </si>
  <si>
    <t xml:space="preserve">UniMAX-R 1500SE-A </t>
  </si>
  <si>
    <t xml:space="preserve">UniMAX-R 450SW-A </t>
  </si>
  <si>
    <t xml:space="preserve">UniMAX-R 750SW-A </t>
  </si>
  <si>
    <t xml:space="preserve">UniMAX-R 1500SW-A </t>
  </si>
  <si>
    <t>Установки с рекуперацией тепла UniMAX-R H очищают, нагревают и подают свежий воздух.  UniMAX-R H устройства извлекают тепло из выходящего воздуха и передают его в поступающий.                              • Роторный теплообменник.
• Высокоэффективная отдача тепла дo 80%.
• Электрический или водяной нагреватель.
• Производительные и бесшумные вентиляторы.
• Регулируемый воздушный поток.
• Регулируемая температура подаваемого воздуха.
• Двигатели с наружными ротором.
• Возможность менять сторону обслуживания в UniMAX-R 450HE -1500HE 3.0 и 450HW - 1500HW 3.0.
• UniMAX-R 450H - 750H с интегрированными возможностями управления и наблюдения с помощью пультов управления Flex, Stouch и TPC.
• Акустическая изоляция стенок - 50 мм.
• UniMAX-R 450H - 1500H корпус: окрашенный RAL 7040.
• Низкий уровень шума.</t>
  </si>
  <si>
    <t>Установки с рекуперацией тепла UniMAX-P H очищают, нагревают и подают свежий воздух. Установки UniMAX-P извлекают тепло у выходящего воздуха и передают его поступающему воздуху                            • Производительные и бесшумные вентиляторы.
• Пластинчатый теплообменник, эффективность теплоотдачи дo 65%.
• Электрический или водяной нагреватель.
• Регулируемый воздушный поток.
• Регулируемая температура подаваемого воздуха.
• Защита теплообменника от замерзания.
• Низкий уровень шума.
• Каждый агрегат проверен отдельно.
• UniMAX-P 450 - 2000H с интегрированными возможностями управления и наблюдения с помощью пультов управления Flex, Stouch и TPC.
• Акустическая изоляция стенок – 50мм.
• UniMAX-P 450 - 2000 корпус: окрашенный RAL 7040.</t>
  </si>
  <si>
    <t>Установки с рекуперацией тепла UniMAX-P очищают, нагревают и подают свежий воздух. Установки UniMAX-P извлекают тепло у выходящего воздуха и передают его поступающему воздуху.                                                                                                                                               •Экономные и бесшумные вентиляторы EC.
•Пластинчатый теплообменник, эффективность теплоотдачи дo 80%.
• Электрический или водяной нагреватель.
• Регулируемый воздушный поток.
• Регулируемая температура подаваемого воздуха.
• Защита теплообменника от замерзания.
• Низкий уровень шума.
• Каждый агрегат проверен отдельно.
• UniMAX-P 450, 800, 1000, 1500с интегрированными возможностями управления и наблюдения с помощью пультов управления Flex, Stouch и TPC.
• Акустическая изоляция стенок UniMAX-P 450, 800 - 30мм и UniMAX-P 1000, 1500 - 50мм.
• Kорпус: окрашенный RAL 7040.</t>
  </si>
  <si>
    <t>Мультизональные системы ELECTROLUX STEP FREE</t>
  </si>
  <si>
    <t>Мощность</t>
  </si>
  <si>
    <t>НАРУЖНЫЕ БЛОКИ</t>
  </si>
  <si>
    <t>Мини наружные блоки (одновентиляторные)</t>
  </si>
  <si>
    <t>ESVMO-SF-80-M</t>
  </si>
  <si>
    <t>ESVMO-SF-80-M-Наружный блок</t>
  </si>
  <si>
    <t>ESVMO-SF-100-M</t>
  </si>
  <si>
    <t>ESVMO-SF-100-M-Наружный блок</t>
  </si>
  <si>
    <t>ESVMO-SF-125-M</t>
  </si>
  <si>
    <t>ESVMO-SF-125-M-Наружный блок</t>
  </si>
  <si>
    <t xml:space="preserve">Наружные блоки </t>
  </si>
  <si>
    <t>ESVMO-SF-120</t>
  </si>
  <si>
    <t>ESVMO-SF-120-Наружный блок</t>
  </si>
  <si>
    <t>ESVMO-SF-140</t>
  </si>
  <si>
    <t>ESVMO-SF-140-Наружный блок</t>
  </si>
  <si>
    <t xml:space="preserve"> </t>
  </si>
  <si>
    <t>ESVMO-SF-160</t>
  </si>
  <si>
    <t>ESVMO-SF-160-Наружный блок</t>
  </si>
  <si>
    <t xml:space="preserve">ESVMO-SF-224-A </t>
  </si>
  <si>
    <t>ESVMO-SF-224-A-Наружный блок</t>
  </si>
  <si>
    <t xml:space="preserve">ESVMO-SF-280-A </t>
  </si>
  <si>
    <t>ESVMO-SF-280-A-Наружный блок</t>
  </si>
  <si>
    <t>ESVMO-SF-335-A</t>
  </si>
  <si>
    <t>ESVMO-SF-335-A-Наружный блок</t>
  </si>
  <si>
    <t>ESVMO-SF-400-A</t>
  </si>
  <si>
    <t>ESVMO-SF-400-A-Наружный блок</t>
  </si>
  <si>
    <t>ESVMO-SF-450-A</t>
  </si>
  <si>
    <t>ESVMO-SF-450-A-Наружный блок</t>
  </si>
  <si>
    <t>ESVMO-SF-224-7Gi</t>
  </si>
  <si>
    <t>Блок наружный ESVMO-SF-224-7Gi</t>
  </si>
  <si>
    <t>ESVMO-SF-280-7Gi</t>
  </si>
  <si>
    <t>Блок наружный ESVMO-SF-280-7Gi</t>
  </si>
  <si>
    <t>ESVMO-SF-335-7Gi</t>
  </si>
  <si>
    <t>Блок наружный ESVMO-SF-335-7Gi</t>
  </si>
  <si>
    <t>ESVMO-SF-400-7Gi</t>
  </si>
  <si>
    <t>Блок наружный ESVMO-SF-400-7Gi</t>
  </si>
  <si>
    <t>ESVMO-SF-450-7Gi</t>
  </si>
  <si>
    <t>Блок наружный ESVMO-SF-450-7Gi</t>
  </si>
  <si>
    <t>ESVMO-SF-500-7Gi</t>
  </si>
  <si>
    <t>Блок наружный ESVMO-SF-500-7Gi</t>
  </si>
  <si>
    <t>ESVMO-SF-224-R</t>
  </si>
  <si>
    <t>ESVMO-SF-224-R-Наружный блок c рекуперацией тепла</t>
  </si>
  <si>
    <t>ESVMO-SF-280-R</t>
  </si>
  <si>
    <t>ESVMO-SF-280-R- Наружный блок c рекуперацией тепла</t>
  </si>
  <si>
    <t>ESVMO-SF-335-R</t>
  </si>
  <si>
    <t>ESVMO-SF-335-R- Наружный блок c рекуперацией тепла</t>
  </si>
  <si>
    <t>ESVMO-SF-400-R</t>
  </si>
  <si>
    <t>ESVMO-SF-400-R- Наружный блок c рекуперацией тепла</t>
  </si>
  <si>
    <t>ESVMO-SF-450-R</t>
  </si>
  <si>
    <t>ESVMO-SF-450-R- Наружный блок c рекуперацией тепла</t>
  </si>
  <si>
    <t>ESVMO-SF-504-R</t>
  </si>
  <si>
    <t>ESVMO-SF-504-R- Наружный блок c рекуперацией тепла</t>
  </si>
  <si>
    <t>EHCH-160D-блок-переключатель</t>
  </si>
  <si>
    <t>EHCH-160D-блок-переключатель для 3-х трубных систем</t>
  </si>
  <si>
    <t>EHCH-280D-блок-переключатель</t>
  </si>
  <si>
    <t>EHCH-280D-блок-переключатель для 3-х трубных систем</t>
  </si>
  <si>
    <t>ВНУТРЕННИЕ БЛОКИ</t>
  </si>
  <si>
    <t xml:space="preserve">Внутрение настенные блоки </t>
  </si>
  <si>
    <t>ESVMW-SF-22</t>
  </si>
  <si>
    <t>ESVMW-SF-22S-Внутренний настенный блок</t>
  </si>
  <si>
    <t>ESVMW-SF-28</t>
  </si>
  <si>
    <t>ESVMW-SF-28S-Внутренний настенный блок</t>
  </si>
  <si>
    <t>ESVMW-SF-40</t>
  </si>
  <si>
    <t>ESVMW-SF-40S-Внутренний настенный блок</t>
  </si>
  <si>
    <t>ESVMW-SF-56</t>
  </si>
  <si>
    <t>ESVMW-SF-56S-Внутренний настенный блок</t>
  </si>
  <si>
    <t>ESVMW-SF-71</t>
  </si>
  <si>
    <t>ESVMW-SF-71S-Внутренний настенный блок</t>
  </si>
  <si>
    <t>Внутренние кассетные блоки (цена блока с панелью)</t>
  </si>
  <si>
    <t>ESVMC4/С-SF-22</t>
  </si>
  <si>
    <t>ESVMC4/С-SF-22-Внутренний кассетный блок</t>
  </si>
  <si>
    <t>ESVMC4/С-SF-28</t>
  </si>
  <si>
    <t>ESVMC4/С-SF-28-Внутренний кассетный блок</t>
  </si>
  <si>
    <t>ESVMC4/С-SF-36</t>
  </si>
  <si>
    <t>ESVMC4/С-SF-36-Внутренний кассетный блок</t>
  </si>
  <si>
    <t>ESVMC4/С-SF-45</t>
  </si>
  <si>
    <t>ESVMC4/С-SF-45-Внутренний кассетный блок</t>
  </si>
  <si>
    <t>ESVMC4/С-SF-50</t>
  </si>
  <si>
    <t>ESVMC4/С-SF-50-Внутренний кассетный блок</t>
  </si>
  <si>
    <t>ESVMC4-SF-56</t>
  </si>
  <si>
    <t>ESVMC4-SF-56-Внутренний кассетный блок</t>
  </si>
  <si>
    <t>ESVMC4-SF-71</t>
  </si>
  <si>
    <t>ESVMC4-SF-71-Внутренний кассетный блок</t>
  </si>
  <si>
    <t>ESVMC4-SF-90</t>
  </si>
  <si>
    <t>ESVMC4-SF-90-Внутренний кассетный блок</t>
  </si>
  <si>
    <t>ESVMC4-SF-112</t>
  </si>
  <si>
    <t>ESVMC4-SF-112-Внутренний кассетный блок</t>
  </si>
  <si>
    <t>ESVMC4-SF-140</t>
  </si>
  <si>
    <t>ESVMC4-SF-140-Внутренний кассетный блок</t>
  </si>
  <si>
    <t>ESVMC4-SF-160</t>
  </si>
  <si>
    <t>ESVMC4-SF-160-Внутренний кассетный блок</t>
  </si>
  <si>
    <t>ESVMCP-SF-600</t>
  </si>
  <si>
    <t>ESVMCP-SF-600-Декоративная панель</t>
  </si>
  <si>
    <t>ESVMCP-SF-950</t>
  </si>
  <si>
    <t>ESVMCP-SF-950-Декоративная панель</t>
  </si>
  <si>
    <t xml:space="preserve">Внутренние канальные блоки </t>
  </si>
  <si>
    <t>ESVMD-SF-22</t>
  </si>
  <si>
    <t>ESVMD-SF-22-Внутренний канальный блок</t>
  </si>
  <si>
    <t>ESVMD-SF-28</t>
  </si>
  <si>
    <t>ESVMD-SF-28-Внутренний канальный блок</t>
  </si>
  <si>
    <t>ESVMD-SF-36</t>
  </si>
  <si>
    <t>ESVMD-SF-36-Внутренний канальный блок</t>
  </si>
  <si>
    <t>ESVMD-SF-50</t>
  </si>
  <si>
    <t>ESVMD-SF-50-Внутренний канальный блок</t>
  </si>
  <si>
    <t>ESVMD-SF-56</t>
  </si>
  <si>
    <t>ESVMD-SF-56-Внутренний канальный блок</t>
  </si>
  <si>
    <t>ESVMD-SF-71</t>
  </si>
  <si>
    <t>ESVMD-SF-71-Внутренний канальный блок</t>
  </si>
  <si>
    <t>ESVMD-SF-90</t>
  </si>
  <si>
    <t>ESVMD-SF-90-Внутренний канальный блок</t>
  </si>
  <si>
    <t>ESVMD-SF-112</t>
  </si>
  <si>
    <t>ESVMD-SF-112-Внутренний канальный блок</t>
  </si>
  <si>
    <t>ESVMD-SF-140</t>
  </si>
  <si>
    <t>ESVMD-SF-140-Внутренний канальный блок</t>
  </si>
  <si>
    <t>ESVMD-SF-160</t>
  </si>
  <si>
    <t>ESVMD-SF-160-Внутренний канальный блок</t>
  </si>
  <si>
    <t>ESVMD-SF-224-А</t>
  </si>
  <si>
    <t>ESVMD-SF-224-А-Внутренний канальный блок</t>
  </si>
  <si>
    <t>ESVMD-SF-280-А</t>
  </si>
  <si>
    <t>ESVMD-SF-280-А-Внутренний канальный блок</t>
  </si>
  <si>
    <t>ESVMDS-SF-22</t>
  </si>
  <si>
    <t>ESVMDS-SF-22-Внутренний супертонкий канальный блок</t>
  </si>
  <si>
    <t>ESVMDS-SF-28</t>
  </si>
  <si>
    <t>ESVMDS-SF-28-Внутренний супертонкий канальный блок</t>
  </si>
  <si>
    <t>ESVMDS-SF-36</t>
  </si>
  <si>
    <t>ESVMDS-SF-36-Внутренний супертонкий канальный блок</t>
  </si>
  <si>
    <t>ESVMDS-SF-45</t>
  </si>
  <si>
    <t>ESVMDS-SF-45-Внутренний супертонкий канальный блок</t>
  </si>
  <si>
    <t>ESVMDS-SF-56</t>
  </si>
  <si>
    <t>Блок внутренний канальный супертонкий Electrolux ESVMDS-SF-56</t>
  </si>
  <si>
    <t>ESVMDS-SF-71</t>
  </si>
  <si>
    <t>Блок внутренний канальный супертонкий Electrolux ESVMDS-SF-71</t>
  </si>
  <si>
    <t>Внутренние потолочные блоки</t>
  </si>
  <si>
    <t>ESVMU-SF-50</t>
  </si>
  <si>
    <t>Блок внутренний напольно-потолочный ESVMU-SF-50</t>
  </si>
  <si>
    <t>ESVMU-SF-56</t>
  </si>
  <si>
    <t>ESVMU-SF-56-Внутренний напольно-потолочный блок</t>
  </si>
  <si>
    <t>ESVMU-SF-71</t>
  </si>
  <si>
    <t>Блок внутренний напольно-потолочный ESVMU-SF-71</t>
  </si>
  <si>
    <t>ESVMU-SF-90</t>
  </si>
  <si>
    <t>Блок внутренний напольно-потолочный ESVMU-SF-90</t>
  </si>
  <si>
    <t>ESVMU-SF-112</t>
  </si>
  <si>
    <t>ESVMU-SF-112-Внутренний напольно-потолочный блок</t>
  </si>
  <si>
    <t>ESVMU-SF-140</t>
  </si>
  <si>
    <t>ESVMU-SF-140-Внутренний напольно-потолочный блок</t>
  </si>
  <si>
    <t>Аксессуары</t>
  </si>
  <si>
    <t>ESVM-AR</t>
  </si>
  <si>
    <t>ESVM-AR-Пульт управления</t>
  </si>
  <si>
    <t>ESVM-A1T</t>
  </si>
  <si>
    <t>ESVM-A1T-Недельный таймер</t>
  </si>
  <si>
    <t>ESVM-A64S</t>
  </si>
  <si>
    <t>ESVM-A64S-Центральный пульт управления</t>
  </si>
  <si>
    <t>Фанкойлы Electrolux серии CARRYCOOL</t>
  </si>
  <si>
    <t>Фанкойлы кассетного типа CARRYROUND</t>
  </si>
  <si>
    <t>EFR-300</t>
  </si>
  <si>
    <t>Фанкойл кассетный двухтрубный компактный</t>
  </si>
  <si>
    <t>EFR-400</t>
  </si>
  <si>
    <t>EFR-450</t>
  </si>
  <si>
    <t>EFR-500</t>
  </si>
  <si>
    <t>EFR-600R</t>
  </si>
  <si>
    <t>Фанкойл кассетный двухтрубный стандартный</t>
  </si>
  <si>
    <t>EFR-750R</t>
  </si>
  <si>
    <t>EFR-850R</t>
  </si>
  <si>
    <t>EFR-950R</t>
  </si>
  <si>
    <t>EFR-1200R</t>
  </si>
  <si>
    <t>EFR-1500R</t>
  </si>
  <si>
    <t>EFR-300S</t>
  </si>
  <si>
    <t>Фанкойл кассетный четырёхтрубный компактный</t>
  </si>
  <si>
    <t>EFR-400S</t>
  </si>
  <si>
    <t>EFR-500S</t>
  </si>
  <si>
    <t>EFR-600F</t>
  </si>
  <si>
    <t>Фанкойл кассетный четырёхтрубный стандартный</t>
  </si>
  <si>
    <t>EFR-750F</t>
  </si>
  <si>
    <t>EFR-850F</t>
  </si>
  <si>
    <t>EFR-950F</t>
  </si>
  <si>
    <t>EFR-1200F</t>
  </si>
  <si>
    <t>EFR-1500F</t>
  </si>
  <si>
    <t>EFRP-650x650</t>
  </si>
  <si>
    <t>Панель декоративная для EFR-300/400/450/500</t>
  </si>
  <si>
    <t>EFRP-650x650 S</t>
  </si>
  <si>
    <t>Панель декоративная для EFR-300S/400S/500S</t>
  </si>
  <si>
    <t>EFRP-950x950 F</t>
  </si>
  <si>
    <t>Панель декоративная для EFR-600F/750F/850F/950F/1200F/1500F</t>
  </si>
  <si>
    <t>EFRP-950x950 R</t>
  </si>
  <si>
    <t>Панель декоративная для EFR-600R/750R/850R/950R/1200R/1500R</t>
  </si>
  <si>
    <t>Фанкойлы настенного типа CARRYHEALTH</t>
  </si>
  <si>
    <t>EFH-250</t>
  </si>
  <si>
    <t>Фанкойл настенный Electrolux EFH-250</t>
  </si>
  <si>
    <t>EFH-300</t>
  </si>
  <si>
    <t>Фанкойл настенный Electrolux EFH-300</t>
  </si>
  <si>
    <t>EFH-400</t>
  </si>
  <si>
    <t>Фанкойл настенный Electrolux EFH-400</t>
  </si>
  <si>
    <t>EFH-500</t>
  </si>
  <si>
    <t>Фанкойл настенный Electrolux EFH-500</t>
  </si>
  <si>
    <t>EFH-600</t>
  </si>
  <si>
    <t>Фанкойл настенный Electrolux EFH-600</t>
  </si>
  <si>
    <t>Фанкойлы канального типа CARRYFLOW</t>
  </si>
  <si>
    <t>EFF-200G30</t>
  </si>
  <si>
    <t>Фанкойл канальный Electrolux EFF-200G30</t>
  </si>
  <si>
    <t>EFF-300G30</t>
  </si>
  <si>
    <t>Фанкойл канальный Electrolux EFF-300G30</t>
  </si>
  <si>
    <t>EFF-400G30</t>
  </si>
  <si>
    <t>Фанкойл канальный Electrolux EFF-400G30</t>
  </si>
  <si>
    <t>EFF-500G30</t>
  </si>
  <si>
    <t>Фанкойл канальный Electrolux EFF-500G30</t>
  </si>
  <si>
    <t>EFF-600G30</t>
  </si>
  <si>
    <t>Фанкойл канальный Electrolux EFF-600G30</t>
  </si>
  <si>
    <t>EFF-800G30</t>
  </si>
  <si>
    <t>Фанкойл канальный Electrolux EFF-800G30</t>
  </si>
  <si>
    <t>EFF-1000G30</t>
  </si>
  <si>
    <t>Фанкойл канальный Electrolux EFF-1000G30</t>
  </si>
  <si>
    <t>EFF-1200G30</t>
  </si>
  <si>
    <t>Фанкойл канальный Electrolux EFF-1200G30</t>
  </si>
  <si>
    <t>EFF-1400G30</t>
  </si>
  <si>
    <t>Фанкойл канальный Electrolux EFF-1400G30</t>
  </si>
  <si>
    <t>Фанкойлы высоконапорные канального типа CARRYFLOW</t>
  </si>
  <si>
    <t>EFF-800G70</t>
  </si>
  <si>
    <t>Фанкойл канальный Electrolux EFF-800G70</t>
  </si>
  <si>
    <t>EFF-1000G70</t>
  </si>
  <si>
    <t>Фанкойл канальный Electrolux EFF-1000G70</t>
  </si>
  <si>
    <t>EFF-1200G70</t>
  </si>
  <si>
    <t>Фанкойл канальный Electrolux EFF-1200G70</t>
  </si>
  <si>
    <t>EFF-1400G70</t>
  </si>
  <si>
    <t>Фанкойл канальный Electrolux EFF-1400G70</t>
  </si>
  <si>
    <t>EFF-1600G100</t>
  </si>
  <si>
    <t>Фанкойл канальный Electrolux EFF-1600G100</t>
  </si>
  <si>
    <t>EFF-1800G100</t>
  </si>
  <si>
    <t>Фанкойл канальный Electrolux EFF-1800G100</t>
  </si>
  <si>
    <t>EFF-2200G100</t>
  </si>
  <si>
    <t>Фанкойл канальный Electrolux EFF-2200G100</t>
  </si>
  <si>
    <t>Фанкойлы напольно-потолочного типа CARRYFIT</t>
  </si>
  <si>
    <t>EFF-150</t>
  </si>
  <si>
    <t>Фанкойл напольно-потолочный Electrolux EFF-150</t>
  </si>
  <si>
    <t>EFF-250</t>
  </si>
  <si>
    <t>Фанкойл напольно-потолочный Electrolux EFF-250</t>
  </si>
  <si>
    <t>EFF-300</t>
  </si>
  <si>
    <t>Фанкойл напольно-потолочный Electrolux EFF-300</t>
  </si>
  <si>
    <t>EFF-400</t>
  </si>
  <si>
    <t>Фанкойл напольно-потолочный Electrolux EFF-400</t>
  </si>
  <si>
    <t>EFF-450</t>
  </si>
  <si>
    <t>Фанкойл напольно-потолочный Electrolux EFF-450</t>
  </si>
  <si>
    <t>EFF-500</t>
  </si>
  <si>
    <t>Фанкойл напольно-потолочный Electrolux EFF-500</t>
  </si>
  <si>
    <t>EFF-600</t>
  </si>
  <si>
    <t>Фанкойл напольно-потолочный Electrolux EFF-600</t>
  </si>
  <si>
    <t>EFF-800</t>
  </si>
  <si>
    <t>Фанкойл напольно-потолочный Electrolux EFF-800</t>
  </si>
  <si>
    <t>EFF-900</t>
  </si>
  <si>
    <t>Фанкойл напольно-потолочный Electrolux EFF-900</t>
  </si>
  <si>
    <t>Системы регулирования и управления фанкойлами</t>
  </si>
  <si>
    <t>ER05/BGE</t>
  </si>
  <si>
    <t>Пульт дистанционного управления беспроводной Electrolux ER05/BGE</t>
  </si>
  <si>
    <t xml:space="preserve">ER51/E </t>
  </si>
  <si>
    <t xml:space="preserve">Пульт дистанционного управления беспроводной Electrolux ER51/E </t>
  </si>
  <si>
    <t>EKJR-10B/DP(T)-E</t>
  </si>
  <si>
    <t>Пульт управления для кассетных и настенных фанкойлов проводной Electrolux EKJR-10B/DP(T)-E</t>
  </si>
  <si>
    <t xml:space="preserve">EKJR-12B(DP) </t>
  </si>
  <si>
    <t xml:space="preserve">Пульт управления для кассетных и настенных фанкойлов проводной Electrolux EKJR-12B(DP) </t>
  </si>
  <si>
    <t>ECCM03</t>
  </si>
  <si>
    <t>Пульт управления для кассетных и настенных фанкойлов центральный Electrolux ECCM03</t>
  </si>
  <si>
    <t>ECCM30</t>
  </si>
  <si>
    <t>Пульт управления для кассетных и настенных фанкойлов центральный Electrolux ECCM30</t>
  </si>
  <si>
    <t>EKJR-15B/E(P)</t>
  </si>
  <si>
    <t>Пульт управления для напольно-потолочных фанкойлов проводной Electrolux EKJR-15B/E(P)</t>
  </si>
  <si>
    <t>EKJR-18B</t>
  </si>
  <si>
    <t>Терморегулятор для канальных фанкойлов Electrolux EKJR-18B</t>
  </si>
  <si>
    <t>EKJRP-86A1-E</t>
  </si>
  <si>
    <t>Пульт управления для канальных фанкойлов проводной EKJRP-86A1-E</t>
  </si>
  <si>
    <t>EKJR-21B/D</t>
  </si>
  <si>
    <t>Пульт управления для канальных фанкойлов проводной Electrolux EKJR-21B/D</t>
  </si>
  <si>
    <t>EFCUKZ-03</t>
  </si>
  <si>
    <t>Плата управления фанкойлами для 2-х трубных систем Electrolux EFCUKZ-03</t>
  </si>
  <si>
    <t>EFCUKZ-04</t>
  </si>
  <si>
    <t>Плата управления фанкойлами для 4-х трубных систем Electrolux EFCUKZ-04</t>
  </si>
  <si>
    <t>Рекомендуемые модели трехходовых клапанов с приводом для управления фанкойлами</t>
  </si>
  <si>
    <t>LINE</t>
  </si>
  <si>
    <t>CHARM</t>
  </si>
  <si>
    <t>MAGIC</t>
  </si>
  <si>
    <t>RCVA 1/2" (1.6)-230</t>
  </si>
  <si>
    <t>180-360</t>
  </si>
  <si>
    <t>181-271</t>
  </si>
  <si>
    <t>RCVA 3/4" (2.5)-230</t>
  </si>
  <si>
    <t>450-720</t>
  </si>
  <si>
    <t>270-720</t>
  </si>
  <si>
    <t>362-721</t>
  </si>
  <si>
    <t>RCVA 3/4" (6.0)-230</t>
  </si>
  <si>
    <t>900-1260</t>
  </si>
  <si>
    <t>902-1261</t>
  </si>
  <si>
    <t>USD</t>
  </si>
  <si>
    <t>EUR</t>
  </si>
  <si>
    <t>GBP</t>
  </si>
  <si>
    <t>CHF</t>
  </si>
  <si>
    <t>AUD</t>
  </si>
  <si>
    <t>Австралийский доллар</t>
  </si>
  <si>
    <t>AZN</t>
  </si>
  <si>
    <t>Азербайджанский манат</t>
  </si>
  <si>
    <t>AMD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</si>
  <si>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</si>
  <si>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</si>
  <si>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</si>
  <si>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</si>
  <si>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</si>
  <si>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</si>
  <si>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</si>
  <si>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KRW</t>
  </si>
  <si>
    <t>DKK</t>
  </si>
  <si>
    <t>Доллар США</t>
  </si>
  <si>
    <t>INR</t>
  </si>
  <si>
    <t>KZT</t>
  </si>
  <si>
    <t>CAD</t>
  </si>
  <si>
    <t>Канадский доллар</t>
  </si>
  <si>
    <t>KGS</t>
  </si>
  <si>
    <t>CNY</t>
  </si>
  <si>
    <t>MDL</t>
  </si>
  <si>
    <t>TMT</t>
  </si>
  <si>
    <t>Новый туркменский манат</t>
  </si>
  <si>
    <t>NOK</t>
  </si>
  <si>
    <t>PLN</t>
  </si>
  <si>
    <t>Польский злотый</t>
  </si>
  <si>
    <t>RON</t>
  </si>
  <si>
    <t>Румынский лей</t>
  </si>
  <si>
    <t>XDR</t>
  </si>
  <si>
    <t>SGD</t>
  </si>
  <si>
    <t>Сингапурский доллар</t>
  </si>
  <si>
    <t>TJS</t>
  </si>
  <si>
    <t>TRY</t>
  </si>
  <si>
    <t>Турецкая лира</t>
  </si>
  <si>
    <t>UZS</t>
  </si>
  <si>
    <t>UAH</t>
  </si>
  <si>
    <t>CZK</t>
  </si>
  <si>
    <t>SEK</t>
  </si>
  <si>
    <t>Швейцарский франк</t>
  </si>
  <si>
    <t>ZAR</t>
  </si>
  <si>
    <t>JPY</t>
  </si>
  <si>
    <t>Содержание</t>
  </si>
  <si>
    <t>Описание</t>
  </si>
  <si>
    <t>Air Master 
Base</t>
  </si>
  <si>
    <t>Облегченная комплектация для теплых регионов (без нагревательного элемента), температурный диапазон эксплуатации не ниже 0С.</t>
  </si>
  <si>
    <t>Air Master 
Warm</t>
  </si>
  <si>
    <t>Комплектация с функцией подогрева входящего воздуха до заданной температуры, позволяет использовать Air Master круглый год  при температуре от +50 до -40С.</t>
  </si>
  <si>
    <t>Air Master 
Warm CO2</t>
  </si>
  <si>
    <t>Комплектация с функцией подогрева входящего воздуха до заданной температуры, позволяет использовать Air Master круглый год  при температуре от +50 до -40С.
Встроенный датчик СО2 автоматически определяет  уровень углекислого газа в помещении и управляет (открывает и закрывает) клапаном притока поддерживая здоровый, оптимальный уровень СО2.</t>
  </si>
  <si>
    <t>Фильтры</t>
  </si>
  <si>
    <t>Фильтр BASIC F5</t>
  </si>
  <si>
    <t>Задерживает от 40% до 60% частиц цветочной пыльцы, пыли, микроволокон, сажи и других мелких частиц менее 1 мкм. Разрешена сухая очистка. Влажная очистка запрещена.</t>
  </si>
  <si>
    <t>Фильтр HEPA F11</t>
  </si>
  <si>
    <t xml:space="preserve">Задерживает 99% частиц пыльцы, спор грибов, шерсти и перхоти животных, аллергенов клещей домашней пыли и других особо мелких частиц от 0,1мкм. Срок годности от 12 до 24 месяцев. </t>
  </si>
  <si>
    <t>Угольный CARBON</t>
  </si>
  <si>
    <t>Cерия Air Master</t>
  </si>
  <si>
    <t>Фильтр адсорбционно-каталитический (угольный) - эффективно устраняет неприятные бытовые запахи и другие органические загрязнители.</t>
  </si>
  <si>
    <t>Цена в тг с НДС</t>
  </si>
  <si>
    <r>
      <t xml:space="preserve">Задерживает от 40% до 60% частиц цветочной пыльцы, пыли, микроволокон, сажи и других мелких частиц менее 1 мкм. Разрешена сухая очистка. 
</t>
    </r>
    <r>
      <rPr>
        <b/>
        <sz val="20"/>
        <color indexed="60"/>
        <rFont val="Calibri"/>
        <family val="2"/>
        <charset val="204"/>
      </rPr>
      <t>Влажная очистка запрещена.</t>
    </r>
  </si>
  <si>
    <t xml:space="preserve">Задерживает 99% частиц пыльцы, спор грибов, шерсти и перхоти животных, аллергенов клещей домашней пыли и других особо мелких частиц от 0,1мкм. 
Срок годности от 12 до 24 месяцев. </t>
  </si>
  <si>
    <t>1. AirMaster</t>
  </si>
  <si>
    <t>2. VRF - Мультизональные системы</t>
  </si>
  <si>
    <t>3. Step Free Electrolux</t>
  </si>
  <si>
    <t>4. Чиллеры</t>
  </si>
  <si>
    <t>5. Фанкойлы</t>
  </si>
  <si>
    <t>6. Фанкойлы Electrolux</t>
  </si>
  <si>
    <t>7. ККБ</t>
  </si>
  <si>
    <t>8. Тепловые насосы</t>
  </si>
  <si>
    <t>10. Круглые канальные вентиляторы</t>
  </si>
  <si>
    <t>11. Прямоугольные канальные вентиляторы</t>
  </si>
  <si>
    <t>12. Крышные вентиляторы</t>
  </si>
  <si>
    <t>13. Кухонные вентиляторы</t>
  </si>
  <si>
    <t>14. Аксессуары для круг.кан.вент.</t>
  </si>
  <si>
    <t>15. Аксессуары для прям.кан.вент.</t>
  </si>
  <si>
    <t>16. Компактные установки CAU, ECO</t>
  </si>
  <si>
    <t>17. Компактные установки Electrolux</t>
  </si>
  <si>
    <t>18. Компактные установки UniMAX</t>
  </si>
  <si>
    <t>19. Бытовые кондиционеры</t>
  </si>
  <si>
    <t>20. Полупромышленные кондиционеры</t>
  </si>
  <si>
    <t>21. Инверторные кондиционеры</t>
  </si>
  <si>
    <t>22. Элементы автоматики SHUFT</t>
  </si>
  <si>
    <t>23. Частотные преобразователи DANFOSS</t>
  </si>
  <si>
    <t>24. Сервоприводы Gruner</t>
  </si>
  <si>
    <t>25. Вентиляторы радиальные ВР 80-75 низкого давления</t>
  </si>
  <si>
    <t>26. Вентиляторы радиальные ВР 280-46 среднего давления</t>
  </si>
  <si>
    <t xml:space="preserve">27. Вентиляторы пылевые ВЦП 7-40 </t>
  </si>
  <si>
    <t>28. ВЕНТИЛЯТОРЫ РАДИАЛЬНЫЕ ВЫСОКОГО ДАВЛЕНИЯ</t>
  </si>
  <si>
    <t>29. ВР 140-15 ВЫСОКОГО давления</t>
  </si>
  <si>
    <t>30. Крышные ВКР</t>
  </si>
  <si>
    <t>31. Крышные ВКРС</t>
  </si>
  <si>
    <t>32. Крышные ВКРФ</t>
  </si>
  <si>
    <t>33. Крышные ВКРФм</t>
  </si>
  <si>
    <t>34. Клапаны УВК, КВУ</t>
  </si>
  <si>
    <t>35. Электроприводы BELIMO</t>
  </si>
  <si>
    <t>36. Частотные преобразователи</t>
  </si>
  <si>
    <t>Евро</t>
  </si>
  <si>
    <t>Столбец1</t>
  </si>
  <si>
    <t>Столбец2</t>
  </si>
  <si>
    <t>Date</t>
  </si>
  <si>
    <t>name</t>
  </si>
  <si>
    <t>ID</t>
  </si>
  <si>
    <t>NumCode</t>
  </si>
  <si>
    <t>CharCode</t>
  </si>
  <si>
    <t>Nominal</t>
  </si>
  <si>
    <t>Value</t>
  </si>
  <si>
    <t>Name2</t>
  </si>
  <si>
    <t>Foreign Currency Market</t>
  </si>
  <si>
    <t>R01010</t>
  </si>
  <si>
    <t>R01020A</t>
  </si>
  <si>
    <t>R01035</t>
  </si>
  <si>
    <t>R01060</t>
  </si>
  <si>
    <t>R01090B</t>
  </si>
  <si>
    <t>R01100</t>
  </si>
  <si>
    <t>R01115</t>
  </si>
  <si>
    <t>R01135</t>
  </si>
  <si>
    <t>R01215</t>
  </si>
  <si>
    <t>R01235</t>
  </si>
  <si>
    <t>R01239</t>
  </si>
  <si>
    <t>R01270</t>
  </si>
  <si>
    <t>R01335</t>
  </si>
  <si>
    <t>R01350</t>
  </si>
  <si>
    <t>R01370</t>
  </si>
  <si>
    <t>R01375</t>
  </si>
  <si>
    <t>R01500</t>
  </si>
  <si>
    <t>R01535</t>
  </si>
  <si>
    <t>R01565</t>
  </si>
  <si>
    <t>R01585F</t>
  </si>
  <si>
    <t>R01589</t>
  </si>
  <si>
    <t>R01625</t>
  </si>
  <si>
    <t>R01670</t>
  </si>
  <si>
    <t>R01700J</t>
  </si>
  <si>
    <t>R01710A</t>
  </si>
  <si>
    <t>R01717</t>
  </si>
  <si>
    <t>R01720</t>
  </si>
  <si>
    <t>R01760</t>
  </si>
  <si>
    <t>R01770</t>
  </si>
  <si>
    <t>R01775</t>
  </si>
  <si>
    <t>R01810</t>
  </si>
  <si>
    <t>R01815</t>
  </si>
  <si>
    <t>R01820</t>
  </si>
  <si>
    <t>Фунт стерлингов Соединенного королевства</t>
  </si>
  <si>
    <t>Армянских драмов</t>
  </si>
  <si>
    <t>Венгерских форинтов</t>
  </si>
  <si>
    <t>Датских крон</t>
  </si>
  <si>
    <t>Индийских рупий</t>
  </si>
  <si>
    <t>Казахстанских тенге</t>
  </si>
  <si>
    <t>Киргизских сомов</t>
  </si>
  <si>
    <t>Китайских юаней</t>
  </si>
  <si>
    <t>Молдавских леев</t>
  </si>
  <si>
    <t>Норвежских крон</t>
  </si>
  <si>
    <t>СДР (специальные права заимствования)</t>
  </si>
  <si>
    <t>Таджикских сомони</t>
  </si>
  <si>
    <t>Узбекских сумов</t>
  </si>
  <si>
    <t>Украинских гривен</t>
  </si>
  <si>
    <t>Чешских крон</t>
  </si>
  <si>
    <t>Шведских крон</t>
  </si>
  <si>
    <t>Южноафриканских рэндов</t>
  </si>
  <si>
    <t>Вон Республики Корея</t>
  </si>
  <si>
    <t>Японских иен</t>
  </si>
  <si>
    <t>Цена в тг. с НДС</t>
  </si>
  <si>
    <r>
      <t xml:space="preserve">НАРУЖНЫЕ БЛОКИ </t>
    </r>
    <r>
      <rPr>
        <b/>
        <u/>
        <sz val="12"/>
        <color indexed="9"/>
        <rFont val="Arial"/>
        <family val="2"/>
        <charset val="204"/>
      </rPr>
      <t>V4+</t>
    </r>
  </si>
  <si>
    <t>Цена c НДС</t>
  </si>
  <si>
    <t>Водоохлаждаемые чиллеры c винтовым комрессором, R134a</t>
  </si>
  <si>
    <r>
      <t xml:space="preserve">Воздухоохлаждаемые мини-чиллеры </t>
    </r>
    <r>
      <rPr>
        <b/>
        <u/>
        <sz val="10"/>
        <color indexed="9"/>
        <rFont val="Calibri"/>
        <family val="2"/>
        <charset val="204"/>
      </rPr>
      <t>со встроенным гидромодулем</t>
    </r>
    <r>
      <rPr>
        <b/>
        <sz val="10"/>
        <color indexed="9"/>
        <rFont val="Calibri"/>
        <family val="2"/>
        <charset val="204"/>
      </rPr>
      <t>, R410a, пульт управления встроенный</t>
    </r>
  </si>
  <si>
    <r>
      <t xml:space="preserve">Воздухоохлаждаемые DC-инверторные мини-чиллеры </t>
    </r>
    <r>
      <rPr>
        <b/>
        <u/>
        <sz val="10"/>
        <color indexed="9"/>
        <rFont val="Calibri"/>
        <family val="2"/>
        <charset val="204"/>
      </rPr>
      <t>со встроенным гидромодулем</t>
    </r>
    <r>
      <rPr>
        <b/>
        <sz val="10"/>
        <color indexed="9"/>
        <rFont val="Calibri"/>
        <family val="2"/>
        <charset val="204"/>
      </rPr>
      <t>, R410a, пульт управления встроенный</t>
    </r>
  </si>
  <si>
    <t>Гидр.  
сопр-е, кПа</t>
  </si>
  <si>
    <r>
      <t xml:space="preserve">Компрессорно-конденсаторные блоки cooling only </t>
    </r>
    <r>
      <rPr>
        <b/>
        <u/>
        <sz val="11"/>
        <color indexed="9"/>
        <rFont val="Calibri"/>
        <family val="2"/>
        <charset val="204"/>
      </rPr>
      <t>R410a</t>
    </r>
    <r>
      <rPr>
        <b/>
        <sz val="11"/>
        <color indexed="9"/>
        <rFont val="Calibri"/>
        <family val="2"/>
        <charset val="204"/>
      </rPr>
      <t>, c соединительным комплектом</t>
    </r>
  </si>
  <si>
    <t>Производитель компрессора</t>
  </si>
  <si>
    <t>Вентиляторы серии CFk VIM (конструкция, свойства, особенности): 
- Разъемный коррозионно-стойкий корпус из композиционного материала с пониженной звукопроводимостью. 
- EXTRA COOLING - технологическое решение с применением компактного блока мотор-колеса в центре воздушной струи, благодаря чему обеспечивается оптимальное охлаждение двигателя и длительный ресурс службы.
- В конструкции использована система рассекателей-завихрителей, существенно увеличивающая характеристику напора воздуха. 
- Двигатель с внешним ротором  статически и динамически сбалансирован с рабочим колесом в двух плоскостях. 
- Шариковые подшипники двигателя не требуют специального обслуживания.  
- Встроенная термозащита двигателя с автоматическим перезапуском.
- Монтаж в любом положении.</t>
  </si>
  <si>
    <t>Вентиляторы серии CFk MAX - Максимальное движение вперед!!!
- Разъемный коррозионно-стойкий корпус из композиционного материала с пониженной звукопроводимостью. 
- Только оригинальные высоконапорные колеса ZIEHL-ABEGG. 
- В конструкции использована система рассекателей-завихрителей, существенно увеличивающая характеристику напора воздуха. 
- Монтаж в любом положении.</t>
  </si>
  <si>
    <t>Вентиляторы серии CFk MAX (конструкция, свойства, особенности):
- Разъемный коррозионно-стойкий корпус из композиционного материала с пониженной звукопроводимостью. 
- Только оригинальные колеса ZIEHL-ABEGG. 
- В конструкции использована система рассекателей-завихрителей, существенно увеличивающая характеристику напора воздуха. 
- Двигатель с внешним ротором  статически и динамически сбалансирован с рабочим колесом в двух плоскостях. 
- Шариковые подшипники двигателя не требуют специального обслуживания.  
- Встроенная термозащита двигателя с автоматическим перезапуском.
- Монтаж в любом положении.</t>
  </si>
  <si>
    <t>Вентиляторы серии ICF VIM
- Низкий уровень шума благодаря изоляции высокой плотности;
- Удобный доступ к рабочему колесу облегчает обслуживание;
- Встроенная термозащита двигателя с автоматическим перезапуском.</t>
  </si>
  <si>
    <t>Вентиляторы серии ICF VIM(конструкция, свойства, особенности):
- Корпус из оцинкованной стали не ниже класса 2 по ГОСТ 14918-80 с массой цинкового покрытия не менее  260 г/м2  . 
- Тепло-/звукоизоляция  корпуса 50 мм высокой объемной плотности.
- Высокоэффективная крыльчатка с загнутыми вперед/назад лопатками. 
- Двигатели с внешним ротором статически и динамически сбалансированы с рабочим колесом в двух плоскостях. 
- Встроенная термозащита двигателя, класс защиты двигателя IP 54.
- Класс защиты от поражения эл/током I.</t>
  </si>
  <si>
    <t>Вентиляторы серии CMF (конструкция, свойства, особенности):
- Корпус из оцинкованной стали (у CMFE) или алюминия (у CMFD). 
- Высокоэффективная диагональная крыльчатка со спрямляющим механизмом.
- Двигатель отделен от воздушного потока.
- Шариковые подшипники двигателя не требуют специального обслуживания.  
- Встроенная термозащита двигателя с перезапуском путем отключения питания (CMFE 250/315/355) или термозащита с выведенными термоконтактами, с автоматическим перезапуском (CMFE 315S, CMFD 400/560/630/710).
- Монтаж в любом положении.
- Встроенный кронштейн</t>
  </si>
  <si>
    <t>Вентиляторы серии CMF - Высокий кпд, низкое энергопотребление!!!
- Самое низкое энергопотребление среди канальных вентиляторов
- Высокий КПД (до 55%).
- Высокоэффективная диагональная крыльчатка со спрямляющим механизмом.
- Двигатель отделен от воздушного потока.
- Монтаж в любом положении.
- Встроенный кронштейн</t>
  </si>
  <si>
    <t xml:space="preserve"> ECO 100  </t>
  </si>
  <si>
    <t xml:space="preserve">   ECO 125    </t>
  </si>
  <si>
    <t xml:space="preserve"> ECO 150  </t>
  </si>
  <si>
    <t xml:space="preserve"> ECO 200  </t>
  </si>
  <si>
    <t xml:space="preserve"> ECO 250  </t>
  </si>
  <si>
    <t xml:space="preserve">ECO 300 </t>
  </si>
  <si>
    <t xml:space="preserve"> 64/62/51  </t>
  </si>
  <si>
    <t xml:space="preserve"> +40 C</t>
  </si>
  <si>
    <t>60/59/42</t>
  </si>
  <si>
    <t>66/65/58</t>
  </si>
  <si>
    <t xml:space="preserve"> +42 C</t>
  </si>
  <si>
    <t>Вентиляторы серии ECO (конструкция, свойства, особенности): 
- Материал корпуса: АВС-пластик (ECO 100, 125) и оцинкованная сталь (ECO 200, 250, 300). 
- Осевая крыльчатка (алюминиевая для ECO 200, 250, 300). 
- Двигатель на подшипниках качения (ECO 200, 250, 300) 
- Монтаж в горизонтальном положении для ECO 100, 125 и в любом положении для ECO 200, 250, 300.
- Компактные размеры</t>
  </si>
  <si>
    <t>Вентиляторы серии ECO
- Материал корпуса: АВС-пластик (ECO 100, 125) и оцинкованная сталь (ECO 200, 250, 300). 
- Устойчивость к коррозии и механическим повреждениям (ECO 100, 125).
- Последовательная установка для усиления напора (ECO 200, 250, 300). 
- Монтаж в горизонтальном положении для ECO 100, 125 и в любом положении для ECO 200, 250, 300.
- Компактные размеры</t>
  </si>
  <si>
    <t xml:space="preserve">FLOW 100  </t>
  </si>
  <si>
    <t>FLOW 125</t>
  </si>
  <si>
    <t xml:space="preserve"> FLOW 160</t>
  </si>
  <si>
    <t>Уровень
шума (1м), дБ(А)</t>
  </si>
  <si>
    <t>Вентиляторы серии FLOW 
- Низкий уровень шума, высокая производительность (FLOW 100, 125).
- Последовательная установка для усиления напора 
(FLOW 160).
- Устойчивость к коррозии и механическим повреждениям.</t>
  </si>
  <si>
    <t>Вентиляторы серии FLOW (конструкция, свойства, особенности): 
- Корпус из АВС-пластика. 
- Двухскоростной асинхронный двигатель, не требующий обслуживания (FLOW 100, 125), и двигатель на подшипниках качения (FLOW 160).
- Монтаж в горизонтальном положении для FLOW 100, 125 и в любом положении для FLOW 160.
- Встроенный комплект для монтажа (FLOW 100, 125), а для FLOW 160 - защитная решетка в комплекте.</t>
  </si>
  <si>
    <t>Вентиляторы серии CFk VIM - 
- Разъемный коррозионно-стойкий корпус из композиционного материала с пониженной звукопроводимостью. 
- EXTRA COOLING - технологическое решение с применением компактного блока мотор-колеса в центре воздушной струи, благодаря чему обеспечивается оптимальное охлаждение двигателя и длительный ресурс службы.
- В конструкции использована система рассекателей-завихрителей, существенно увеличивающая характеристику напора воздуха. 
- Монтаж в любом положении.</t>
  </si>
  <si>
    <t xml:space="preserve"> TUBE 100XL  </t>
  </si>
  <si>
    <t xml:space="preserve"> TUBE 125XL  </t>
  </si>
  <si>
    <t xml:space="preserve"> TUBE 160XL  </t>
  </si>
  <si>
    <t xml:space="preserve"> TUBE 200XL  </t>
  </si>
  <si>
    <t xml:space="preserve"> TUBE 250XL  </t>
  </si>
  <si>
    <t xml:space="preserve"> TUBE 315XL  </t>
  </si>
  <si>
    <t>69/68/50</t>
  </si>
  <si>
    <t>74/72/52</t>
  </si>
  <si>
    <t>71/70/52</t>
  </si>
  <si>
    <t>74/73/60</t>
  </si>
  <si>
    <t>Вентиляторы серии ECO
Вентиляторы серии TUBE - Экономичная цена и надежность!!!
- Разъемный корпус из оцинкованной стали. 
- Мотор-колесо динамически сбалансировано в двух плоскостях. 
- Встроенная термозащита двигателя с автоматическим перезапуском.
- Монтаж в любом положении.
- Кронштейн в комплекте.
- Компактные размеры</t>
  </si>
  <si>
    <t>Вентиляторы серии TUBE (конструкция, свойства, особенности): 
- Разъемный корпус из оцинкованной стали. 
- Крыльчатка из пластика/стали с загнутыми назад лопатками. 
- Двигатель с внешним ротором  статически и динамически сбалансирован с рабочим колесом в двух плоскостях. 
- Шариковые подшипники двигателя не требуют специального обслуживания.  
- Встроенная термозащита двигателя с автоматическим перезапуском.
- Монтаж в любом положении.
- Кронштейн в комплекте.</t>
  </si>
  <si>
    <t>CFs 100 S</t>
  </si>
  <si>
    <t>CFs 125 S</t>
  </si>
  <si>
    <t>CFs 160 S</t>
  </si>
  <si>
    <t>CFs 200 S</t>
  </si>
  <si>
    <t>CFs 250 S</t>
  </si>
  <si>
    <t>CFs 315 S</t>
  </si>
  <si>
    <t>Вентиляторы серии RF VIM - надежность, качество, отличная цена!!!
- Только оригинальные колеса ZIEHL-ABEGG. 
- Компактные размеры: экономия пространства. 
- Широкий модельный ряд.
- Стандартный типоразмерный ряд: совместимость с другими элементами системы.
- Уникальные модели с напором до 1500 Па.
- Монтаж в любом положении.</t>
  </si>
  <si>
    <t>Вентиляторы серии RF VIM (конструкция, свойства, особенности): 
- Корпус из оцинкованной стали. 
- Мотор-колесо ZIEHL-ABEGG. 
- Стальная крыльчатка с загнутыми вперед лопатками.
- Двигатель с внешним ротором.  
- Электродвигатель с рабочим колесом статически и динамически сбалансированы в двух плоскостях.
- Термозащита двигателя с выведенными контактами и автоматическим перезапуском.
- Клеммная коробка.
- Монтаж в любом положении.
- Уникальные модели с напором до 1500 Па.</t>
  </si>
  <si>
    <t xml:space="preserve"> IRFD-B 800×500-4S VIM</t>
  </si>
  <si>
    <t>RMVE 190/300-2 VIM</t>
  </si>
  <si>
    <t>RMVE 220/400-2 VIM</t>
  </si>
  <si>
    <t>RMVE 250/400-2 VIM</t>
  </si>
  <si>
    <t>RMVE 280/400-2 VIM</t>
  </si>
  <si>
    <t>RMVE 311/440-4 VIM</t>
  </si>
  <si>
    <t>RMVD 311/440-4 VIM</t>
  </si>
  <si>
    <t>RMVE 355/600-4 VIM</t>
  </si>
  <si>
    <t>RMVD 355/600-4 VIM</t>
  </si>
  <si>
    <t>RMVE 400/600-4 VIM</t>
  </si>
  <si>
    <t>RMVD 400/600-4 VIM</t>
  </si>
  <si>
    <t>RMVE 450/670-4 VIM</t>
  </si>
  <si>
    <t>RMVD 450/670-4 VIM</t>
  </si>
  <si>
    <t>RMVD 500/670-4 VIM</t>
  </si>
  <si>
    <t>RMVD 560/940-4 VIM*</t>
  </si>
  <si>
    <t>RMVD 630/950-4 VIM*</t>
  </si>
  <si>
    <t>RMVD 710/1040-8 VIM*</t>
  </si>
  <si>
    <t>RMVD 710/1040-6 VIM*</t>
  </si>
  <si>
    <t>уточнять</t>
  </si>
  <si>
    <t>Итого с НДС</t>
  </si>
  <si>
    <t>Установки с рекуперацией тепла UniMAX-R V очищают, нагревают и подают свежий воздух. UniMAX-R V устройства извлекают тепло из выходящего воздуха и передают его в поступающий.                                       • Роторный теплообменник.
• Высокоэффективная отдача тепла до 75 %.
• Электрический или водяной нагреватель.
• Производительные и бесшумные вентиляторы.
• Регулируемый воздушный поток.
• Регулируемая температура подаваемого воздуха.
• Двигатели с наружными ротором.
• UniMAX-R 450VE - 1500VE 3.0 с интегрированными возможностями управления и наблюдения с помощью пультов управления Flex, Stouch и TPC.
• Акустическая изоляция стенок - 50 мм.
• UniMAX-R 450V - 1500V корпус: окрашенный RAL 7040.
• Низкий уровень шума.</t>
  </si>
  <si>
    <t>Мощность кВт</t>
  </si>
  <si>
    <t>Уров. шума ДБ(A)</t>
  </si>
  <si>
    <t>Подключение электропитания</t>
  </si>
  <si>
    <t>БЫТОВЫЕ КОНДИЦИОНЕРЫ (RAC)</t>
  </si>
  <si>
    <t>СПЛИТ-СИСТЕМЫ НАСТЕННОГО ТИПА</t>
  </si>
  <si>
    <t xml:space="preserve">Сплит-системы ON/OFF </t>
  </si>
  <si>
    <t>MDSF-07HRN1 indoor</t>
  </si>
  <si>
    <t>715*250*188</t>
  </si>
  <si>
    <t>внутр. блок</t>
  </si>
  <si>
    <t>MDOF-07HN1 outdoor</t>
  </si>
  <si>
    <t>700*540*240</t>
  </si>
  <si>
    <t>MDSF-09HRN1 indoor</t>
  </si>
  <si>
    <t>MDOF-09HN1 outdoor</t>
  </si>
  <si>
    <t>MDSF-12HRN1 indoor</t>
  </si>
  <si>
    <t>800*275*188</t>
  </si>
  <si>
    <t>MDOF-12HN1 outdoor</t>
  </si>
  <si>
    <t>780*540*250</t>
  </si>
  <si>
    <t>MDSF-18HRN1 indoor</t>
  </si>
  <si>
    <t>940*275*205</t>
  </si>
  <si>
    <t>MDOF-18HN1 outdoor</t>
  </si>
  <si>
    <t>760*590*285</t>
  </si>
  <si>
    <t>MDSF-24HRN1 indoor</t>
  </si>
  <si>
    <t>1045*235*315</t>
  </si>
  <si>
    <t>наружн.блок</t>
  </si>
  <si>
    <t>MDOF-24HN1 outdoor</t>
  </si>
  <si>
    <t>845*700*320</t>
  </si>
  <si>
    <t>MDSF-28HRN1 indoor</t>
  </si>
  <si>
    <t>MDOF-28HN1 outdoor</t>
  </si>
  <si>
    <t>MDSF-09HRN1-v indoor</t>
  </si>
  <si>
    <t>MDOF-09HN1-v outdoor</t>
  </si>
  <si>
    <t>MDSF-12HRN1-v indoor</t>
  </si>
  <si>
    <t>MDOF-12HN1-v outdoor</t>
  </si>
  <si>
    <t>MDSF-18HRN1-v indoor</t>
  </si>
  <si>
    <t>MDOF-18HN1-v outdoor</t>
  </si>
  <si>
    <t>Сплит-системы инверторные</t>
  </si>
  <si>
    <t>MS1Ai-09HRFN1 indoor</t>
  </si>
  <si>
    <t>2,6(0,7-3,4)</t>
  </si>
  <si>
    <t>2,9(0,7-3,8)</t>
  </si>
  <si>
    <t>830*250*316</t>
  </si>
  <si>
    <t>MOCi-09HFN1 outdoor</t>
  </si>
  <si>
    <t>MDSA-07HRFN1 indoor</t>
  </si>
  <si>
    <t>722*290*187</t>
  </si>
  <si>
    <t>MDOA-07HFN1 outdoor</t>
  </si>
  <si>
    <t>MDSA-09HRFN1 indoor</t>
  </si>
  <si>
    <t>MDOA-09HFN1 outdoor</t>
  </si>
  <si>
    <t>810*558*310</t>
  </si>
  <si>
    <t>MDSA-12HRFN1 indoor</t>
  </si>
  <si>
    <t>802*297*189</t>
  </si>
  <si>
    <t>MDOA-12HFN1 outdoor</t>
  </si>
  <si>
    <t>MDSA-18HRFN1 indoor</t>
  </si>
  <si>
    <t>965*319*215</t>
  </si>
  <si>
    <t>MDOA-18HFN1 outdoor</t>
  </si>
  <si>
    <t>MDSA-24HRFN1 indoor</t>
  </si>
  <si>
    <t>1080*335*226</t>
  </si>
  <si>
    <t>MDOA-24HFN1 outdoor</t>
  </si>
  <si>
    <t>MS9Vi-09HRDN1  indoor</t>
  </si>
  <si>
    <t>2,6(0,6-3,3)</t>
  </si>
  <si>
    <t>2,9(0,9-3,9)</t>
  </si>
  <si>
    <t>290*845*165</t>
  </si>
  <si>
    <t>MORi-09HDN1   outdoor</t>
  </si>
  <si>
    <t>660*540*255</t>
  </si>
  <si>
    <t>MS9Vi-12HRDN1 indoor</t>
  </si>
  <si>
    <t>3,5(1,2-4,0)</t>
  </si>
  <si>
    <t>3,8(1,2-4,2)</t>
  </si>
  <si>
    <t>MORi-12HDN1   outdoor</t>
  </si>
  <si>
    <t>MS9Vi-12HRFN1 indoor</t>
  </si>
  <si>
    <t>MOCi-12HRFN1 outddor</t>
  </si>
  <si>
    <t>590*760*285</t>
  </si>
  <si>
    <t>STP220-20/Wd01 panel</t>
  </si>
  <si>
    <t>солнечная панель</t>
  </si>
  <si>
    <t>SPCK01</t>
  </si>
  <si>
    <t>соединит.комплект для подключения одной солнечной панели</t>
  </si>
  <si>
    <t>SPCK02</t>
  </si>
  <si>
    <t>соединит. комплект для подключения дополнительной солнечной панели</t>
  </si>
  <si>
    <t xml:space="preserve">МОБИЛЬНЫЕ КОНДИЦИОНЕРЫ (МОНОБЛОКИ) </t>
  </si>
  <si>
    <t>Серия N1, энергоэффективность А, ИК ПДУ в комплкте</t>
  </si>
  <si>
    <t>MPN1i-09ERN1</t>
  </si>
  <si>
    <t>430*320*720</t>
  </si>
  <si>
    <t>MPN1i-12ERN1</t>
  </si>
  <si>
    <t>814*483*375</t>
  </si>
  <si>
    <t>Серия Tango, современный hi-tech дизайн, энергоэффективность А, ИК ПДУ в комплекте</t>
  </si>
  <si>
    <t>MPGi-09ERN1</t>
  </si>
  <si>
    <t>443*435*840</t>
  </si>
  <si>
    <t>Опции для сплит-систем</t>
  </si>
  <si>
    <t xml:space="preserve">регулятор температуры конденсации для наружных блоков до 30kBTU  </t>
  </si>
  <si>
    <t>PF-KIT-01</t>
  </si>
  <si>
    <t>Плазма-фильтр (опция для серий AURORA и FAIRWIND)</t>
  </si>
  <si>
    <t>МУЛЬТИ СПЛИТ-СИСТЕМЫ СВОБОДНОЙ КОМПЛЕКТАЦИИ СЕРИИ FREE MATCH</t>
  </si>
  <si>
    <t>MD2O-14HFN1 outdoor</t>
  </si>
  <si>
    <t>800*554*333</t>
  </si>
  <si>
    <t>MD2O-18HDN1 outdoor</t>
  </si>
  <si>
    <t>MD2O-18HFN1 outdoor</t>
  </si>
  <si>
    <t>MD3O-21HDN1 outdoor</t>
  </si>
  <si>
    <t>MD3O-21HFN1 outdoor</t>
  </si>
  <si>
    <t>845*702*363</t>
  </si>
  <si>
    <t>MD4O-28HFN1 outdoor</t>
  </si>
  <si>
    <t>964*810*410</t>
  </si>
  <si>
    <t>MD4O-36HFN1 outdoor</t>
  </si>
  <si>
    <t>MD5O-42HFN1 outdoor</t>
  </si>
  <si>
    <t xml:space="preserve">Внутрение блоки настенного типа, серия R, ионизатор, функция самоочистки, follow me, биофильтр и комбинированный (с ионами серебра, угольный и каталитический) фильтр в комплекте, ИК ПДУ в комплекте </t>
  </si>
  <si>
    <t>MDSRI-12HRDN1 indoor</t>
  </si>
  <si>
    <t>275*790*195</t>
  </si>
  <si>
    <t>MDSRI-18HRDN1 indoor</t>
  </si>
  <si>
    <t>275*930*198</t>
  </si>
  <si>
    <t>Внутрение блоки настенного типа, серия AURORA, энергоэффективность класса А++, компрессор GMCC , Follow Me, температурная компенсация, функция самоочистки, защита помещения от замораживания, противопылевой фильтр высокой плотности, комбинированный фильтр тонкой очистки, защита от утечки хладагента, плазменный фильтр (опция),  ИК ПДУ в комплекте.</t>
  </si>
  <si>
    <t>MDSAI-07HRFN1 indoor</t>
  </si>
  <si>
    <t>питание по межбл.кабелю</t>
  </si>
  <si>
    <t>MDSAI-09HRFN1 indoor</t>
  </si>
  <si>
    <t>MDSAI-12HRDN1 indoor</t>
  </si>
  <si>
    <t>MDSAI-12HRFN1 indoor</t>
  </si>
  <si>
    <t>MDSAI-18HRFN1 indoor</t>
  </si>
  <si>
    <t xml:space="preserve">Внутрение блоки кассетного типа, компактные (647х647), встроенная помпа, ИК ПДУ в комплекте </t>
  </si>
  <si>
    <t>MDCA3I-07HRFN1 indoor</t>
  </si>
  <si>
    <t>T-MBQ4-03B4I Compact Cassette Panel</t>
  </si>
  <si>
    <t>MDCA3I-09HRFN1 indoor</t>
  </si>
  <si>
    <t>MDCA3I-12HRDN1 indoor</t>
  </si>
  <si>
    <t>MDCA3I-12HRFN1 indoor</t>
  </si>
  <si>
    <t>MDCA3I-18HRDN1 indoor</t>
  </si>
  <si>
    <t xml:space="preserve">Внутрение блоки канального типа, средненапорные, проводной пульт ДУ в комплекте       </t>
  </si>
  <si>
    <t>MDTBI-07HRFN1 indoor</t>
  </si>
  <si>
    <t>700*635*210</t>
  </si>
  <si>
    <t>MDTBI-09HRFN1 indoor</t>
  </si>
  <si>
    <t>MDTBI-12HRFN1 indoor</t>
  </si>
  <si>
    <t>MDTBI-18HRDN1 indoor</t>
  </si>
  <si>
    <t>920*635*210</t>
  </si>
  <si>
    <t xml:space="preserve">Внутрение блоки напольного типа, ИК ПДУ в комплекте </t>
  </si>
  <si>
    <t>MDFFI-09HRFN1 indoor</t>
  </si>
  <si>
    <t>700*600*210</t>
  </si>
  <si>
    <t>MDFFI-12HRDN1 indoor</t>
  </si>
  <si>
    <t>MDFFI-12HRFN1 indoor</t>
  </si>
  <si>
    <t>Уров. Шума, ДБ (A)</t>
  </si>
  <si>
    <t>ПОЛУПРОМЫШЛЕННЫЕ КОНДИЦИОНЕРЫ (PAC)</t>
  </si>
  <si>
    <t xml:space="preserve">Cплит-системы кассетного типа (компактные) с зимним комплектом (до -25 градусов), встроенная помпа, ИК ПДУ в комплекте  </t>
  </si>
  <si>
    <t>MDCA3-12HRN1 indoor</t>
  </si>
  <si>
    <t>внутр.блок</t>
  </si>
  <si>
    <t>T-MBQ4-03B4 Compact Cassette Panel</t>
  </si>
  <si>
    <t>MDOU-12HN1 outdoor</t>
  </si>
  <si>
    <t>540*780*250</t>
  </si>
  <si>
    <t>MDCA3-18HRN1 indoor</t>
  </si>
  <si>
    <t>MDOU-18HN1 outdoor</t>
  </si>
  <si>
    <t>MDCD-24HRN1 indoor</t>
  </si>
  <si>
    <t>840*840*205</t>
  </si>
  <si>
    <t>T-MBQ-02C1 Cassette Panel</t>
  </si>
  <si>
    <t>950*950*55</t>
  </si>
  <si>
    <t>MDOU-24HN1 outdoor</t>
  </si>
  <si>
    <t>842*700*320</t>
  </si>
  <si>
    <t>MDCD-36HRN1 indoor</t>
  </si>
  <si>
    <t>840*840*245</t>
  </si>
  <si>
    <t>MDOU-36HN1-L outdoor</t>
  </si>
  <si>
    <t>990*965*345</t>
  </si>
  <si>
    <t>MDCD-48HRN1 indoor</t>
  </si>
  <si>
    <t>MDOU-48HN1-L outdoor</t>
  </si>
  <si>
    <t>900*1170*350</t>
  </si>
  <si>
    <t>MDCD-60HRN1 indoor</t>
  </si>
  <si>
    <t>840*840*287</t>
  </si>
  <si>
    <t>MDOU-60HN1-L outdoor</t>
  </si>
  <si>
    <t xml:space="preserve">Cплит-системы канального типа с зимним комплектом (до -25 градусов), средненапорные, фильтр, встроенная помпа, проводной пульт ДУ в комплекте    </t>
  </si>
  <si>
    <t>MDTB-18HWN1 indoor</t>
  </si>
  <si>
    <t>920*210*635</t>
  </si>
  <si>
    <t>MDTB-24HWN1 indoor</t>
  </si>
  <si>
    <t>920*270*635</t>
  </si>
  <si>
    <t>MDTB-36HWN1 indoor</t>
  </si>
  <si>
    <t>1140*270*775</t>
  </si>
  <si>
    <t>MDTB-48HWN1 indoor</t>
  </si>
  <si>
    <t>1200*300*865</t>
  </si>
  <si>
    <t>MDTB-60HWN1 indoor</t>
  </si>
  <si>
    <t>MDUE-18HRN1 indoor</t>
  </si>
  <si>
    <t>1068*235*675</t>
  </si>
  <si>
    <t>MDUE-24HRN1 indoor</t>
  </si>
  <si>
    <t>MDUE-36HRN1 indoor</t>
  </si>
  <si>
    <t>1285*235*675</t>
  </si>
  <si>
    <t>MDUE-48HRN1 indoor</t>
  </si>
  <si>
    <t>1650*235*675</t>
  </si>
  <si>
    <t>MDUE-60HRN1 indoor</t>
  </si>
  <si>
    <t xml:space="preserve">Cплит-системы консольного (напольного) типа, ИК ПДУ в комплекте                    </t>
  </si>
  <si>
    <t>MDFA-12HRFN1 indoor</t>
  </si>
  <si>
    <t>700*210*600</t>
  </si>
  <si>
    <t>MDOFA-12HFN1 outdoor</t>
  </si>
  <si>
    <t>780*250*540</t>
  </si>
  <si>
    <t>MDFA-16HRFN1 indoor</t>
  </si>
  <si>
    <t>700x600x210</t>
  </si>
  <si>
    <t>MDOFA-16HFN1 outdoor</t>
  </si>
  <si>
    <t>800x554x333</t>
  </si>
  <si>
    <t>MDFA-18HRN1 indoor</t>
  </si>
  <si>
    <t>MDOFA-18HN1 outdoor</t>
  </si>
  <si>
    <t>845*320*700</t>
  </si>
  <si>
    <t>Cплит-системы колонного типа, ИК ПДУ в комплекте</t>
  </si>
  <si>
    <t>MDFS2-24ARN1 indoor</t>
  </si>
  <si>
    <t>2,5+2,1</t>
  </si>
  <si>
    <t>1655*273*500</t>
  </si>
  <si>
    <t>наружн.блок+внутр.блок</t>
  </si>
  <si>
    <t>MDOFS2-24AN1 outdoor</t>
  </si>
  <si>
    <t>845*335*695</t>
  </si>
  <si>
    <t>MDFM-24ARN1 indoor</t>
  </si>
  <si>
    <t>8,06+2,2</t>
  </si>
  <si>
    <t>0,166+2,2</t>
  </si>
  <si>
    <t>500*1700*315</t>
  </si>
  <si>
    <t>MDOFM-24AN1 outdoor</t>
  </si>
  <si>
    <t>MDFM-48ARN1 indoor</t>
  </si>
  <si>
    <t>15,2+3,5</t>
  </si>
  <si>
    <t>0,288+3,5</t>
  </si>
  <si>
    <t>550*1824*418</t>
  </si>
  <si>
    <t>MDOFM-48AN1 outdoor</t>
  </si>
  <si>
    <t>MDFM-60ARN1 indoor</t>
  </si>
  <si>
    <t>18,2+3,5</t>
  </si>
  <si>
    <t>0,347+3,5</t>
  </si>
  <si>
    <t>600*1934*455</t>
  </si>
  <si>
    <t>MDOFM-60AN1 outdoor</t>
  </si>
  <si>
    <t>Вариатор (регулятор температуры конденсации)</t>
  </si>
  <si>
    <t xml:space="preserve">регулятор температуры конденсации для наружных блоков до 60kBTU (2 мотора) и до 36kBTU (1 мотор)  </t>
  </si>
  <si>
    <t xml:space="preserve">Полупромышленные сплит-системы большой мощности </t>
  </si>
  <si>
    <t xml:space="preserve">Cплит-системы большой мощности колонного типа, ИК ПДУ в комплекте  </t>
  </si>
  <si>
    <t>MDFA-96HRN2 indoor</t>
  </si>
  <si>
    <t>1860*1200*420</t>
  </si>
  <si>
    <t>MDOV-96H-CN2 outdoor</t>
  </si>
  <si>
    <t>908*1255*700</t>
  </si>
  <si>
    <t>Cплит-системы большой мощности канального типа, ИК ПДУ в комплекте
(кроме MDHA-192HWN1 = проводной пульт ДУ), фильтр</t>
  </si>
  <si>
    <t>MDTB-76HWN1 indoor</t>
  </si>
  <si>
    <t>1366*450*716</t>
  </si>
  <si>
    <t>MDOV-76HN1 outdoor</t>
  </si>
  <si>
    <t>1255*908*×700</t>
  </si>
  <si>
    <t>MDTB-96HWN1 indoor</t>
  </si>
  <si>
    <t>MDOV-96HN1 outdoor</t>
  </si>
  <si>
    <t>MDTB-120HWN1 indoor</t>
  </si>
  <si>
    <t>MDOV-120HN1 outdoor</t>
  </si>
  <si>
    <t>MDHA-150HWN1 indoor</t>
  </si>
  <si>
    <t>1828*668*858</t>
  </si>
  <si>
    <t>MDOV-150HN1 outdoor</t>
  </si>
  <si>
    <t>MDHA-192HWN1 indoor</t>
  </si>
  <si>
    <t>MDOV-192HN1 outdoor</t>
  </si>
  <si>
    <t>MDFA2-76HRN1 indoor</t>
  </si>
  <si>
    <t>1200*1860*420</t>
  </si>
  <si>
    <t>MDFA2-96HRN1 indoor</t>
  </si>
  <si>
    <t>Уров. шума, ДБ(A)</t>
  </si>
  <si>
    <t>ИНВЕРТОРНЫЕ ПОЛУПРОМЫШЛЕННЫЕ КОНДИЦИОНЕРЫ (PAC)</t>
  </si>
  <si>
    <t>Инверторные сплит-системы кассетного типа (компактные), встроенная помпа, ИК ПДУ в комплекте</t>
  </si>
  <si>
    <t>MDCA3-18HRDN1 indoor</t>
  </si>
  <si>
    <t>MDOU-18HDN1 outdoor</t>
  </si>
  <si>
    <t>Инверторные сплит-системы кассетного типа, встроенная помпа, ИК ПДУ в комплекте</t>
  </si>
  <si>
    <t>MDCD-24HRDN1 indoor</t>
  </si>
  <si>
    <t>T-MBQ-02C1I  panel</t>
  </si>
  <si>
    <t>MDOU-24HDN1 outdoor</t>
  </si>
  <si>
    <t>MDCD-36HRDN1 indoor</t>
  </si>
  <si>
    <t>MDOU-36HDN1 outdoor</t>
  </si>
  <si>
    <t>946*810*410</t>
  </si>
  <si>
    <t>MDCD-48HRDN1 indoor</t>
  </si>
  <si>
    <t>MDOU-48HDN1 outdoor</t>
  </si>
  <si>
    <t>MDCD-60HRDN1 indoor</t>
  </si>
  <si>
    <t>MDOU-60HDN1 outdoor</t>
  </si>
  <si>
    <t>925*1333*410</t>
  </si>
  <si>
    <t xml:space="preserve">Инверторные сплит-системы канального типа, средненапорные, фильтр, помпа, проводной пульт ДУ в комплекте </t>
  </si>
  <si>
    <t>Inverter, R410A</t>
  </si>
  <si>
    <t>MDTB-18HWDN1 indoor</t>
  </si>
  <si>
    <t>MDTB-24HWDN1  indoor</t>
  </si>
  <si>
    <t>MDTB-36HWDN1  indoor</t>
  </si>
  <si>
    <t>MDTB-48HWDN1 indoor</t>
  </si>
  <si>
    <t>MDTB-60HWDN1  indoor</t>
  </si>
  <si>
    <t>MDUE-18HRDN1 indoor</t>
  </si>
  <si>
    <t>MDUE-24HRDN1 indoor</t>
  </si>
  <si>
    <t>MDUE-36HRDN1 indoor</t>
  </si>
  <si>
    <t>MDUE-48HRDN1 indoor</t>
  </si>
  <si>
    <t>MDUE-60HRDN1 indoor</t>
  </si>
  <si>
    <r>
      <t>Cплит-системы настенного типа серии</t>
    </r>
    <r>
      <rPr>
        <b/>
        <u/>
        <sz val="10"/>
        <color indexed="9"/>
        <rFont val="Arial"/>
        <family val="2"/>
        <charset val="204"/>
      </rPr>
      <t xml:space="preserve"> FAIRWIND ON/OFF</t>
    </r>
    <r>
      <rPr>
        <b/>
        <sz val="10"/>
        <color indexed="9"/>
        <rFont val="Arial"/>
        <family val="2"/>
        <charset val="204"/>
      </rPr>
      <t xml:space="preserve">, компрессор GMCC, возможность установки зимнего комплекта, температурная компенсация, противопылевой фильтр высокой плотности, нано-фильтр, защита от утечки хладагента, плазменный фильтр (опция), ИК ПДУ в комплекте, возможность подключения проводного ПДУ (опция)
</t>
    </r>
  </si>
  <si>
    <r>
      <t>Cплит-системы настенного типа серии</t>
    </r>
    <r>
      <rPr>
        <b/>
        <u/>
        <sz val="10"/>
        <color indexed="9"/>
        <rFont val="Arial"/>
        <family val="2"/>
        <charset val="204"/>
      </rPr>
      <t xml:space="preserve"> FAIRWIND ON/OFF</t>
    </r>
    <r>
      <rPr>
        <b/>
        <sz val="10"/>
        <color indexed="9"/>
        <rFont val="Arial"/>
        <family val="2"/>
        <charset val="204"/>
      </rPr>
      <t>, компрессор GMCC,  со встроенным зимним комплектом -25 ⁰С, температурная компенсация, противопылевой фильтр высокой плотности, нано-фильтр, защита от утечки хладагента, плазменный фильтр (опция), ИК ПДУ в комплекте, возможность подключения проводного ПДУ (опция)</t>
    </r>
  </si>
  <si>
    <r>
      <t xml:space="preserve">Инверторные сплит-системы настенного типа </t>
    </r>
    <r>
      <rPr>
        <b/>
        <u/>
        <sz val="10"/>
        <color indexed="9"/>
        <rFont val="Arial"/>
        <family val="2"/>
        <charset val="204"/>
      </rPr>
      <t>серии ALPS</t>
    </r>
    <r>
      <rPr>
        <b/>
        <sz val="10"/>
        <color indexed="9"/>
        <rFont val="Arial"/>
        <family val="2"/>
        <charset val="204"/>
      </rPr>
      <t xml:space="preserve">, плазменный фильтр, встроенный низкотемпературный комплект, подогрев поддона и картера, энергоэффективность класс А+, ИК ПДУ в комплекте                                                                                            </t>
    </r>
  </si>
  <si>
    <r>
      <t xml:space="preserve">Полностью инверторные сплит-системы настенного типа </t>
    </r>
    <r>
      <rPr>
        <b/>
        <u/>
        <sz val="10"/>
        <color indexed="9"/>
        <rFont val="Arial"/>
        <family val="2"/>
        <charset val="204"/>
      </rPr>
      <t>серии AURORA</t>
    </r>
    <r>
      <rPr>
        <b/>
        <sz val="10"/>
        <color indexed="9"/>
        <rFont val="Arial"/>
        <family val="2"/>
        <charset val="204"/>
      </rPr>
      <t>, энергоэффективность класса А++, компрессор GMCC , Follow Me, температурная компенсация, функция самоочиски, защита помещения от замораживания, противопылевой фильтр высокой плотности, комбинированный фильтр тонкой очистки, защита от утечки хладагента, плазменный фильтр (опция), ИК ПДУ в комплекте</t>
    </r>
  </si>
  <si>
    <r>
      <t xml:space="preserve">Инверторные сплит-системы настенного типа </t>
    </r>
    <r>
      <rPr>
        <b/>
        <u/>
        <sz val="10"/>
        <color indexed="9"/>
        <rFont val="Arial"/>
        <family val="2"/>
        <charset val="204"/>
      </rPr>
      <t>серии VIDA</t>
    </r>
    <r>
      <rPr>
        <b/>
        <sz val="10"/>
        <color indexed="9"/>
        <rFont val="Arial"/>
        <family val="2"/>
        <charset val="204"/>
      </rPr>
      <t xml:space="preserve">, ионизатор, функция самоочистки, follow me, энергоэффективность класс А, ИК ПДУ в комплекте                                  </t>
    </r>
  </si>
  <si>
    <r>
      <t xml:space="preserve">Инверторные сплит-системы настенного типа </t>
    </r>
    <r>
      <rPr>
        <b/>
        <u/>
        <sz val="10"/>
        <color indexed="9"/>
        <rFont val="Arial"/>
        <family val="2"/>
        <charset val="204"/>
      </rPr>
      <t>серии VIDA SOLAR POWER</t>
    </r>
    <r>
      <rPr>
        <b/>
        <sz val="10"/>
        <color indexed="9"/>
        <rFont val="Arial"/>
        <family val="2"/>
        <charset val="204"/>
      </rPr>
      <t xml:space="preserve"> с дополнительным питанием от солнечной энергии, энергоэффективность класс А+, ионизатор, ИК ПДУ в комплекте</t>
    </r>
  </si>
  <si>
    <r>
      <t xml:space="preserve">Внешние блоки мульти-сплит систем серии </t>
    </r>
    <r>
      <rPr>
        <b/>
        <u/>
        <sz val="10"/>
        <color indexed="9"/>
        <rFont val="Arial"/>
        <family val="2"/>
        <charset val="204"/>
      </rPr>
      <t>FREE MATCH, энергоэффективность класс А</t>
    </r>
  </si>
  <si>
    <r>
      <t xml:space="preserve">Cплит-системы кассетного типа (стандартные 840х840) с </t>
    </r>
    <r>
      <rPr>
        <b/>
        <u/>
        <sz val="10"/>
        <color indexed="9"/>
        <rFont val="Arial"/>
        <family val="2"/>
        <charset val="204"/>
      </rPr>
      <t>зимним комплектом (до -25 градусов)</t>
    </r>
    <r>
      <rPr>
        <b/>
        <sz val="10"/>
        <color indexed="9"/>
        <rFont val="Arial"/>
        <family val="2"/>
        <charset val="204"/>
      </rPr>
      <t xml:space="preserve">, встроенная помпа, ИК ПДУ в комплекте  </t>
    </r>
  </si>
  <si>
    <r>
      <t xml:space="preserve">Cплит-системы напольно-потолочного типа с </t>
    </r>
    <r>
      <rPr>
        <b/>
        <u/>
        <sz val="10"/>
        <color indexed="9"/>
        <rFont val="Arial"/>
        <family val="2"/>
        <charset val="204"/>
      </rPr>
      <t>зимним комплектом (до -25 градусов)</t>
    </r>
    <r>
      <rPr>
        <b/>
        <sz val="10"/>
        <color indexed="9"/>
        <rFont val="Arial"/>
        <family val="2"/>
        <charset val="204"/>
      </rPr>
      <t xml:space="preserve">, ИК ПДУ в комплекте  </t>
    </r>
  </si>
  <si>
    <t xml:space="preserve">Инверторные сплит-системы напольно-потолочного типа, ИК ПДУ в комплекте  </t>
  </si>
  <si>
    <t>Плавный регулятор оборотов</t>
  </si>
  <si>
    <t>Цена в тг. с учетом НДС</t>
  </si>
  <si>
    <t>Код для заказа</t>
  </si>
  <si>
    <t>Плавный регулятор скорости  SRE 2,5 (в корпусе)</t>
  </si>
  <si>
    <t>НС-0084730</t>
  </si>
  <si>
    <t>Автотрансформаторы</t>
  </si>
  <si>
    <t>ATRD-1,5 Пятиступенчатый автотрансформатор</t>
  </si>
  <si>
    <t>НС-0076645</t>
  </si>
  <si>
    <t>ATRD-3,0 Пятиступенчатый автотрансформатор</t>
  </si>
  <si>
    <t>НС-0076646</t>
  </si>
  <si>
    <t>ATRD-4,0 Пятиступенчатый автотрансформатор</t>
  </si>
  <si>
    <t>НС-0076647</t>
  </si>
  <si>
    <t>ATRD-7,0 Пятиступенчатый автотрансформатор</t>
  </si>
  <si>
    <t>НС-0076648</t>
  </si>
  <si>
    <t>ATRD-10,0 Пятиступенчатый автотрансформатор</t>
  </si>
  <si>
    <t>НС-0076649</t>
  </si>
  <si>
    <t>ATRD-14,0 Пятиступенчатый автотрансформатор</t>
  </si>
  <si>
    <t>НС-0076650</t>
  </si>
  <si>
    <t>ATRE-1,5 Пятиступенчатый автотрансформатор</t>
  </si>
  <si>
    <t>НС-0076651</t>
  </si>
  <si>
    <t>ATRE-2,0 Пятиступенчатый автотрансформатор</t>
  </si>
  <si>
    <t>НС-0076652</t>
  </si>
  <si>
    <t>ATRE-3,0 Пятиступенчатый автотрансформатор</t>
  </si>
  <si>
    <t>НС-0076653</t>
  </si>
  <si>
    <t>ATRE-5,0 Пятиступенчатый автотрансформатор</t>
  </si>
  <si>
    <t>НС-0076654</t>
  </si>
  <si>
    <t>ATRE-7,0 Пятиступенчатый автотрансформатор</t>
  </si>
  <si>
    <t>НС-0076655</t>
  </si>
  <si>
    <t>ATRE-10,0 Пятиступенчатый автотрансформатор</t>
  </si>
  <si>
    <t>НС-0076656</t>
  </si>
  <si>
    <t>ATRE-14,0 Пятиступенчатый автотрансформатор</t>
  </si>
  <si>
    <t>НС-0076657</t>
  </si>
  <si>
    <t>Ступенчатые регуляторы</t>
  </si>
  <si>
    <t>SRE-D-1,5-T Пятиступенчатый рег.скорости с термозащитой</t>
  </si>
  <si>
    <t>НС-1015046</t>
  </si>
  <si>
    <t>SRE-D- 2,0-T Пятиступенчатый рег.скорости с термозащитой</t>
  </si>
  <si>
    <t>НС-1015047</t>
  </si>
  <si>
    <t>SRE-D- 4,0-T Пятиступенчатый рег.скорости с термозащитой</t>
  </si>
  <si>
    <t>НС-1015048</t>
  </si>
  <si>
    <t>SRE-D- 5,0-T Пятиступенчатый рег.скорости с термозащитой</t>
  </si>
  <si>
    <t>НС-1015049</t>
  </si>
  <si>
    <t>SRE-D- 7,0-T Пятиступенчатый рег.скорости с термозащитой</t>
  </si>
  <si>
    <t>НС-1015050</t>
  </si>
  <si>
    <t>SRE-D-10,0-T Пятиступенчатый рег.скорости с термозащитой</t>
  </si>
  <si>
    <t>НС-1015051</t>
  </si>
  <si>
    <t>SRE-D-14,0-T Пятиступенчатый рег.скорости с термозащитой</t>
  </si>
  <si>
    <t>НС-1015052</t>
  </si>
  <si>
    <t>SRE-E- 1,5-T Пятиступенчатый рег.скорости с термозащитой</t>
  </si>
  <si>
    <t>НС-1015053</t>
  </si>
  <si>
    <t>SRE-E- 2,0-T Пятиступенчатый рег.скорости с термозащитой</t>
  </si>
  <si>
    <t>НС-1015054</t>
  </si>
  <si>
    <t>SRE-E- 3,0-T Пятиступенчатый рег.скорости с термозащитой</t>
  </si>
  <si>
    <t>НС-1015055</t>
  </si>
  <si>
    <t>SRE-E- 5,0-T Пятиступенчатый рег.скорости с термозащитой</t>
  </si>
  <si>
    <t>НС-1015056</t>
  </si>
  <si>
    <t>SRE-E- 7,0-T Пятиступенчатый рег.скорости с термозащитой</t>
  </si>
  <si>
    <t>НС-1015057</t>
  </si>
  <si>
    <t>SRE-E- 10,0-T Пятиступенчатый рег.скорости с термозащитой</t>
  </si>
  <si>
    <t>НС-1015058</t>
  </si>
  <si>
    <t>SRE-E- 14,0-T Пятиступенчатый рег.скорости с термозащитой</t>
  </si>
  <si>
    <t>НС-1015059</t>
  </si>
  <si>
    <t>SRE-E- 2,0 Пятиступенчатый рег.скорости без термозащиты</t>
  </si>
  <si>
    <t>НС-1015045</t>
  </si>
  <si>
    <t>Трансформаторы</t>
  </si>
  <si>
    <t>Понижающий трансформатор</t>
  </si>
  <si>
    <t>Розница</t>
  </si>
  <si>
    <t>ATR-230/24-50 Понижающий трансформатор</t>
  </si>
  <si>
    <t>НС-0076673</t>
  </si>
  <si>
    <t>Гигростаты</t>
  </si>
  <si>
    <t>NKH-10 Канальный гигростат</t>
  </si>
  <si>
    <t>НС-0007635</t>
  </si>
  <si>
    <t>NZH-101 Комнатный гигростат</t>
  </si>
  <si>
    <t>НС-0007636</t>
  </si>
  <si>
    <t>Датчики давления</t>
  </si>
  <si>
    <t>Реле дифф. давления</t>
  </si>
  <si>
    <t>PS-500 L Дифференциальное реле  давления</t>
  </si>
  <si>
    <t>НС-1059322</t>
  </si>
  <si>
    <t>PS-2000 L Дифференциальное реле давления</t>
  </si>
  <si>
    <t>НС-1059323</t>
  </si>
  <si>
    <t>Датчики качества воздуха</t>
  </si>
  <si>
    <t>Датчики СО2</t>
  </si>
  <si>
    <t>KCO2 Канальный датчик концентрации CO2*</t>
  </si>
  <si>
    <t>НС-0007644</t>
  </si>
  <si>
    <t>RCO2 Комнатный датчик концентрации CO2*</t>
  </si>
  <si>
    <t>НС-0007645</t>
  </si>
  <si>
    <t>*заказная позиция, срок поставки от 4 до 7 недель</t>
  </si>
  <si>
    <t>Датчики температуры</t>
  </si>
  <si>
    <t>ALTF1-PT1000 Контактный датчик температуры с хомутом</t>
  </si>
  <si>
    <t>НС-0007647</t>
  </si>
  <si>
    <t>ATF1-PT1000 Уличный датчик температуры</t>
  </si>
  <si>
    <t>НС-0007648</t>
  </si>
  <si>
    <t>ATF2-PT1000 Уличный датчик температуры</t>
  </si>
  <si>
    <t>НС-0007649</t>
  </si>
  <si>
    <t>ETF01-PT1000 Погружной датчик температуры</t>
  </si>
  <si>
    <t>НС-0007657</t>
  </si>
  <si>
    <t>ETF-1144/99-AN-NTC Канальный датчик температуры</t>
  </si>
  <si>
    <t>НС-0007654</t>
  </si>
  <si>
    <t>ETF-944/99-H-NTC Комнатный датчик температуры</t>
  </si>
  <si>
    <t>НС-0007655</t>
  </si>
  <si>
    <t>ETF-998-H Комнатный датчик температуры со встроенным потенциометром*</t>
  </si>
  <si>
    <t>НС-0007656</t>
  </si>
  <si>
    <t>HTF-PT1000 Канальный датчик температуры</t>
  </si>
  <si>
    <t>НС-0007659</t>
  </si>
  <si>
    <t>RTF1-PT1000 Комнатный датчик температуры</t>
  </si>
  <si>
    <t>НС-0007660</t>
  </si>
  <si>
    <t>Датчик температуры канальный SHUFT HTF-NTC10K</t>
  </si>
  <si>
    <t>НС-1066066</t>
  </si>
  <si>
    <t>Датчик температуры комнатный SHUFT RTF1-NTC10K</t>
  </si>
  <si>
    <t>НС-1055314</t>
  </si>
  <si>
    <t>Датчик температуры погружной SHUFT ETF01-NTC10K</t>
  </si>
  <si>
    <t>НС-1055311</t>
  </si>
  <si>
    <t>Датчик температуры с хомутом контактный SHUFT ALTF1-NTC10K</t>
  </si>
  <si>
    <t>НС-1055313</t>
  </si>
  <si>
    <t>Датчик температуры уличный SHUFT ATF1-NTC10K</t>
  </si>
  <si>
    <t>НС-1055305</t>
  </si>
  <si>
    <t>Датчик температуры уличный SHUFT ATF2-NTC10K</t>
  </si>
  <si>
    <t>НС-1055310</t>
  </si>
  <si>
    <t>Комплексные контроллеры для систем вентиляции</t>
  </si>
  <si>
    <t>Контроллеры универсальные</t>
  </si>
  <si>
    <t>SHUFT AP-FP-D-1/W(E)H-1/HE контроллер серии AQUAPROFF*</t>
  </si>
  <si>
    <t>НС-0007662</t>
  </si>
  <si>
    <t xml:space="preserve"> Danfoss UNIVERSE 6</t>
  </si>
  <si>
    <t>НС-0073395</t>
  </si>
  <si>
    <t xml:space="preserve"> Danfoss UNIVERSE 6.1</t>
  </si>
  <si>
    <t>НС-0073396</t>
  </si>
  <si>
    <t>Контроллер CAREL C.PCO MINI BASIC</t>
  </si>
  <si>
    <t>НС-1075532</t>
  </si>
  <si>
    <t>Контроллер CAREL C.PCO MINI DIN HIGH-END, LCD DISPLAY</t>
  </si>
  <si>
    <t>НС-1075526</t>
  </si>
  <si>
    <t>Разъем под винт для C.PCO DIN BASIC</t>
  </si>
  <si>
    <t>НС-1075533</t>
  </si>
  <si>
    <t>Разъем под винт для C.PCO DIN ENHANCED/HIGH-END</t>
  </si>
  <si>
    <t>НС-1075528</t>
  </si>
  <si>
    <t>Терминал пользовательский thTune, 24 Vac, настенный монтаж</t>
  </si>
  <si>
    <t>НС-1075530</t>
  </si>
  <si>
    <t>Терминал пользовательский малогабаритный pLDPRO</t>
  </si>
  <si>
    <t>НС-1075531</t>
  </si>
  <si>
    <t>Контроллеры электронагревателей</t>
  </si>
  <si>
    <t>Ad-TC-DIN адаптер на DIN рейку для контроллеров серий ТС POWER</t>
  </si>
  <si>
    <t>НС-0007667</t>
  </si>
  <si>
    <t>Ad-TC-DIN адаптер на DIN рейку для контроллеров серий TC COMFORT и TC OEM</t>
  </si>
  <si>
    <t>НС-1018356</t>
  </si>
  <si>
    <t>ARC 10 Температурный задатчик для контроллеров TC</t>
  </si>
  <si>
    <t>НС-0007668</t>
  </si>
  <si>
    <t>TC-2*17/3 контроллер серии ТС POWER</t>
  </si>
  <si>
    <t>НС-0007674</t>
  </si>
  <si>
    <t>TC-2*28/3 контроллер cерии ТС POWER</t>
  </si>
  <si>
    <t>НС-0007675</t>
  </si>
  <si>
    <t>TC-2*45/3 контроллер серии ТС POWER</t>
  </si>
  <si>
    <t>НС-0007676</t>
  </si>
  <si>
    <t>TC-3.7/1 контроллер cерии ТС COMFORT</t>
  </si>
  <si>
    <t>НС-0007677</t>
  </si>
  <si>
    <t>TC-6.4/2 контроллер серии ТС COMFORT</t>
  </si>
  <si>
    <t>НС-0007678</t>
  </si>
  <si>
    <t>TC-F 3.7/1 контроллер cерии ТС OEM</t>
  </si>
  <si>
    <t>НС-0007679</t>
  </si>
  <si>
    <t>TC-F 6.4/2 контроллер серии ТС OEM</t>
  </si>
  <si>
    <t>НС-0007680</t>
  </si>
  <si>
    <t xml:space="preserve">Специализированные контроллеры </t>
  </si>
  <si>
    <t>Контроллер качества воды</t>
  </si>
  <si>
    <t>Контроллер качества воды WQ01*</t>
  </si>
  <si>
    <t>НС-1019199</t>
  </si>
  <si>
    <t>Контроллер качества воды WQ02*</t>
  </si>
  <si>
    <t>НС-1024448</t>
  </si>
  <si>
    <t>Преобразователи(активные датчики)</t>
  </si>
  <si>
    <t>TUC1/HY Канальный преобразователь влажности</t>
  </si>
  <si>
    <t>НС-0081886</t>
  </si>
  <si>
    <t>TUC2/HY Канальный преобразователь влажности</t>
  </si>
  <si>
    <t>НС-0075357</t>
  </si>
  <si>
    <t>TUTC0111/HY Канальный преобразователь влажности и температуры*</t>
  </si>
  <si>
    <t>НС-0081888</t>
  </si>
  <si>
    <t>TTCO13/HY Канальный преобразователь температуры*</t>
  </si>
  <si>
    <t>НС-0081890</t>
  </si>
  <si>
    <t>TUA 1/HY Комнатный преобразователь влажности</t>
  </si>
  <si>
    <t>НС-0081893</t>
  </si>
  <si>
    <t>TTA 011/HY  Комнатный преобразователь температуры*</t>
  </si>
  <si>
    <t>НС-0081894</t>
  </si>
  <si>
    <t>TUTA 0111/HY  Комнатный преобразователь влажности и температуры*</t>
  </si>
  <si>
    <t>НС-0081900</t>
  </si>
  <si>
    <t>ESF-35-1 Канальный преобразователь скорости*</t>
  </si>
  <si>
    <t>НС-0007690</t>
  </si>
  <si>
    <t>ESF-35-2 Канальный преобразователь скорости*</t>
  </si>
  <si>
    <t>НС-0007691</t>
  </si>
  <si>
    <t>PTH-3202 Преобразователь давления(поставляются без штуцеров и трубок)*</t>
  </si>
  <si>
    <t>НС-0007695</t>
  </si>
  <si>
    <t>PTH-3202-DF Преобразователь давления(поставляются без штуцеров и трубок*</t>
  </si>
  <si>
    <t>НС-0007696</t>
  </si>
  <si>
    <t>Пульты управления</t>
  </si>
  <si>
    <t>Пульт управления</t>
  </si>
  <si>
    <t>ARC-121 Пульт управления приточной установкой</t>
  </si>
  <si>
    <t>НС-0007700</t>
  </si>
  <si>
    <t>Реле протока</t>
  </si>
  <si>
    <t>Реле потока</t>
  </si>
  <si>
    <t>SF-1K Реле потока воды</t>
  </si>
  <si>
    <t>НС-0084470</t>
  </si>
  <si>
    <t>SL-1E Реле потока воздуха</t>
  </si>
  <si>
    <t>НС-0083830</t>
  </si>
  <si>
    <t xml:space="preserve">Термостаты </t>
  </si>
  <si>
    <t>Термостаты</t>
  </si>
  <si>
    <t>BRC-S (5610) Контактный термостат</t>
  </si>
  <si>
    <t>НС-0007762</t>
  </si>
  <si>
    <t>ET060/HY Комнатный э/механический термостат</t>
  </si>
  <si>
    <t>НС-0085821</t>
  </si>
  <si>
    <t>NET-4 Капиллярный термостат</t>
  </si>
  <si>
    <t>НС-0007769</t>
  </si>
  <si>
    <t>NET-4/2 Капиллярный термостат*</t>
  </si>
  <si>
    <t>НС-0007768</t>
  </si>
  <si>
    <t>NET-7 Капиллярный термостат</t>
  </si>
  <si>
    <t>НС-0007770</t>
  </si>
  <si>
    <t>TV-090U/HY Погружной термостат*</t>
  </si>
  <si>
    <t>НС-1014849</t>
  </si>
  <si>
    <t>DBZ-05 Комплект для крепления капиллярной трубки NTF (6 шт.)*</t>
  </si>
  <si>
    <t>НС-0082549</t>
  </si>
  <si>
    <t>TA2n-S (6010) Комнатный термостат</t>
  </si>
  <si>
    <t>НС-0007777</t>
  </si>
  <si>
    <t>TA4n-S (6070) Комнатный термостат</t>
  </si>
  <si>
    <t>НС-0007779</t>
  </si>
  <si>
    <t>TF18/HY Термостат защиты от замерзания*</t>
  </si>
  <si>
    <t>НС-0077175</t>
  </si>
  <si>
    <t>TF30/HY Термостат защиты от замерзания*</t>
  </si>
  <si>
    <t>НС-0077176</t>
  </si>
  <si>
    <t>TF60/HY Термостат защиты от замерзания*</t>
  </si>
  <si>
    <t>НС-0077174</t>
  </si>
  <si>
    <t>Защитные термостаты DANFOSS</t>
  </si>
  <si>
    <t>Danfoss реле температуры KP61-2 (Термостат защиты от замерзания)</t>
  </si>
  <si>
    <t>НС-1089026</t>
  </si>
  <si>
    <t>Danfoss реле температуры KP61-4 (Термостат защиты от замерзания)</t>
  </si>
  <si>
    <t>НС-1089027</t>
  </si>
  <si>
    <t>Danfoss реле температуры KP61-6 (Термостат защиты от замерзания)</t>
  </si>
  <si>
    <t>НС-1089028</t>
  </si>
  <si>
    <t>Danfoss реле температуры KP61-11,5 (Термостат защиты от замерзания)</t>
  </si>
  <si>
    <t>НС-1089029</t>
  </si>
  <si>
    <t>3-х ходовые смесительные вентили</t>
  </si>
  <si>
    <t>3-х ходовые клапана</t>
  </si>
  <si>
    <t>3F25-18 3-х ходовой смесительный клапан*</t>
  </si>
  <si>
    <t>НС-1021795</t>
  </si>
  <si>
    <t xml:space="preserve">3F32-28 3-х ходовой смесительный клапан
</t>
  </si>
  <si>
    <t>НС-1007097</t>
  </si>
  <si>
    <t xml:space="preserve">3F40-44 3-х ходовой смесительный клапан
</t>
  </si>
  <si>
    <t>НС-1007098</t>
  </si>
  <si>
    <t xml:space="preserve">3F50-60 3-х ходовой смесительный клапан
</t>
  </si>
  <si>
    <t>НС-1007099</t>
  </si>
  <si>
    <t xml:space="preserve">3F65-90 3-х ходовой смесительный клапан
</t>
  </si>
  <si>
    <t>НС-1007100</t>
  </si>
  <si>
    <t>3F80-150 3-х ходовой смесительный клапан*</t>
  </si>
  <si>
    <t>НС-1007101</t>
  </si>
  <si>
    <t>3F100-225 3-х ходовой смесительный клапан*</t>
  </si>
  <si>
    <t>НС-1021794</t>
  </si>
  <si>
    <t>3F125-280 3-х ходовой смесительный клапан*</t>
  </si>
  <si>
    <t>НС-1007102</t>
  </si>
  <si>
    <t>3F150-400 3-х ходовой смесительный клапан*</t>
  </si>
  <si>
    <t>НС-1007103</t>
  </si>
  <si>
    <t xml:space="preserve">VRG 131 15-0,63 RP ½ 3-х ходовой смесительный клапан
</t>
  </si>
  <si>
    <t>НС-1007086</t>
  </si>
  <si>
    <t xml:space="preserve">VRG 131 15-1,0 RP ½ 3-х ходовой смесительный клапан
</t>
  </si>
  <si>
    <t>НС-1007087</t>
  </si>
  <si>
    <t xml:space="preserve">VRG 131 15-1,6 RP ½ 3-х ходовой смесительный клапан
</t>
  </si>
  <si>
    <t>НС-1007088</t>
  </si>
  <si>
    <t xml:space="preserve">VRG 131 15-2,5 RP ½ 3-х ходовой смесительный клапан
</t>
  </si>
  <si>
    <t>НС-1007089</t>
  </si>
  <si>
    <t xml:space="preserve">VRG 131 15-4,0 RP ½  3-х ходовой смесительный клапан </t>
  </si>
  <si>
    <t>НС-1029491</t>
  </si>
  <si>
    <t>VRG 131 20-4 RP ¾ 3-х ходовой смесительный клапан</t>
  </si>
  <si>
    <t>НС-1007090</t>
  </si>
  <si>
    <t xml:space="preserve">VRG 131 20-6.3 RP ¾ 3-х ходовой смесительный клапан
</t>
  </si>
  <si>
    <t>НС-1007092</t>
  </si>
  <si>
    <t xml:space="preserve">VRG 131 25-10 RP 1 3-х ходовой смесительный клапан
</t>
  </si>
  <si>
    <t>НС-1007093</t>
  </si>
  <si>
    <t xml:space="preserve">VRG 131 25-6.3 RP 1 3-х ходовой смесительный клапан
</t>
  </si>
  <si>
    <t>НС-1007091</t>
  </si>
  <si>
    <t xml:space="preserve">VRG 131 32-16 RP 1 ¼ 3-х ходовой смесительный клапан
</t>
  </si>
  <si>
    <t>НС-1007094</t>
  </si>
  <si>
    <t xml:space="preserve">VRG 131 40-25 RP 1 ½ 3-х ходовой смесительный клапан
</t>
  </si>
  <si>
    <t>НС-1007095</t>
  </si>
  <si>
    <t xml:space="preserve">VRG 131 50-40 RP 2 3-х ходовой смесительный клапан
</t>
  </si>
  <si>
    <t>НС-1007096</t>
  </si>
  <si>
    <t>*заказная позиция, срок поставки от 1 до 5 недель</t>
  </si>
  <si>
    <t>Частотные преобразователи Danfoss</t>
  </si>
  <si>
    <t>VLT FC 51 micro</t>
  </si>
  <si>
    <t>VLT Micro Drive FC 51 0,18 кВт (200-240, 1 фаза) 132F0001*</t>
  </si>
  <si>
    <t>НС-0005862</t>
  </si>
  <si>
    <t>VLT Micro Drive FC 51 0,37 кВт (200-240, 1 фаза) 132F0002</t>
  </si>
  <si>
    <t>НС-0005864</t>
  </si>
  <si>
    <t>VLT Micro Drive FC 51 0,75 кВт (200-240, 1 фаза) 132F0003</t>
  </si>
  <si>
    <t>НС-0005867</t>
  </si>
  <si>
    <t>VLT Micro Drive FC 51 1,5 кВт (200-240, 1 фаза) 132F0005</t>
  </si>
  <si>
    <t>НС-0005870</t>
  </si>
  <si>
    <t>VLT Micro Drive FC 51 2,2 кВт (200-240, 1 фаза) 132F0007</t>
  </si>
  <si>
    <t>НС-0005876</t>
  </si>
  <si>
    <t>VLT Micro Drive FC 51 0,37 кВт (380 - 480, 3 фазы) 132F0017</t>
  </si>
  <si>
    <t>НС-0005866</t>
  </si>
  <si>
    <t>VLT Micro Drive FC 51 0,75 кВт (380 - 480, 3 фазы) 132F0018</t>
  </si>
  <si>
    <t>НС-0005869</t>
  </si>
  <si>
    <t>VLT Micro Drive FC 51 1,5 кВт (380 - 480, 3 фазы) 132F0020</t>
  </si>
  <si>
    <t>НС-0005872</t>
  </si>
  <si>
    <t>VLT Micro Drive FC 51 2,2 кВт (380 - 480, 3 фазы) 132F0022</t>
  </si>
  <si>
    <t>НС-0005878</t>
  </si>
  <si>
    <t>VLT Micro Drive FC 51 3 кВт (380 - 480, 3 фазы) 132F0024</t>
  </si>
  <si>
    <t>НС-0005880</t>
  </si>
  <si>
    <t>VLT Micro Drive FC 51 4 кВт (380 - 480, 3 фазы) 132F0026</t>
  </si>
  <si>
    <t>НС-0005883</t>
  </si>
  <si>
    <t>VLT Micro Drive FC 51 5,5 кВт (380 - 480, 3 фазы) 132F0028</t>
  </si>
  <si>
    <t>НС-0005884</t>
  </si>
  <si>
    <t>VLT Micro Drive FC 51 7,5 кВт (380 - 480, 3 фазы) 132F0030</t>
  </si>
  <si>
    <t>НС-0005885</t>
  </si>
  <si>
    <t>VLT Micro Drive FC 51 11 кВт (380 - 480, 3 фазы) 132F0058</t>
  </si>
  <si>
    <t>НС-0005873</t>
  </si>
  <si>
    <t>VLT Micro Drive FC 51 15 кВт (380 - 480, 3 фазы) 132F0059</t>
  </si>
  <si>
    <t>НС-0005874</t>
  </si>
  <si>
    <t>VLT Micro Drive FC 51 18 кВт (380 - 480, 3 фазы) 132F0060</t>
  </si>
  <si>
    <t>НС-0005875</t>
  </si>
  <si>
    <t>VLT Micro Drive FC 51 22 кВт (380 - 480, 3 фазы) 132F0061</t>
  </si>
  <si>
    <t>НС-0005879</t>
  </si>
  <si>
    <t>VLT Панель с потенциометром IP21, 132B0101</t>
  </si>
  <si>
    <t>НС-0005887</t>
  </si>
  <si>
    <t>VLT Панель без потенциометра IP54, 132B0100</t>
  </si>
  <si>
    <t>НС-0005886</t>
  </si>
  <si>
    <t>Комплект NEMA1 - M1 132B0103 (от 0,18 кВт до 0,75 кВт)</t>
  </si>
  <si>
    <t>НС-0071948</t>
  </si>
  <si>
    <t>Комплект NEMA1 - M2 132B0104 (от 1,5 кВт до 2,2 кВт)</t>
  </si>
  <si>
    <t>НС-0071949</t>
  </si>
  <si>
    <t>Комплект NEMA1 - M3 132B0105 (от 3,0 кВт до 7,5 кВт)</t>
  </si>
  <si>
    <t>НС-0071950</t>
  </si>
  <si>
    <t>Комплект NEMA1 - M4 132B0120 (от 11,0 кВт до 15,0 кВт)</t>
  </si>
  <si>
    <t>НС-0077057</t>
  </si>
  <si>
    <t>Комплект NEMA1 - M5 132B0121 (от 18,5 кВт до 22,0 кВт)</t>
  </si>
  <si>
    <t>НС-0077058</t>
  </si>
  <si>
    <t>VLT HVAC BASIC DRIVE FC 101 IP54*</t>
  </si>
  <si>
    <t>Преобразователь частотный Danfoss VLT Basic Drive FC 101 0,75 кВт (380-480, 3 фазы) 131N0177</t>
  </si>
  <si>
    <t>НС-1057351</t>
  </si>
  <si>
    <t>Преобразователь частотный Danfoss VLT Basic Drive FC 101 1,5 кВт (380-480, 3 фазы) 131N0179</t>
  </si>
  <si>
    <t>НС-1057352</t>
  </si>
  <si>
    <t>Преобразователь частотный Danfoss VLT Basic Drive FC 101 2,2 кВт (380-480, 3 фазы) 131N0181</t>
  </si>
  <si>
    <t>НС-1057353</t>
  </si>
  <si>
    <t>Преобразователь частотный Danfoss VLT Basic Drive FC 101 3,0 кВт (380-480, 3 фазы) 131N0183</t>
  </si>
  <si>
    <t>НС-1057354</t>
  </si>
  <si>
    <t>Преобразователь частотный Danfoss VLT Basic Drive FC 101 4,0 кВт (380-480, 3 фазы) 131N0185</t>
  </si>
  <si>
    <t>НС-1057355</t>
  </si>
  <si>
    <t>Преобразователь частотный Danfoss VLT Basic Drive FC 101 5,5 кВт (380-480, 3 фазы) 131N0187</t>
  </si>
  <si>
    <t>НС-1057356</t>
  </si>
  <si>
    <t>Преобразователь частотный Danfoss VLT Basic Drive FC 101 7,5 кВт (380-480, 3 фазы) 131N0189</t>
  </si>
  <si>
    <t>НС-1057357</t>
  </si>
  <si>
    <t>Преобразователь частотный Danfoss VLT Basic Drive FC 101 11,0 кВт (380-480, 3 фазы) 131N0191</t>
  </si>
  <si>
    <t>НС-1057358</t>
  </si>
  <si>
    <t>Преобразователь частотный Danfoss VLT Basic Drive FC 101 15,0 кВт (380-480, 3 фазы) 131N0193</t>
  </si>
  <si>
    <t>НС-1057359</t>
  </si>
  <si>
    <t>Преобразователь частотный Danfoss VLT Basic Drive FC 101 18,5 кВт (380-480, 3 фазы) 131N0195</t>
  </si>
  <si>
    <t>НС-1057360</t>
  </si>
  <si>
    <t>Преобразователь частотный Danfoss VLT Basic Drive FC 101 22,0 кВт (380-480, 3 фазы) 131N0197</t>
  </si>
  <si>
    <t>НС-1057361</t>
  </si>
  <si>
    <t>Преобразователь частотный Danfoss VLT Basic Drive FC 101 30,0 кВт (380-480, 3 фазы) 131N0201</t>
  </si>
  <si>
    <t>НС-1057362</t>
  </si>
  <si>
    <t>Преобразователь частотный Danfoss VLT Basic Drive FC 101 37,0 кВт (380-480, 3 фазы) 131N0205</t>
  </si>
  <si>
    <t>НС-1057722</t>
  </si>
  <si>
    <t>Преобразователь частотный Danfoss VLT Basic Drive FC 101 45,0 кВт (380-480, 3 фазы) 131N0209</t>
  </si>
  <si>
    <t>НС-1057774</t>
  </si>
  <si>
    <t>Преобразователь частотный Danfoss VLT Basic Drive FC 101 55,0 кВт (380-480, 3 фазы) 131N0213</t>
  </si>
  <si>
    <t>НС-1057775</t>
  </si>
  <si>
    <t>Преобразователь частотный Danfoss VLT Basic Drive FC 101 75,0 кВт (380-480, 3 фазы) 131N0217</t>
  </si>
  <si>
    <t>НС-1057776</t>
  </si>
  <si>
    <t>Преобразователь частотный Danfoss VLT Basic Drive FC 101 90,0 кВт (380-480, 3 фазы) 131N0221</t>
  </si>
  <si>
    <t>НС-1057777</t>
  </si>
  <si>
    <t>Панель управления в комплекте, корпус IP54</t>
  </si>
  <si>
    <t>VLT HVAC BASIC DRIVE FC 101 IP20*</t>
  </si>
  <si>
    <t>Преобразователь частотный Danfoss VLT Basic Drive FC 101 0,37 кВт (380-480, 3 фазы) 131L9861</t>
  </si>
  <si>
    <t>НС-1057788</t>
  </si>
  <si>
    <t>Преобразователь частотный Danfoss VLT Basic Drive FC 101 0,75 кВт (380-480, 3 фазы) 131L9862</t>
  </si>
  <si>
    <t>НС-1057789</t>
  </si>
  <si>
    <t>Преобразователь частотный Danfoss VLT Basic Drive FC 101 1,5 кВт (380-480, 3 фазы) 131L9863</t>
  </si>
  <si>
    <t>НС-1057790</t>
  </si>
  <si>
    <t>Преобразователь частотный Danfoss VLT Basic Drive FC 101 2,2 кВт (380-480, 3 фазы) 131L9864</t>
  </si>
  <si>
    <t>НС-1057791</t>
  </si>
  <si>
    <t>Преобразователь частотный Danfoss VLT Basic Drive FC 101 3,0 кВт (380-480, 3 фазы) 131L9865</t>
  </si>
  <si>
    <t>НС-1057792</t>
  </si>
  <si>
    <t>Преобразователь частотный Danfoss VLT Basic Drive FC 101 4,0 кВт (380-480, 3 фазы) 131L9866</t>
  </si>
  <si>
    <t>НС-1057793</t>
  </si>
  <si>
    <t>Преобразователь частотный Danfoss VLT Basic Drive FC 101 5,5 кВт (380-480, 3 фазы) 131L9867</t>
  </si>
  <si>
    <t>НС-1057794</t>
  </si>
  <si>
    <t>Преобразователь частотный Danfoss VLT Basic Drive FC 101 7,5 кВт (380-480, 3 фазы) 131L9868</t>
  </si>
  <si>
    <t>НС-1057795</t>
  </si>
  <si>
    <t>Преобразователь частотный Danfoss VLT Basic Drive FC 101 11 кВт (380-480, 3 фазы) 131L9869</t>
  </si>
  <si>
    <t>НС-1057796</t>
  </si>
  <si>
    <t>Преобразователь частотный Danfoss VLT Basic Drive FC 101 15 кВт (380-480, 3 фазы) 131L9870</t>
  </si>
  <si>
    <t>НС-1057797</t>
  </si>
  <si>
    <t>Преобразователь частотный Danfoss VLT Basic Drive FC 101 18 кВт (380-480, 3 фазы) 131L9871</t>
  </si>
  <si>
    <t>НС-1057798</t>
  </si>
  <si>
    <t>Преобразователь частотный Danfoss VLT Basic Drive FC 101 22 кВт (380-480, 3 фазы) 131L9872</t>
  </si>
  <si>
    <t>НС-1057799</t>
  </si>
  <si>
    <t>Преобразователь частотный Danfoss VLT Basic Drive FC 101 30 кВт (380-480, 3 фазы) 131L9873</t>
  </si>
  <si>
    <t>НС-1057800</t>
  </si>
  <si>
    <t>Преобразователь частотный Danfoss VLT Basic Drive FC 101 37 кВт (380-480, 3 фазы) 131L9881</t>
  </si>
  <si>
    <t>НС-1057801</t>
  </si>
  <si>
    <t>Преобразователь частотный Danfoss VLT Basic Drive FC 101 45 кВт (380-480, 3 фазы) 131L9889</t>
  </si>
  <si>
    <t>НС-1057802</t>
  </si>
  <si>
    <t>Преобразователь частотный Danfoss VLT Basic Drive FC 101 55 кВт (380-480, 3 фазы) 131L9897</t>
  </si>
  <si>
    <t>НС-1057803</t>
  </si>
  <si>
    <t>Преобразователь частотный Danfoss VLT Basic Drive FC 101 75 кВт (380-480, 3 фазы) 131L9905</t>
  </si>
  <si>
    <t>НС-1057804</t>
  </si>
  <si>
    <t>Преобразователь частотный Danfoss VLT Basic Drive FC 101 90 кВт (380-480, 3 фазы) 131L9913</t>
  </si>
  <si>
    <t>НС-1057805</t>
  </si>
  <si>
    <t>Опция для VLT Панель управления LCP (пр. класс 0904710022) 132B0200**</t>
  </si>
  <si>
    <t>НС-1057888</t>
  </si>
  <si>
    <t>* - заказная позиция, срок поставки от 1 до 5 недель</t>
  </si>
  <si>
    <t>Поставляем любую продукцию из разделов "Силовая электронника" и "Промышленная автоматика" компании DANFOSS.</t>
  </si>
  <si>
    <t>Позиционеры</t>
  </si>
  <si>
    <t>FGEB-AB-5 Позиционер</t>
  </si>
  <si>
    <t>НС-0006226</t>
  </si>
  <si>
    <t>FGEB-EB-5 Позиционер</t>
  </si>
  <si>
    <t>НС-0006227</t>
  </si>
  <si>
    <t>Стандартные электроприводы/ Электроприводы  10 Нм с возвратной пружиной</t>
  </si>
  <si>
    <t>361-024-10  электропривод с возвр. пружиной</t>
  </si>
  <si>
    <t>НС-0081335</t>
  </si>
  <si>
    <t>361-024-10-S2  электропривод с возвр. пружиной</t>
  </si>
  <si>
    <t>НС-0081336</t>
  </si>
  <si>
    <t>361-230-10  электропривод с возвр. пружиной</t>
  </si>
  <si>
    <t>НС-0078894</t>
  </si>
  <si>
    <t>361-230-10-S2  электропривод с возвр. пружиной</t>
  </si>
  <si>
    <t>НС-0081339</t>
  </si>
  <si>
    <t>361C-024-10 электропривод с возвр. пружиной</t>
  </si>
  <si>
    <t>НС-0081337</t>
  </si>
  <si>
    <t>361C-024-10-S2 электропривод с возвр. Пружиной*</t>
  </si>
  <si>
    <t>НС-1011638</t>
  </si>
  <si>
    <t>Стандартные электроприводы/ Электроприводы  20 Нм с возвратной пружиной</t>
  </si>
  <si>
    <t>381-024-20  электропривод с возвр. пружиной</t>
  </si>
  <si>
    <t>НС-0081340</t>
  </si>
  <si>
    <t>381-024-20-S2  электропривод с возвр. пружиной</t>
  </si>
  <si>
    <t>НС-0081341</t>
  </si>
  <si>
    <t>381-230-20  электропривод с возвр. пружиной</t>
  </si>
  <si>
    <t>НС-0081344</t>
  </si>
  <si>
    <t>381-230-20-S2  электропривод с возвр. Пружиной</t>
  </si>
  <si>
    <t>НС-0081345</t>
  </si>
  <si>
    <t>381C-024-20  электропривод с возвр. пружиной</t>
  </si>
  <si>
    <t>НС-0081342</t>
  </si>
  <si>
    <t>381C-024-20-S2 электропривод с возвр. Пружиной*</t>
  </si>
  <si>
    <t>НС-1011639</t>
  </si>
  <si>
    <t>Стандартные электроприводы/ Электроприводы  3 Нм с возвратной пружиной</t>
  </si>
  <si>
    <t>341-024D-03 электропривод с возвр. пружиной</t>
  </si>
  <si>
    <t>НС-0081321</t>
  </si>
  <si>
    <t>341-024D-03-S2 электропривод с возвр. пружиной</t>
  </si>
  <si>
    <t>НС-0081323</t>
  </si>
  <si>
    <t>341-230D-03 электропривод с возвр. пружиной</t>
  </si>
  <si>
    <t>НС-0081325</t>
  </si>
  <si>
    <t>341-230D-03-S2 электропривод с возвр. пружиной</t>
  </si>
  <si>
    <t>НС-0081327</t>
  </si>
  <si>
    <t>341C-024D-03 электропривод с возвр. пружиной</t>
  </si>
  <si>
    <t>НС-0081324</t>
  </si>
  <si>
    <t>341C-024D-03-S2 электропривод с возвр. Пружиной*</t>
  </si>
  <si>
    <t>НС-1011640</t>
  </si>
  <si>
    <t>Стандартные электроприводы/ Электроприводы 5 Нм с возвратной пружиной</t>
  </si>
  <si>
    <t>341-024-05  электропривод с возвр. пружиной</t>
  </si>
  <si>
    <t>НС-0081328</t>
  </si>
  <si>
    <t>341-024-05-S2  электропривод с возвр. пружиной</t>
  </si>
  <si>
    <t>НС-0081330</t>
  </si>
  <si>
    <t>341-230-05 электропривод с возвр. пружиной</t>
  </si>
  <si>
    <t>НС-0078890</t>
  </si>
  <si>
    <t>341-230-05-S2 электропривод с возвр. пружиной</t>
  </si>
  <si>
    <t>НС-0081333</t>
  </si>
  <si>
    <t>341C-024-05 электропривод с возвр. пружиной</t>
  </si>
  <si>
    <t>НС-0081331</t>
  </si>
  <si>
    <t>341C-024-05-S2 электропривод с возвр. Пружиной*</t>
  </si>
  <si>
    <t>НС-1011641</t>
  </si>
  <si>
    <t>Электроприводы  5 Нм</t>
  </si>
  <si>
    <t>225-230T-05  электропривод</t>
  </si>
  <si>
    <t>НС-0006231</t>
  </si>
  <si>
    <t>225C-024T-05-W  электропривод</t>
  </si>
  <si>
    <t>НС-0006232</t>
  </si>
  <si>
    <t>227-024-05  электропривод</t>
  </si>
  <si>
    <t>НС-0006233</t>
  </si>
  <si>
    <t>227-024-05-S1  электропривод</t>
  </si>
  <si>
    <t>НС-0006234</t>
  </si>
  <si>
    <t>227-230-05  электропривод</t>
  </si>
  <si>
    <t>НС-0006235</t>
  </si>
  <si>
    <t>227-230-05-S1  электропривод</t>
  </si>
  <si>
    <t>НС-0006236</t>
  </si>
  <si>
    <t>227C-024-05  электропривод</t>
  </si>
  <si>
    <t>НС-0006239</t>
  </si>
  <si>
    <t>225-024T-05  электропривод</t>
  </si>
  <si>
    <t>НС-0006241</t>
  </si>
  <si>
    <t>225C-024T-05  электропривод*</t>
  </si>
  <si>
    <t>НС-0006244</t>
  </si>
  <si>
    <t>225C-024T-05-S2  электропривод*</t>
  </si>
  <si>
    <t>НС-0006245</t>
  </si>
  <si>
    <t>227-230-05-P5  электропривод*</t>
  </si>
  <si>
    <t>НС-0006247</t>
  </si>
  <si>
    <t>Электроприводы  8 Нм/10 Hm</t>
  </si>
  <si>
    <t>227-024-08  электропривод</t>
  </si>
  <si>
    <t>НС-0006266</t>
  </si>
  <si>
    <t>227-230-08  электропривод</t>
  </si>
  <si>
    <t>НС-0006268</t>
  </si>
  <si>
    <t>227-230-08-S1  электропривод</t>
  </si>
  <si>
    <t>НС-0006269</t>
  </si>
  <si>
    <t>227C-024-10  электропривод</t>
  </si>
  <si>
    <t>НС-1015876</t>
  </si>
  <si>
    <t>Электроприводы  20 Нм</t>
  </si>
  <si>
    <t>363-024-20  электропривод*</t>
  </si>
  <si>
    <t>НС-0085499</t>
  </si>
  <si>
    <t>363-024-20-S2  электропривод*</t>
  </si>
  <si>
    <t>НС-0085500</t>
  </si>
  <si>
    <t>363-230-20  электропривод*</t>
  </si>
  <si>
    <t>НС-0084880</t>
  </si>
  <si>
    <t>363-230-20-S2  электропривод*</t>
  </si>
  <si>
    <t>НС-0085501</t>
  </si>
  <si>
    <t>363C-024-20  электропривод*</t>
  </si>
  <si>
    <t>НС-0085502</t>
  </si>
  <si>
    <t>363C-024-20-S2  электропривод*</t>
  </si>
  <si>
    <t>НС-1011647</t>
  </si>
  <si>
    <t>Электроприводы  30 Нм</t>
  </si>
  <si>
    <t>363-024-30  электропривод*</t>
  </si>
  <si>
    <t>НС-0085503</t>
  </si>
  <si>
    <t>363-024-30-S2  электропривод*</t>
  </si>
  <si>
    <t>НС-0085504</t>
  </si>
  <si>
    <t>363-230-30  электропривод*</t>
  </si>
  <si>
    <t>НС-0084881</t>
  </si>
  <si>
    <t>363-230-30-S2  электропривод*</t>
  </si>
  <si>
    <t>НС-0085505</t>
  </si>
  <si>
    <t>363C-024-30  электропривод*</t>
  </si>
  <si>
    <t>НС-0085506</t>
  </si>
  <si>
    <t>363C-024-30-S2  электропривод*</t>
  </si>
  <si>
    <t>НС-1011648</t>
  </si>
  <si>
    <t>Электроприводы  40 Нм</t>
  </si>
  <si>
    <t>363-024-40  электропривод*</t>
  </si>
  <si>
    <t>НС-0085510</t>
  </si>
  <si>
    <t>363-024-40-S2  электропривод*</t>
  </si>
  <si>
    <t>НС-0085512</t>
  </si>
  <si>
    <t>363-230-40  электропривод*</t>
  </si>
  <si>
    <t>НС-0085511</t>
  </si>
  <si>
    <t>363-230-40-S2  электропривод*</t>
  </si>
  <si>
    <t>НС-0085513</t>
  </si>
  <si>
    <t>363C-024-40  электропривод*</t>
  </si>
  <si>
    <t>НС-0085514</t>
  </si>
  <si>
    <t>363C-024-40-S2  электропривод*</t>
  </si>
  <si>
    <t>НС-1011649</t>
  </si>
  <si>
    <t>Электроприводы высокой скорости срабатывания</t>
  </si>
  <si>
    <t>227CS-024-15  электропривод*</t>
  </si>
  <si>
    <t>НС-0006326</t>
  </si>
  <si>
    <t>227CSZ-024-02  электропривод*</t>
  </si>
  <si>
    <t>НС-0006330</t>
  </si>
  <si>
    <t>225CS-024T-05 электропривод*</t>
  </si>
  <si>
    <t>НС-0074377</t>
  </si>
  <si>
    <t>225CS-024T-05-W  электропривод*</t>
  </si>
  <si>
    <t>НС-0076980</t>
  </si>
  <si>
    <t>227CS-024-05  электропривод*</t>
  </si>
  <si>
    <t>НС-0006332</t>
  </si>
  <si>
    <t>227CSZ-024-05/8E8  электропривод*</t>
  </si>
  <si>
    <t>НС-0006333</t>
  </si>
  <si>
    <t>227S-230-05  электропривод*</t>
  </si>
  <si>
    <t>НС-0006337</t>
  </si>
  <si>
    <t>227S-230-05-073  электропривод*</t>
  </si>
  <si>
    <t>НС-0006338</t>
  </si>
  <si>
    <t>227S-230-05-P5  электропривод*</t>
  </si>
  <si>
    <t>НС-0006339</t>
  </si>
  <si>
    <t>227S-230-05-S1  электропривод*</t>
  </si>
  <si>
    <t>НС-0006340</t>
  </si>
  <si>
    <t>227SZ-024-05  электропривод*</t>
  </si>
  <si>
    <t>НС-0006343</t>
  </si>
  <si>
    <t>227SZ-230-05/8E8  электропривод*</t>
  </si>
  <si>
    <t>НС-0006346</t>
  </si>
  <si>
    <t>227SZ-230-05-S1 электропривод*</t>
  </si>
  <si>
    <t>НС-0006348</t>
  </si>
  <si>
    <t>227CS-024-08  электропривод*</t>
  </si>
  <si>
    <t>НС-0006353</t>
  </si>
  <si>
    <t>227CSZ-024-08/8E8  электропривод*</t>
  </si>
  <si>
    <t>НС-0006354</t>
  </si>
  <si>
    <t>Адаптер для установки привода</t>
  </si>
  <si>
    <t>225-SPADPT адаптер для 3-х ходовых вентилей VRG 131</t>
  </si>
  <si>
    <t>НС-0006068</t>
  </si>
  <si>
    <t>Адаптер №1 для 3-х ходовых вентилей 3F</t>
  </si>
  <si>
    <t>НС-0007628</t>
  </si>
  <si>
    <t>Вентиляторы радиальные ВР 80-75 низкого давления (ВР 80-70, ВР 86-77, ВЦ 4-70)</t>
  </si>
  <si>
    <t>Двигатель</t>
  </si>
  <si>
    <t>Цена с НДС, тг</t>
  </si>
  <si>
    <t>Общепромышленное</t>
  </si>
  <si>
    <t>Взрывозащита</t>
  </si>
  <si>
    <t>Дымоудаления</t>
  </si>
  <si>
    <t>P, кВт</t>
  </si>
  <si>
    <t>N, об/ мин</t>
  </si>
  <si>
    <t>углерод. сталь</t>
  </si>
  <si>
    <t>коррозион-ностойкое</t>
  </si>
  <si>
    <t>разнородное</t>
  </si>
  <si>
    <t>AL</t>
  </si>
  <si>
    <t>400* 2 часа</t>
  </si>
  <si>
    <t xml:space="preserve"> 600* 1,5 часа</t>
  </si>
  <si>
    <t>ВР 80-75 № 2,5</t>
  </si>
  <si>
    <t>0,18</t>
  </si>
  <si>
    <t>1500</t>
  </si>
  <si>
    <t>0,37</t>
  </si>
  <si>
    <t>3000</t>
  </si>
  <si>
    <t>0,55</t>
  </si>
  <si>
    <t>0,75</t>
  </si>
  <si>
    <t>ВР 80-75 № 3,15</t>
  </si>
  <si>
    <t>0,25</t>
  </si>
  <si>
    <t>1,1</t>
  </si>
  <si>
    <t>1,5</t>
  </si>
  <si>
    <t>ВР 80-75 № 4</t>
  </si>
  <si>
    <t>4,0</t>
  </si>
  <si>
    <t>5,5</t>
  </si>
  <si>
    <t>ВР 80-75 № 5</t>
  </si>
  <si>
    <t>ВР 80-75 № 6,3</t>
  </si>
  <si>
    <t>1000</t>
  </si>
  <si>
    <t>7,5</t>
  </si>
  <si>
    <t>11,0</t>
  </si>
  <si>
    <t>ВР 80-75 № 8 схема 1</t>
  </si>
  <si>
    <t>ВР 80-75 № 8 схема 5</t>
  </si>
  <si>
    <t xml:space="preserve">ВР 80-75 № 10 </t>
  </si>
  <si>
    <t>договор</t>
  </si>
  <si>
    <t>ВР 80-75 № 10 схема 5</t>
  </si>
  <si>
    <t>Обороты на РК</t>
  </si>
  <si>
    <t>n=750 об.мин</t>
  </si>
  <si>
    <t>n=619 об.мин</t>
  </si>
  <si>
    <t>n=685 об.мин</t>
  </si>
  <si>
    <t>n=770 об.мин</t>
  </si>
  <si>
    <t>n=865 об.мин</t>
  </si>
  <si>
    <t>n=1000 об.мин</t>
  </si>
  <si>
    <t>n=865;1000 об.мин</t>
  </si>
  <si>
    <t>ВР 80-75 № 12,5 схема 1</t>
  </si>
  <si>
    <t>ВР 80-75 № 12,5 схема 5</t>
  </si>
  <si>
    <t>обороты на РК</t>
  </si>
  <si>
    <t>n=537об.мин</t>
  </si>
  <si>
    <t>n=595об.мин</t>
  </si>
  <si>
    <t>n=686об.мин</t>
  </si>
  <si>
    <t>n=750об.мин</t>
  </si>
  <si>
    <t>n=543об.мин</t>
  </si>
  <si>
    <t>n=606об.мин</t>
  </si>
  <si>
    <t>n=682об.мин</t>
  </si>
  <si>
    <t>n=754об.мин</t>
  </si>
  <si>
    <t>ВР 80-75 № 16 схема 5</t>
  </si>
  <si>
    <t>n=352 об.мин</t>
  </si>
  <si>
    <t>n=371 об.мин</t>
  </si>
  <si>
    <t>n=418 об.мин</t>
  </si>
  <si>
    <t>n=502 об.мин</t>
  </si>
  <si>
    <t>n=564 об.мин</t>
  </si>
  <si>
    <t>n=501 об.мин</t>
  </si>
  <si>
    <t>n=602 об.мин</t>
  </si>
  <si>
    <t>n=672 об.мин</t>
  </si>
  <si>
    <t xml:space="preserve">Жаростойкие вентиляторы (Ж2 200гр.С) +15% к базовой стоимости </t>
  </si>
  <si>
    <r>
      <t xml:space="preserve">ПРАЙС-ЛИСТ </t>
    </r>
    <r>
      <rPr>
        <sz val="14"/>
        <rFont val="Arial"/>
        <family val="2"/>
        <charset val="204"/>
      </rPr>
      <t xml:space="preserve">
от  14.04.2015
все цены указаны
с учетом НДС, руб.</t>
    </r>
  </si>
  <si>
    <t>ПРИГЛАШАЕМ ВАС ПОСЕТИТЬ НАШ ИНТЕРНЕТ-САЙТ www.ventilator.spb.ru</t>
  </si>
  <si>
    <t xml:space="preserve">Головной офис:
193315, г. Санкт-Петербург, 
пр. Большевиков, д. 52, кор. 9
ventilator@ventilator.spb.ru 
(812) 331-00-97 </t>
  </si>
  <si>
    <t>Филиалы:
 620017, г. Екатеринбург
ул. Фронтовых бригад, д.18 офис 606
(343) 272-00-97
394049, г. Воронеж 
Рабочий проспект, д.101, офис 400
(473) 239-00-97</t>
  </si>
  <si>
    <t>Цена с НДС, руб</t>
  </si>
  <si>
    <r>
      <t>Вентиляторы радиальные ВР 280-46 среднего давления</t>
    </r>
    <r>
      <rPr>
        <b/>
        <sz val="10"/>
        <color indexed="9"/>
        <rFont val="Arial"/>
        <family val="2"/>
        <charset val="204"/>
      </rPr>
      <t xml:space="preserve"> (ВЦ 14-46)</t>
    </r>
  </si>
  <si>
    <t xml:space="preserve">  600* 1,5 часа</t>
  </si>
  <si>
    <t>ВР 280-46 № 2</t>
  </si>
  <si>
    <t>ВР 280-46 № 2,5</t>
  </si>
  <si>
    <t>ВР 280-46 № 3,15</t>
  </si>
  <si>
    <t>ВР 280-46 № 4</t>
  </si>
  <si>
    <t>ВР 280-46 № 5</t>
  </si>
  <si>
    <t>ВР 280-46 № 6,3</t>
  </si>
  <si>
    <t>ВР 280-46 № 8 схема 1</t>
  </si>
  <si>
    <t>ВР 280-46 № 8 схема 5</t>
  </si>
  <si>
    <t>n=1000об.мин</t>
  </si>
  <si>
    <t>ВР 280-46 № 10 схема 5 (ВЦ 9-55)</t>
  </si>
  <si>
    <t>ВР 280-46 № 12,5 схема 5 (ВЦ 9-55)</t>
  </si>
  <si>
    <r>
      <t>ПРАЙС-ЛИСТ</t>
    </r>
    <r>
      <rPr>
        <sz val="18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
</t>
    </r>
    <r>
      <rPr>
        <sz val="14"/>
        <rFont val="Arial"/>
        <family val="2"/>
        <charset val="204"/>
      </rPr>
      <t>от  14.04.2015</t>
    </r>
    <r>
      <rPr>
        <sz val="16"/>
        <rFont val="Arial"/>
        <family val="2"/>
        <charset val="204"/>
      </rPr>
      <t xml:space="preserve">
</t>
    </r>
    <r>
      <rPr>
        <sz val="14"/>
        <rFont val="Arial"/>
        <family val="2"/>
        <charset val="204"/>
      </rPr>
      <t>все цены указаны с учетом НДС, руб.</t>
    </r>
  </si>
  <si>
    <t xml:space="preserve">Головной офис: 
193315, г. Санкт-Петербург, 
пр. Большевиков, д. 52, кор. 9
ventilator@ventilator.spb.ru 
(812) 331-00-97 </t>
  </si>
  <si>
    <r>
      <t>Вентиляторы радиальные ВР 280-46 среднего давления</t>
    </r>
    <r>
      <rPr>
        <b/>
        <sz val="10"/>
        <rFont val="Arial"/>
        <family val="2"/>
        <charset val="204"/>
      </rPr>
      <t xml:space="preserve"> (ВЦ 14-46)</t>
    </r>
  </si>
  <si>
    <r>
      <t xml:space="preserve">Вентиляторы пылевые ВЦП 7-40 
</t>
    </r>
    <r>
      <rPr>
        <sz val="14"/>
        <color indexed="9"/>
        <rFont val="Arial"/>
        <family val="2"/>
        <charset val="204"/>
      </rPr>
      <t>(ВР 140-40, ВР 100-45, ВРП 115-45)</t>
    </r>
  </si>
  <si>
    <t>Взрывозащищенное</t>
  </si>
  <si>
    <t>коррозионностойкое</t>
  </si>
  <si>
    <t>ВЦП 7-40 № 2,5</t>
  </si>
  <si>
    <t>ВЦП 7-40 № 3,15</t>
  </si>
  <si>
    <t>ВЦП 7-40 № 4</t>
  </si>
  <si>
    <t>ВЦП 7-40 № 5 схема 1</t>
  </si>
  <si>
    <t>ВЦП 7-40 № 5 схема 5</t>
  </si>
  <si>
    <t>1630;1810;2030</t>
  </si>
  <si>
    <t>1630;1810;2030;2285</t>
  </si>
  <si>
    <t>1630;1810;2030;2285;2575</t>
  </si>
  <si>
    <t>ВЦП 7-40 № 6,3 схема 1</t>
  </si>
  <si>
    <t>ВЦП 7-40 № 6,3 схема 5</t>
  </si>
  <si>
    <t>1615;1810</t>
  </si>
  <si>
    <t>1615;1810;2040</t>
  </si>
  <si>
    <t>1615;1810;2040;2285</t>
  </si>
  <si>
    <t>ВЦП 7-40 № 8 схема 1</t>
  </si>
  <si>
    <t>ВЦП 7-40 № 8 схема 5</t>
  </si>
  <si>
    <t>1320;1450</t>
  </si>
  <si>
    <t>1320;1450;1615</t>
  </si>
  <si>
    <t>ВЦП 7-40 № 10 схема 1</t>
  </si>
  <si>
    <t>ВЦП 7-40 № 10 схема 5</t>
  </si>
  <si>
    <t>ВЦП 7-40 № 12,5 схема 1</t>
  </si>
  <si>
    <t>ВЦП 7-40 № 12,5 схема 5</t>
  </si>
  <si>
    <r>
      <t xml:space="preserve">ПРАЙС-ЛИСТ </t>
    </r>
    <r>
      <rPr>
        <sz val="16"/>
        <rFont val="Arial Cyr"/>
        <charset val="204"/>
      </rPr>
      <t xml:space="preserve">
от 14.04.2015
все цены указаны 
с учетом НДС, руб.</t>
    </r>
  </si>
  <si>
    <t xml:space="preserve">  
ПРИГЛАШАЕМ ВАС ПОСЕТИТЬ 
НАШ ИНТЕРНЕТ-САЙТ www.ventilator.spb.ru</t>
  </si>
  <si>
    <r>
      <t xml:space="preserve">Вентиляторы пылевые ВЦП 7-40 
</t>
    </r>
    <r>
      <rPr>
        <sz val="14"/>
        <rFont val="Arial"/>
        <family val="2"/>
        <charset val="204"/>
      </rPr>
      <t>(ВР 140-40, ВР 100-45, ВРП 115-45)</t>
    </r>
  </si>
  <si>
    <t>ВЕНТИЛЯТОРЫ РАДИАЛЬНЫЕ ВЫСОКОГО ДАВЛЕНИЯ</t>
  </si>
  <si>
    <r>
      <t xml:space="preserve">Вентиляторы ВР 130-28 </t>
    </r>
    <r>
      <rPr>
        <sz val="12"/>
        <color indexed="9"/>
        <rFont val="Arial"/>
        <family val="2"/>
        <charset val="204"/>
      </rPr>
      <t>(ВР 120-28, ВР 132-30, ВЦ 6-28)</t>
    </r>
  </si>
  <si>
    <t>N, об/мин.</t>
  </si>
  <si>
    <t xml:space="preserve">     Взрывозащищенное</t>
  </si>
  <si>
    <t>углеродистая сталь</t>
  </si>
  <si>
    <t>разнород</t>
  </si>
  <si>
    <t>ВР 130-28 № 4 схема 1</t>
  </si>
  <si>
    <t xml:space="preserve">ВР 130-28 № 12,5 схема 5 </t>
  </si>
  <si>
    <t>n=1530 об.мин</t>
  </si>
  <si>
    <t>n=1630 об.мин</t>
  </si>
  <si>
    <t xml:space="preserve">ВР 130-28 № 5 схема 1 </t>
  </si>
  <si>
    <t>n=1690 об.мин</t>
  </si>
  <si>
    <t>Вентиляторы радиальные ВЦ 5-35, ВЦ 5-45, ВЦ 5-50 
высокого давления</t>
  </si>
  <si>
    <t xml:space="preserve">ВР 130-28 № 5 схема 5 </t>
  </si>
  <si>
    <t>n=1630,1810,2040</t>
  </si>
  <si>
    <t xml:space="preserve">ВЦ 5-35 № 3,55 </t>
  </si>
  <si>
    <t xml:space="preserve">ВР 130-28 № 6,3 схема 1 </t>
  </si>
  <si>
    <r>
      <t>ВЦ 5-35</t>
    </r>
    <r>
      <rPr>
        <sz val="12"/>
        <color indexed="9"/>
        <rFont val="Arial"/>
        <family val="2"/>
        <charset val="204"/>
      </rPr>
      <t xml:space="preserve"> </t>
    </r>
    <r>
      <rPr>
        <b/>
        <sz val="12"/>
        <color indexed="9"/>
        <rFont val="Arial"/>
        <family val="2"/>
        <charset val="204"/>
      </rPr>
      <t>№ 4</t>
    </r>
  </si>
  <si>
    <t xml:space="preserve">ВР 130-28 № 6,3 схема 5 </t>
  </si>
  <si>
    <r>
      <t>ВЦ 5-45 № 4,25</t>
    </r>
    <r>
      <rPr>
        <sz val="12"/>
        <color indexed="9"/>
        <rFont val="Arial"/>
        <family val="2"/>
        <charset val="204"/>
      </rPr>
      <t xml:space="preserve"> </t>
    </r>
  </si>
  <si>
    <r>
      <t>ВЦ 5-35, ВЦ 5-45, ВЦ 5-50</t>
    </r>
    <r>
      <rPr>
        <sz val="12"/>
        <color indexed="9"/>
        <rFont val="Arial"/>
        <family val="2"/>
        <charset val="204"/>
      </rPr>
      <t xml:space="preserve"> </t>
    </r>
    <r>
      <rPr>
        <b/>
        <sz val="12"/>
        <color indexed="9"/>
        <rFont val="Arial"/>
        <family val="2"/>
        <charset val="204"/>
      </rPr>
      <t>№ 8</t>
    </r>
    <r>
      <rPr>
        <sz val="12"/>
        <color indexed="9"/>
        <rFont val="Arial"/>
        <family val="2"/>
        <charset val="204"/>
      </rPr>
      <t xml:space="preserve"> </t>
    </r>
  </si>
  <si>
    <t xml:space="preserve">ВР 130-28 № 8 схема 1 </t>
  </si>
  <si>
    <r>
      <t>ВЦ 5-35 № 8,5</t>
    </r>
    <r>
      <rPr>
        <sz val="12"/>
        <color indexed="9"/>
        <rFont val="Arial"/>
        <family val="2"/>
        <charset val="204"/>
      </rPr>
      <t xml:space="preserve"> </t>
    </r>
  </si>
  <si>
    <r>
      <t>ВЦ 5-45 № 8,5</t>
    </r>
    <r>
      <rPr>
        <sz val="12"/>
        <color indexed="9"/>
        <rFont val="Arial"/>
        <family val="2"/>
        <charset val="204"/>
      </rPr>
      <t xml:space="preserve"> </t>
    </r>
  </si>
  <si>
    <r>
      <t>ВЦ 5-50 № 9</t>
    </r>
    <r>
      <rPr>
        <sz val="12"/>
        <color indexed="9"/>
        <rFont val="Arial"/>
        <family val="2"/>
        <charset val="204"/>
      </rPr>
      <t xml:space="preserve"> </t>
    </r>
  </si>
  <si>
    <t xml:space="preserve">ВР 130-28 № 8 схема 5 </t>
  </si>
  <si>
    <t>n=1450,1625</t>
  </si>
  <si>
    <t>n=1450,1625,1810</t>
  </si>
  <si>
    <t>Вентиляторы радиальные ВP 6-13 № 6,3</t>
  </si>
  <si>
    <t>коррозионно-стойкое</t>
  </si>
  <si>
    <t xml:space="preserve">ВР 130-28 № 9 схема 1 </t>
  </si>
  <si>
    <t xml:space="preserve">Вентиляторы радиальные ВP 6-20 №8 </t>
  </si>
  <si>
    <t xml:space="preserve">ВР 130-28 № 10 схема 1 </t>
  </si>
  <si>
    <t xml:space="preserve">ВР 130-28 № 10 схема 5 </t>
  </si>
  <si>
    <t xml:space="preserve">Вентиляторы радиальные ВР 12-26 </t>
  </si>
  <si>
    <t>ВР 12-26 № 2,5</t>
  </si>
  <si>
    <t xml:space="preserve">ВР 130-28 № 12,5 схема 1 </t>
  </si>
  <si>
    <t>ВР 12-26 № 3,15</t>
  </si>
  <si>
    <t>ВР 12-26 №3,5</t>
  </si>
  <si>
    <t>ВР 12-26 № 4</t>
  </si>
  <si>
    <t>ВР 12-26 №4,5</t>
  </si>
  <si>
    <t>n=1010 об.мин</t>
  </si>
  <si>
    <t>n=1060 об.мин</t>
  </si>
  <si>
    <t>ВР 12-26 № 5</t>
  </si>
  <si>
    <t>n=1150 об.мин</t>
  </si>
  <si>
    <t>n=1200 об.мин</t>
  </si>
  <si>
    <t>n=1300 об.мин</t>
  </si>
  <si>
    <t>ВР 12-26 № 5,5</t>
  </si>
  <si>
    <t>n=1450 об.мин</t>
  </si>
  <si>
    <r>
      <t>ПРАЙС-ЛИСТ</t>
    </r>
    <r>
      <rPr>
        <sz val="18"/>
        <rFont val="Arial"/>
        <family val="2"/>
        <charset val="204"/>
      </rPr>
      <t xml:space="preserve"> </t>
    </r>
    <r>
      <rPr>
        <sz val="16"/>
        <rFont val="Arial"/>
        <family val="2"/>
        <charset val="204"/>
      </rPr>
      <t xml:space="preserve">
</t>
    </r>
    <r>
      <rPr>
        <sz val="14"/>
        <rFont val="Arial"/>
        <family val="2"/>
        <charset val="204"/>
      </rPr>
      <t>от  14.04.2015
все цены указаны с учетом НДС, руб.</t>
    </r>
  </si>
  <si>
    <t xml:space="preserve">ПРИГЛАШАЕМ ВАС ПОСЕТИТЬ НАШ ИНТЕРНЕТ-САЙТ 
www.ventilator.spb.ru </t>
  </si>
  <si>
    <r>
      <t xml:space="preserve">Вентиляторы ВР 130-28 </t>
    </r>
    <r>
      <rPr>
        <sz val="12"/>
        <rFont val="Arial"/>
        <family val="2"/>
        <charset val="204"/>
      </rPr>
      <t>(ВР 120-28, ВР 132-30, ВЦ 6-28)</t>
    </r>
  </si>
  <si>
    <r>
      <t>ВЦ 5-35</t>
    </r>
    <r>
      <rPr>
        <sz val="12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№ 4</t>
    </r>
  </si>
  <si>
    <r>
      <t>ВЦ 5-45 № 4,25</t>
    </r>
    <r>
      <rPr>
        <sz val="12"/>
        <rFont val="Arial"/>
        <family val="2"/>
        <charset val="204"/>
      </rPr>
      <t xml:space="preserve"> </t>
    </r>
  </si>
  <si>
    <r>
      <t>ВЦ 5-35, ВЦ 5-45, ВЦ 5-50</t>
    </r>
    <r>
      <rPr>
        <sz val="12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№ 8</t>
    </r>
    <r>
      <rPr>
        <sz val="12"/>
        <rFont val="Arial"/>
        <family val="2"/>
        <charset val="204"/>
      </rPr>
      <t xml:space="preserve"> </t>
    </r>
  </si>
  <si>
    <r>
      <t>ВЦ 5-35 № 8,5</t>
    </r>
    <r>
      <rPr>
        <sz val="12"/>
        <rFont val="Arial"/>
        <family val="2"/>
        <charset val="204"/>
      </rPr>
      <t xml:space="preserve"> </t>
    </r>
  </si>
  <si>
    <r>
      <t>ВЦ 5-45 № 8,5</t>
    </r>
    <r>
      <rPr>
        <sz val="12"/>
        <rFont val="Arial"/>
        <family val="2"/>
        <charset val="204"/>
      </rPr>
      <t xml:space="preserve"> </t>
    </r>
  </si>
  <si>
    <r>
      <t>ВЦ 5-50 № 9</t>
    </r>
    <r>
      <rPr>
        <sz val="12"/>
        <rFont val="Arial"/>
        <family val="2"/>
        <charset val="204"/>
      </rPr>
      <t xml:space="preserve"> </t>
    </r>
  </si>
  <si>
    <t>ВЕНТИЛЯТОРЫ РАДИАЛЬНЫЕ ВР 140-15 (ВР 6-13)</t>
  </si>
  <si>
    <t>Мощность эл. двигателя</t>
  </si>
  <si>
    <t xml:space="preserve">
кВт об/мин</t>
  </si>
  <si>
    <t>Углерод. 
Сталь</t>
  </si>
  <si>
    <t>Коррозионностойкое</t>
  </si>
  <si>
    <t>Разнород</t>
  </si>
  <si>
    <t>Крозионностойкое</t>
  </si>
  <si>
    <t>ВР 140-15 № 4</t>
  </si>
  <si>
    <t>ВР 140-15 № 5</t>
  </si>
  <si>
    <t>ВР 140-15 № 6,3</t>
  </si>
  <si>
    <t>ВР 140-15 № 6,3 схема 5</t>
  </si>
  <si>
    <t xml:space="preserve"> - </t>
  </si>
  <si>
    <t>ВР 140-15 № 8</t>
  </si>
  <si>
    <t>ВР 140-15 № 8 схема 5</t>
  </si>
  <si>
    <t>ВР 140-15 № 10</t>
  </si>
  <si>
    <t>ВР 140-15 № 10 схема 5</t>
  </si>
  <si>
    <t>ВР 140-15 № 12,5</t>
  </si>
  <si>
    <t>ВР 140-15 № 12,5 схема 5</t>
  </si>
  <si>
    <t>ПРАЙС-ЛИСТ 
от  14.04.2015
все цены указаны с учетом НДС, руб.</t>
  </si>
  <si>
    <t>Головной офис:
193315, г. Санкт-Петербург, 
пр. Большевиков, д. 52, кор. 9
ventilator@ventilator.spb.ru 
(812) 331-00-97</t>
  </si>
  <si>
    <t xml:space="preserve">Взрывозащищенное </t>
  </si>
  <si>
    <t>Вентиляторы  крышные ВКР (ВКРМ, ВКРЦ)</t>
  </si>
  <si>
    <t xml:space="preserve">Общепромышленное </t>
  </si>
  <si>
    <t xml:space="preserve">Дымоудаление </t>
  </si>
  <si>
    <t>углерод.  сталь</t>
  </si>
  <si>
    <t>Корозионн</t>
  </si>
  <si>
    <t>600* 1,5 часа</t>
  </si>
  <si>
    <t>ВКР № 3,15</t>
  </si>
  <si>
    <t>ВКР № 3,55</t>
  </si>
  <si>
    <t>ВКР № 4</t>
  </si>
  <si>
    <t>ВКР № 4,5</t>
  </si>
  <si>
    <t>ВКР № 5</t>
  </si>
  <si>
    <t>ВКР № 5,6</t>
  </si>
  <si>
    <t>ВКР № 6,3</t>
  </si>
  <si>
    <t>ВКР № 7,1</t>
  </si>
  <si>
    <t>ВКР № 8</t>
  </si>
  <si>
    <t>750</t>
  </si>
  <si>
    <t>ВКР № 9</t>
  </si>
  <si>
    <t>ВКР № 10</t>
  </si>
  <si>
    <t>ВКР № 11,2</t>
  </si>
  <si>
    <t>ВКР № 12,5 схема 5</t>
  </si>
  <si>
    <t>ВКР № 12,5 схема 1</t>
  </si>
  <si>
    <t>ДОГОВОР</t>
  </si>
  <si>
    <t>Клапаны, стаканы, поддоны к ВКР изготавливаются по дополнительному запросу</t>
  </si>
  <si>
    <r>
      <t xml:space="preserve">ПРАЙС-ЛИСТ </t>
    </r>
    <r>
      <rPr>
        <sz val="10"/>
        <rFont val="Arial Cyr"/>
        <charset val="204"/>
      </rPr>
      <t xml:space="preserve">
от  14.04.2015
все цены указаны
с учетом НДС, руб.</t>
    </r>
  </si>
  <si>
    <t>ПРИГЛАШАЕМ ВАС ПОСЕТИТЬ НАШ ИНТЕРНЕТ-САЙТ 
www.ventilator.spb.ru</t>
  </si>
  <si>
    <t xml:space="preserve">Вентиляторы  крышные ВКРС </t>
  </si>
  <si>
    <t>Кол-во лопаток рабочего колеса</t>
  </si>
  <si>
    <t>Цена тг, с НДС</t>
  </si>
  <si>
    <t>ВКРС №3,55</t>
  </si>
  <si>
    <t>ВКРС №7,1</t>
  </si>
  <si>
    <t>ВКРС №8</t>
  </si>
  <si>
    <t>ВКРС №4</t>
  </si>
  <si>
    <t>ВКРС №9</t>
  </si>
  <si>
    <t>ВКРС №4,5</t>
  </si>
  <si>
    <t>ВКРС №10</t>
  </si>
  <si>
    <t>ВКРС №5</t>
  </si>
  <si>
    <t>ВКРС №11,2</t>
  </si>
  <si>
    <t>ВКРС №5,6</t>
  </si>
  <si>
    <t>ВКРС №12,5</t>
  </si>
  <si>
    <t>ВКРС №6,3</t>
  </si>
  <si>
    <t>Вентиляторы  крышные ВКРФ</t>
  </si>
  <si>
    <t>коррозионно- стойкое</t>
  </si>
  <si>
    <t>ВКРФ №3,55</t>
  </si>
  <si>
    <t>ВКРФ №4,0</t>
  </si>
  <si>
    <t>ВКРФ №4,5</t>
  </si>
  <si>
    <t>ВКРФ №5</t>
  </si>
  <si>
    <t>ВКРФ №5,6</t>
  </si>
  <si>
    <t>ВКРФ №6,3</t>
  </si>
  <si>
    <t>ВКРФ №7,1</t>
  </si>
  <si>
    <t>ВКРФ №8</t>
  </si>
  <si>
    <t>ВКРФ №9</t>
  </si>
  <si>
    <t>ВКРФ №10</t>
  </si>
  <si>
    <t>ВКРФ №11,2</t>
  </si>
  <si>
    <t>ВКРФ №12,5</t>
  </si>
  <si>
    <t>договор.</t>
  </si>
  <si>
    <t>Вентиляторы  крышные ВКРФм</t>
  </si>
  <si>
    <t>Исп. РК</t>
  </si>
  <si>
    <t>ВКРФм №3,55</t>
  </si>
  <si>
    <t>6(м)</t>
  </si>
  <si>
    <t>9(м)</t>
  </si>
  <si>
    <t>ВКРФм №4,0</t>
  </si>
  <si>
    <t>ВКРФм №4,5</t>
  </si>
  <si>
    <t>ВКРФм №5</t>
  </si>
  <si>
    <t>ВКРФм №5,6</t>
  </si>
  <si>
    <t>ВКРФм №6,3</t>
  </si>
  <si>
    <t>ВКРФм №7,1</t>
  </si>
  <si>
    <t>ВКРФм №8</t>
  </si>
  <si>
    <t>ВКРФм №9</t>
  </si>
  <si>
    <t>ВКРФм №10</t>
  </si>
  <si>
    <t>ВКРФм №11,2</t>
  </si>
  <si>
    <t>ВКРФм №12,5</t>
  </si>
  <si>
    <t xml:space="preserve">ПРИГЛАШАЕМ ВАС ПОСЕТИТЬ НАШ ИНТЕРНЕТ-САЙТ 
www.ventilator.spb.ru  </t>
  </si>
  <si>
    <t>Вентиляторы осевые для подпора воздуха  ВО 25-188</t>
  </si>
  <si>
    <t>Вентиляторы ВКОПв  ВО 25-188</t>
  </si>
  <si>
    <t>Цена с НДС, руб.</t>
  </si>
  <si>
    <t>№ вентилятора</t>
  </si>
  <si>
    <t>Компоновка</t>
  </si>
  <si>
    <t>Комплектация двигателем 
(кВт*об/мин)</t>
  </si>
  <si>
    <t xml:space="preserve">Цена с НДС </t>
  </si>
  <si>
    <t>с направляющим аппаратом (НА)</t>
  </si>
  <si>
    <t>без направляющего аппарата (НА)</t>
  </si>
  <si>
    <t>НА</t>
  </si>
  <si>
    <t>без НА</t>
  </si>
  <si>
    <t xml:space="preserve">ВО 25-188 №8 </t>
  </si>
  <si>
    <t>О1</t>
  </si>
  <si>
    <t>4/1500</t>
  </si>
  <si>
    <t>5,5/1500</t>
  </si>
  <si>
    <t>7,5/1500</t>
  </si>
  <si>
    <t>11/1500</t>
  </si>
  <si>
    <t>О2</t>
  </si>
  <si>
    <t xml:space="preserve">ВО 25-188 №9 </t>
  </si>
  <si>
    <t xml:space="preserve">ВО 25-188 №10 </t>
  </si>
  <si>
    <t xml:space="preserve">ВО 25-188 №11,2 </t>
  </si>
  <si>
    <t>15/1500</t>
  </si>
  <si>
    <t>ВО 25-188 №12,5</t>
  </si>
  <si>
    <t>5,5/1000</t>
  </si>
  <si>
    <t>7,5/1000</t>
  </si>
  <si>
    <t>11/1000</t>
  </si>
  <si>
    <t>15/1000</t>
  </si>
  <si>
    <t>О1 с обратным клапаном и стаканом</t>
  </si>
  <si>
    <t>О2 без обратного клапана</t>
  </si>
  <si>
    <t xml:space="preserve">Вентилятор осевой для подпора воздуха   ВО 30-160                        </t>
  </si>
  <si>
    <t>Вентиляторы ВКОПв  ВО 30-160</t>
  </si>
  <si>
    <t xml:space="preserve">Вариант исполнения по углу атаки рабочих колес </t>
  </si>
  <si>
    <t>Угол установки лопаток</t>
  </si>
  <si>
    <t>Цена в руб.,  с НДС</t>
  </si>
  <si>
    <t xml:space="preserve">ВО 30-160 №6,3 </t>
  </si>
  <si>
    <t>1,1*1500</t>
  </si>
  <si>
    <t>2\3</t>
  </si>
  <si>
    <t>2,2*1500</t>
  </si>
  <si>
    <t>3*1500</t>
  </si>
  <si>
    <t xml:space="preserve">ВО 30-160 №7,1 </t>
  </si>
  <si>
    <t>5,5*1500</t>
  </si>
  <si>
    <t>7,5*1500</t>
  </si>
  <si>
    <t>ВО 30-160 №8</t>
  </si>
  <si>
    <t>4*1500</t>
  </si>
  <si>
    <t>11*1500</t>
  </si>
  <si>
    <t>3\4</t>
  </si>
  <si>
    <t>ВО 30-160 №9</t>
  </si>
  <si>
    <t>2,2*1000</t>
  </si>
  <si>
    <t>3*1000</t>
  </si>
  <si>
    <t>5,5*1000</t>
  </si>
  <si>
    <t>7,5*1000</t>
  </si>
  <si>
    <t>15*1500</t>
  </si>
  <si>
    <t>22*1500</t>
  </si>
  <si>
    <t>4*1000</t>
  </si>
  <si>
    <t>ВО 30-160 №10</t>
  </si>
  <si>
    <t>11*1000</t>
  </si>
  <si>
    <t>18,5*1500</t>
  </si>
  <si>
    <t>30*1500</t>
  </si>
  <si>
    <t>ВО 30-160 №11,2</t>
  </si>
  <si>
    <t>15*1000</t>
  </si>
  <si>
    <t>18,5*1000</t>
  </si>
  <si>
    <t>22*1000</t>
  </si>
  <si>
    <t>ВО 30-160 №12,5</t>
  </si>
  <si>
    <t>37*1000</t>
  </si>
  <si>
    <r>
      <t xml:space="preserve">ПРАЙС-ЛИСТ </t>
    </r>
    <r>
      <rPr>
        <sz val="12"/>
        <rFont val="Arial Cyr"/>
        <charset val="204"/>
      </rPr>
      <t xml:space="preserve">
от  14.04.2015
все цены указаны с учетом НДС, руб.</t>
    </r>
  </si>
  <si>
    <t xml:space="preserve">ПРИГЛАШАЕМ ВАС ПОСЕТИТЬ НАШ 
ИНТЕРНЕТ-САЙТ 
www.ventilator.spb.ru      </t>
  </si>
  <si>
    <t xml:space="preserve"> ВКОПв ВО 13-284 </t>
  </si>
  <si>
    <t>Типоразмер, э/двигатель</t>
  </si>
  <si>
    <t>комп. 02</t>
  </si>
  <si>
    <t>комп. 01</t>
  </si>
  <si>
    <t>ВКОПв ВО 13-284 №4</t>
  </si>
  <si>
    <t>ВКОПв ВО 13-284 №8</t>
  </si>
  <si>
    <t>0,12 х 1500</t>
  </si>
  <si>
    <t>0,75 х 1000</t>
  </si>
  <si>
    <t>0,25 х 1500</t>
  </si>
  <si>
    <t>1,1 х 1000</t>
  </si>
  <si>
    <t>0,37 х 1500</t>
  </si>
  <si>
    <t>1,5 х 1000</t>
  </si>
  <si>
    <t>0,55 х 1500</t>
  </si>
  <si>
    <t>3 х 1000</t>
  </si>
  <si>
    <t>1,1 х 3000</t>
  </si>
  <si>
    <t>4 х 1000</t>
  </si>
  <si>
    <t>1,5 х 3000</t>
  </si>
  <si>
    <t>2,2 х 1500</t>
  </si>
  <si>
    <t>2,2 х 3000</t>
  </si>
  <si>
    <t>3 х 1500</t>
  </si>
  <si>
    <t>3 х 3000</t>
  </si>
  <si>
    <t>4 х 1500</t>
  </si>
  <si>
    <t>ВКОПв ВО 13-284 №5</t>
  </si>
  <si>
    <t>5,5 х 1500</t>
  </si>
  <si>
    <t>7,5 х 1500</t>
  </si>
  <si>
    <t>11 х 1500</t>
  </si>
  <si>
    <t>0,75 х 1500</t>
  </si>
  <si>
    <t>ВКОПв ВО 13-284 №10</t>
  </si>
  <si>
    <t>1,1 х 1500</t>
  </si>
  <si>
    <t>2,2 х 1000</t>
  </si>
  <si>
    <t>4 х 3000</t>
  </si>
  <si>
    <t>5,5 х 1000</t>
  </si>
  <si>
    <t>5,5 х 3000</t>
  </si>
  <si>
    <t>7,5 х 1000</t>
  </si>
  <si>
    <t>7,5 х 3000</t>
  </si>
  <si>
    <t>11 х 1000</t>
  </si>
  <si>
    <t>11 х 3000</t>
  </si>
  <si>
    <t>ВКОПв ВО 13-284 №6,3</t>
  </si>
  <si>
    <t>0,37 х 1000</t>
  </si>
  <si>
    <t>15 х 1500</t>
  </si>
  <si>
    <t>0,55 х 1000</t>
  </si>
  <si>
    <t>18,5 х 1500</t>
  </si>
  <si>
    <t>22 х 1500</t>
  </si>
  <si>
    <t>30 х 1500</t>
  </si>
  <si>
    <t>1,5 х 1500</t>
  </si>
  <si>
    <t>ВКОПв ВО 13-284 №12,5</t>
  </si>
  <si>
    <t>3х750</t>
  </si>
  <si>
    <t>15 х 1000</t>
  </si>
  <si>
    <t>22 х 1000</t>
  </si>
  <si>
    <t>30 х 1000</t>
  </si>
  <si>
    <t>37 х 1000</t>
  </si>
  <si>
    <t>ВКОПв ВО 13-284 №7,1</t>
  </si>
  <si>
    <t>Вентиляторы  осевые ВО 06-300 (ВО 14-320, ВО 12-300)</t>
  </si>
  <si>
    <t>Вентиляторы струйные ВС 10-400</t>
  </si>
  <si>
    <t>Производитель- ность в выходном сечении, м3/ч</t>
  </si>
  <si>
    <t>взрывозащита разнородное</t>
  </si>
  <si>
    <t>ВО 06-300 № 4</t>
  </si>
  <si>
    <t>ВС-10-400-4</t>
  </si>
  <si>
    <t>ВС-10-400-6,3</t>
  </si>
  <si>
    <t>ВО 06-300 № 5</t>
  </si>
  <si>
    <t>ВО 06-300 № 6,3</t>
  </si>
  <si>
    <t>ВО 06-300 № 8</t>
  </si>
  <si>
    <t>ВО 06-300 № 10</t>
  </si>
  <si>
    <t>ВО 06-300 № 12,5</t>
  </si>
  <si>
    <t xml:space="preserve"> ВО 13-284 вентилятор осевой  ВО 13-284   (аналог ВО 06-300, ВО 06-290, ВО 12-330, ВО 14-320)       
ВО 13-284 ДУ вентилятор осевой дымоудаления </t>
  </si>
  <si>
    <t xml:space="preserve">ВО 13-284  </t>
  </si>
  <si>
    <t>ВО 13-284 ДУ</t>
  </si>
  <si>
    <t>P, кВт х N, об/мин.</t>
  </si>
  <si>
    <t xml:space="preserve">Дымоудаление 600 гр. С 1,5 часа </t>
  </si>
  <si>
    <t>Дымоудаление 600 гр. С 1,5 часа</t>
  </si>
  <si>
    <t>ВО 13-284 №4</t>
  </si>
  <si>
    <t>ВО 13-284 №8</t>
  </si>
  <si>
    <t>ВО 13-284 №5</t>
  </si>
  <si>
    <t>ВО 13-284 №10</t>
  </si>
  <si>
    <t>ВО 13-284 №6,3</t>
  </si>
  <si>
    <t>ВО 13-284 №12,5</t>
  </si>
  <si>
    <t>ВО 13-284 №7,1</t>
  </si>
  <si>
    <t>.</t>
  </si>
  <si>
    <r>
      <t xml:space="preserve">ПРАЙС-ЛИСТ </t>
    </r>
    <r>
      <rPr>
        <sz val="11"/>
        <rFont val="Arial Cyr"/>
        <charset val="204"/>
      </rPr>
      <t xml:space="preserve">
от  14.04.2015
все цены указаны с учетом НДС, руб.</t>
    </r>
  </si>
  <si>
    <t xml:space="preserve">Вентиляторы канальные круглые </t>
  </si>
  <si>
    <t>Марка вентилятора</t>
  </si>
  <si>
    <t>n,</t>
  </si>
  <si>
    <t>N,</t>
  </si>
  <si>
    <r>
      <t>Q max, м</t>
    </r>
    <r>
      <rPr>
        <vertAlign val="superscript"/>
        <sz val="8"/>
        <color indexed="8"/>
        <rFont val="Arial"/>
        <family val="2"/>
        <charset val="204"/>
      </rPr>
      <t>3</t>
    </r>
    <r>
      <rPr>
        <sz val="8"/>
        <color indexed="8"/>
        <rFont val="Arial"/>
        <family val="2"/>
        <charset val="204"/>
      </rPr>
      <t>/ч</t>
    </r>
  </si>
  <si>
    <t>P max,</t>
  </si>
  <si>
    <t>Регулятор скорости (рекомендуемый)</t>
  </si>
  <si>
    <t>об/мин</t>
  </si>
  <si>
    <t xml:space="preserve">кВт </t>
  </si>
  <si>
    <t>Па</t>
  </si>
  <si>
    <t>ВКК-100</t>
  </si>
  <si>
    <t>СРМ-1</t>
  </si>
  <si>
    <t>СРС-1</t>
  </si>
  <si>
    <t>ВКК-125</t>
  </si>
  <si>
    <t>ВКК-160</t>
  </si>
  <si>
    <t>ВКК-200</t>
  </si>
  <si>
    <t>0,135</t>
  </si>
  <si>
    <t>СРМ-2</t>
  </si>
  <si>
    <t>СРС-2</t>
  </si>
  <si>
    <t>ВКК-250</t>
  </si>
  <si>
    <t>ВКК-315</t>
  </si>
  <si>
    <t>ВКК-355</t>
  </si>
  <si>
    <t>0,190</t>
  </si>
  <si>
    <t>Вентиляторы канальные прямоугольные</t>
  </si>
  <si>
    <t>Наименование вентилятора</t>
  </si>
  <si>
    <t>N, кВт</t>
  </si>
  <si>
    <t>n, об. Мин</t>
  </si>
  <si>
    <t>Цена с НДС,</t>
  </si>
  <si>
    <t>кВт</t>
  </si>
  <si>
    <t>руб.</t>
  </si>
  <si>
    <t>ВКП-40-20-4Е (220В)</t>
  </si>
  <si>
    <t>ВКП-40-20-4D (380В)</t>
  </si>
  <si>
    <t>ВКП-50-25-4Е (220В)</t>
  </si>
  <si>
    <t>ВКП-50-25-4D (380В)</t>
  </si>
  <si>
    <t>ВКП-50-25-6Е (220В)</t>
  </si>
  <si>
    <t>ВКП-50-25-6D (380В)</t>
  </si>
  <si>
    <t>ВКП 50-30-4Е (220В)</t>
  </si>
  <si>
    <t>ВКП 50-30-4D (380В)</t>
  </si>
  <si>
    <t>ВКП 50-30-6Е (220В)</t>
  </si>
  <si>
    <t>ВКП 50-30-6D (380В)</t>
  </si>
  <si>
    <t>ВКП 60-30-4Е (220В)</t>
  </si>
  <si>
    <t>ВКП 60-30-4D (380В)</t>
  </si>
  <si>
    <t>ВКП 60-30-6Е (220В)</t>
  </si>
  <si>
    <t>ВКП 60-30-6D (380В)</t>
  </si>
  <si>
    <t>ВКП 60-35-4Е (220В)</t>
  </si>
  <si>
    <t>ВКП 60-35-4D (380В)</t>
  </si>
  <si>
    <t>ВКП 60-35-6Е (220В)</t>
  </si>
  <si>
    <t>ВКП 60-35-6D (380В)</t>
  </si>
  <si>
    <t>ВКП 70-40-4D (380В)</t>
  </si>
  <si>
    <t>ВКП 70-40-6D (380В)</t>
  </si>
  <si>
    <t>ВКП 80-50-4D (380В)</t>
  </si>
  <si>
    <t>ВКП 80-50-6D (380В)</t>
  </si>
  <si>
    <t>ВКП 100-50-6D (380В)</t>
  </si>
  <si>
    <t xml:space="preserve">Дымососы и вентиляторы дутьевые Д, ДН и ВД, ВДН </t>
  </si>
  <si>
    <t>Всасывающие карманы к ТДМ</t>
  </si>
  <si>
    <t>Цена</t>
  </si>
  <si>
    <r>
      <t xml:space="preserve">схема </t>
    </r>
    <r>
      <rPr>
        <b/>
        <sz val="10"/>
        <rFont val="Arial Cyr"/>
        <charset val="204"/>
      </rPr>
      <t>1</t>
    </r>
  </si>
  <si>
    <r>
      <t xml:space="preserve">схемы </t>
    </r>
    <r>
      <rPr>
        <b/>
        <sz val="10"/>
        <rFont val="Arial Cyr"/>
        <charset val="204"/>
      </rPr>
      <t>3</t>
    </r>
    <r>
      <rPr>
        <sz val="10"/>
        <rFont val="Arial Cyr"/>
        <charset val="204"/>
      </rPr>
      <t xml:space="preserve"> и </t>
    </r>
    <r>
      <rPr>
        <b/>
        <sz val="10"/>
        <rFont val="Arial Cyr"/>
        <charset val="204"/>
      </rPr>
      <t>5</t>
    </r>
  </si>
  <si>
    <t>Карман к ДН,ВДН-6,3</t>
  </si>
  <si>
    <t>Карман к ДН,ВДН-8;9</t>
  </si>
  <si>
    <t>Д, ВД № 2,5</t>
  </si>
  <si>
    <t>Карман к ДН,ВДН-10</t>
  </si>
  <si>
    <t>Карман к ДН,ВДН-11,2; 12,5; 13</t>
  </si>
  <si>
    <t>Д, ВД № 2,7</t>
  </si>
  <si>
    <t>Карман к Д-13,5</t>
  </si>
  <si>
    <t>Карман к ДН,ВДН-15</t>
  </si>
  <si>
    <t>Карман к ДН,ВДН-17</t>
  </si>
  <si>
    <t>Д, ВД № 3,5</t>
  </si>
  <si>
    <t>Карман к ДН-19</t>
  </si>
  <si>
    <t>2,2 - 3</t>
  </si>
  <si>
    <t>ДН, ВДН № 6,3</t>
  </si>
  <si>
    <t>ДН, ВДН № 8</t>
  </si>
  <si>
    <t>ДН, ВДН № 9</t>
  </si>
  <si>
    <t>ДН, ВДН № 10</t>
  </si>
  <si>
    <t xml:space="preserve">Углы разворотов дымососов с №13,5 за </t>
  </si>
  <si>
    <t>ДН, ВДН № 11,2</t>
  </si>
  <si>
    <t xml:space="preserve">исключением 90гр. согласовываются с </t>
  </si>
  <si>
    <t>Заказчиком по чертежам</t>
  </si>
  <si>
    <t>ДН, ВДН № 12,5</t>
  </si>
  <si>
    <t xml:space="preserve">Дымососы с №6,3 изготавливаются с </t>
  </si>
  <si>
    <t>осевым направляющим аппаратом</t>
  </si>
  <si>
    <t xml:space="preserve">ДН, ВДН № 13 </t>
  </si>
  <si>
    <t>БЕЗ Э/ДВ.</t>
  </si>
  <si>
    <t xml:space="preserve">Возможно изготовление дымососов </t>
  </si>
  <si>
    <t>Д, ВД №12</t>
  </si>
  <si>
    <t>исполнения НЖУ (коррозионностойкое)</t>
  </si>
  <si>
    <t>Д, ВД № 13,5 БЕЗ Э/ДВ.</t>
  </si>
  <si>
    <t>ДН, ВДН № 15 БЕЗ Э/ДВ.</t>
  </si>
  <si>
    <t>Д, ВД № 15,5 БЕЗ Э/ДВ.</t>
  </si>
  <si>
    <t>Д, ВД № 18 БЕЗ Э/ДВ.</t>
  </si>
  <si>
    <t>Д, ВД № 20 БЕЗ Э/ДВ.</t>
  </si>
  <si>
    <t>ДН, ВДН № 17 БЕЗ Э/ДВ.</t>
  </si>
  <si>
    <t>ВДН № 18 БЕЗ Э/ДВ.</t>
  </si>
  <si>
    <t>ДН, ВДН № 19 БЕЗ Э/ДВ.</t>
  </si>
  <si>
    <t>ВДН № 20 БЕЗ Э/ДВ.</t>
  </si>
  <si>
    <t>ДН, ВДН № 21 БЕЗ Э/ДВ.</t>
  </si>
  <si>
    <t>ДН, ВДН № 22 БЕЗ Э/ДВ.</t>
  </si>
  <si>
    <r>
      <t xml:space="preserve">ПРИГЛАШАЕМ ВАС ПОСЕТИТЬ НАШ ИНТЕРНЕТ-САЙТ 
www.ventilator.spb.ru  </t>
    </r>
    <r>
      <rPr>
        <sz val="14"/>
        <rFont val="Arial Cyr"/>
        <charset val="204"/>
      </rPr>
      <t xml:space="preserve">  </t>
    </r>
  </si>
  <si>
    <t>Калориферы КП-Ск (паровые)
ТУ 6530-004-02962743-95</t>
  </si>
  <si>
    <t>Тип калорифера</t>
  </si>
  <si>
    <t>Q по воздуху,  
м3 / час</t>
  </si>
  <si>
    <t>Q по теплу, кВт</t>
  </si>
  <si>
    <t>S поверхности теплообмена, м2</t>
  </si>
  <si>
    <t>КП-Ск 3-1</t>
  </si>
  <si>
    <t>КП-Ск 3-2</t>
  </si>
  <si>
    <t>КП-Ск 3-3</t>
  </si>
  <si>
    <t>КП-Ск 3-4</t>
  </si>
  <si>
    <t>КП-Ск 3-5</t>
  </si>
  <si>
    <t>КП-Ск 3-6</t>
  </si>
  <si>
    <t>КП-Ск 3-7</t>
  </si>
  <si>
    <t>КП-Ск 3-8</t>
  </si>
  <si>
    <t>КП-Ск 3-9</t>
  </si>
  <si>
    <t>КП-Ск 3-10</t>
  </si>
  <si>
    <t>КП-Ск 3-11</t>
  </si>
  <si>
    <t>КП-Ск 3-12</t>
  </si>
  <si>
    <t>КП-Ск 4-1</t>
  </si>
  <si>
    <t>КП-Ск 4-2</t>
  </si>
  <si>
    <t>КП-Ск 4-3</t>
  </si>
  <si>
    <t>КП-Ск 4-4</t>
  </si>
  <si>
    <t>КП-Ск 4-5</t>
  </si>
  <si>
    <t>КП-Ск 4-6</t>
  </si>
  <si>
    <t>КП-Ск 4-7</t>
  </si>
  <si>
    <t>КП-Ск 4-8</t>
  </si>
  <si>
    <t>КП-Ск 4-9</t>
  </si>
  <si>
    <t>КП-Ск 4-10</t>
  </si>
  <si>
    <t>КП-Ск 4-11</t>
  </si>
  <si>
    <t>КП-Ск 4-12</t>
  </si>
  <si>
    <t xml:space="preserve"> Калориферы КСк ( водяные) 
ТУ 6530-004-02962743-95</t>
  </si>
  <si>
    <t>КСк 3-1</t>
  </si>
  <si>
    <t>КСк 3-2</t>
  </si>
  <si>
    <t>КСк 3-3</t>
  </si>
  <si>
    <t>КСк 3-4</t>
  </si>
  <si>
    <t>КСк 3-5</t>
  </si>
  <si>
    <t>КСк 3-6</t>
  </si>
  <si>
    <t>КСк 3-7</t>
  </si>
  <si>
    <t>КСк 3-8</t>
  </si>
  <si>
    <t>КСк 3-9</t>
  </si>
  <si>
    <t>КСк 3-10</t>
  </si>
  <si>
    <t>КСк 3-11</t>
  </si>
  <si>
    <t>КСк 3-12</t>
  </si>
  <si>
    <t>КСк 4-1</t>
  </si>
  <si>
    <t>КСк 4-2</t>
  </si>
  <si>
    <t>КСк 4-3</t>
  </si>
  <si>
    <t>КСк 4-4</t>
  </si>
  <si>
    <t>КСк 4-5</t>
  </si>
  <si>
    <t>КСк 4-6</t>
  </si>
  <si>
    <t>КСк 4-7</t>
  </si>
  <si>
    <t>КСк 4-8</t>
  </si>
  <si>
    <t>КСк 4-9</t>
  </si>
  <si>
    <t>КСк 4-10</t>
  </si>
  <si>
    <t>КСк 4-11</t>
  </si>
  <si>
    <t>КСк 4-12</t>
  </si>
  <si>
    <r>
      <t xml:space="preserve">Цены указаны с нагревательным элементом из </t>
    </r>
    <r>
      <rPr>
        <b/>
        <sz val="10"/>
        <rFont val="Arial"/>
        <family val="2"/>
        <charset val="204"/>
      </rPr>
      <t>сварной трубы</t>
    </r>
    <r>
      <rPr>
        <sz val="10"/>
        <rFont val="Arial"/>
        <family val="2"/>
        <charset val="204"/>
      </rPr>
      <t xml:space="preserve">. Цены на калориферы, воздухонагреватели и отопительные агрегаты с нагревательным элементом из </t>
    </r>
    <r>
      <rPr>
        <b/>
        <sz val="10"/>
        <rFont val="Arial"/>
        <family val="2"/>
        <charset val="204"/>
      </rPr>
      <t>цельнотянутой</t>
    </r>
    <r>
      <rPr>
        <sz val="10"/>
        <rFont val="Arial"/>
        <family val="2"/>
        <charset val="204"/>
      </rPr>
      <t xml:space="preserve"> (бесшовной) </t>
    </r>
    <r>
      <rPr>
        <b/>
        <sz val="10"/>
        <rFont val="Arial"/>
        <family val="2"/>
        <charset val="204"/>
      </rPr>
      <t>трубы</t>
    </r>
    <r>
      <rPr>
        <sz val="10"/>
        <rFont val="Arial"/>
        <family val="2"/>
        <charset val="204"/>
      </rPr>
      <t xml:space="preserve"> можно уточнить в отделе продаж по тел. (812) 331-00-97.                 </t>
    </r>
  </si>
  <si>
    <r>
      <t>Отопительные агрегаты</t>
    </r>
    <r>
      <rPr>
        <sz val="12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АО2</t>
    </r>
    <r>
      <rPr>
        <sz val="12"/>
        <rFont val="Arial"/>
        <family val="2"/>
        <charset val="204"/>
      </rPr>
      <t xml:space="preserve"> (паровые/водяные), </t>
    </r>
    <r>
      <rPr>
        <b/>
        <sz val="12"/>
        <rFont val="Arial"/>
        <family val="2"/>
        <charset val="204"/>
      </rPr>
      <t>СТД-300</t>
    </r>
  </si>
  <si>
    <t xml:space="preserve">Тип </t>
  </si>
  <si>
    <t>Электродвигатель, кВт / об/мин</t>
  </si>
  <si>
    <t>Калорифер тип</t>
  </si>
  <si>
    <t>Q по воздуху,  м3/час</t>
  </si>
  <si>
    <t>АО2-3,0</t>
  </si>
  <si>
    <t>0,25 / 1500</t>
  </si>
  <si>
    <t>КСК 3, КП 3</t>
  </si>
  <si>
    <t>АО2-4,0</t>
  </si>
  <si>
    <t>0,37 / 1500</t>
  </si>
  <si>
    <t>АО2-6,3</t>
  </si>
  <si>
    <t>0,55 / 1500</t>
  </si>
  <si>
    <t>АО2-10</t>
  </si>
  <si>
    <t>0,75 / 1000</t>
  </si>
  <si>
    <t>АО2-20</t>
  </si>
  <si>
    <t>3,0 / 1500</t>
  </si>
  <si>
    <t>АО2-25</t>
  </si>
  <si>
    <t>КСК 4, КП 4</t>
  </si>
  <si>
    <t>АО2-50</t>
  </si>
  <si>
    <t>7,5 / 1000</t>
  </si>
  <si>
    <t>СТД-300</t>
  </si>
  <si>
    <t>2,2/1000</t>
  </si>
  <si>
    <t>УВК - алюминиевый воздушный клапан</t>
  </si>
  <si>
    <t xml:space="preserve">Клапан воздушный, предназначен для режимов плавного многопозиционного или двухпозиционного регулирования потока воздуха или невзрывоопасных смесей, не содержащих липких веществ и волокнистых материалов. Рабочая температура воздуха от – 40 до + 70 градусов Цельсия </t>
  </si>
  <si>
    <t>Клапаны изготавливаются из алюминиевого профиля с шестеренчатым приводом. Материал шестеренок – нейлон. Герметичность клапана обеспечивается резиновым или полипропиленовым уплотнителем.</t>
  </si>
  <si>
    <t>Типоразмер</t>
  </si>
  <si>
    <t>длина        высота</t>
  </si>
  <si>
    <r>
      <t>Примечание:</t>
    </r>
    <r>
      <rPr>
        <sz val="12"/>
        <rFont val="Arial"/>
        <family val="2"/>
        <charset val="204"/>
      </rPr>
      <t xml:space="preserve">
 - глубина клапанов - </t>
    </r>
    <r>
      <rPr>
        <b/>
        <sz val="12"/>
        <rFont val="Arial"/>
        <family val="2"/>
        <charset val="204"/>
      </rPr>
      <t>125</t>
    </r>
    <r>
      <rPr>
        <sz val="12"/>
        <rFont val="Arial"/>
        <family val="2"/>
        <charset val="204"/>
      </rPr>
      <t xml:space="preserve"> мм;     
 </t>
    </r>
    <r>
      <rPr>
        <sz val="12"/>
        <rFont val="Arial"/>
        <family val="2"/>
        <charset val="204"/>
      </rPr>
      <t xml:space="preserve">Клапаны изготавливаются в соответствии с </t>
    </r>
    <r>
      <rPr>
        <b/>
        <sz val="12"/>
        <rFont val="Arial"/>
        <family val="2"/>
        <charset val="204"/>
      </rPr>
      <t>ТУ 4863-010-40149153-98</t>
    </r>
    <r>
      <rPr>
        <sz val="12"/>
        <rFont val="Arial"/>
        <family val="2"/>
        <charset val="204"/>
      </rPr>
      <t>.</t>
    </r>
  </si>
  <si>
    <t>Возможно изготовление клапанов  нестандартных размеров, любой длины, но с высотой кратной ширине     
лопатки - 100 мм.</t>
  </si>
  <si>
    <t>При скорости воздуха свыше 6 м/с рекомендуем использовать приводы с запасом по моменту вращения.</t>
  </si>
  <si>
    <t>Клапаны воздухозаборные утепленные КВУ, КВУ-У и КВУ-М</t>
  </si>
  <si>
    <r>
      <t xml:space="preserve">КВУ - </t>
    </r>
    <r>
      <rPr>
        <sz val="14"/>
        <rFont val="Arial"/>
        <family val="2"/>
        <charset val="204"/>
      </rPr>
      <t xml:space="preserve">Kлапан из оцинкованной стали </t>
    </r>
    <r>
      <rPr>
        <b/>
        <sz val="14"/>
        <rFont val="Arial"/>
        <family val="2"/>
        <charset val="204"/>
      </rPr>
      <t>с ТЭНами</t>
    </r>
    <r>
      <rPr>
        <sz val="14"/>
        <rFont val="Arial"/>
        <family val="2"/>
        <charset val="204"/>
      </rPr>
      <t xml:space="preserve"> и электроприводом.</t>
    </r>
  </si>
  <si>
    <r>
      <t xml:space="preserve">КВУ-У - </t>
    </r>
    <r>
      <rPr>
        <sz val="14"/>
        <rFont val="Arial"/>
        <family val="2"/>
        <charset val="204"/>
      </rPr>
      <t xml:space="preserve">Клапан УПРОЩЕННОГО исполнения из оцинкованной стали </t>
    </r>
    <r>
      <rPr>
        <b/>
        <sz val="14"/>
        <rFont val="Arial"/>
        <family val="2"/>
        <charset val="204"/>
      </rPr>
      <t>без ТЭНов</t>
    </r>
    <r>
      <rPr>
        <sz val="14"/>
        <rFont val="Arial"/>
        <family val="2"/>
        <charset val="204"/>
      </rPr>
      <t xml:space="preserve"> комплектуется пластиковыми втулками (возможно изготовление КВУ-У с латунными втулками).</t>
    </r>
  </si>
  <si>
    <r>
      <t xml:space="preserve">КВУ-М - </t>
    </r>
    <r>
      <rPr>
        <sz val="14"/>
        <rFont val="Arial"/>
        <family val="2"/>
        <charset val="204"/>
      </rPr>
      <t xml:space="preserve">Клапан в конструкции которого применяются морозостойкие (- 60 градусов Цельсия) материалы. Клапан из оцинкованной стали </t>
    </r>
    <r>
      <rPr>
        <b/>
        <sz val="14"/>
        <rFont val="Arial"/>
        <family val="2"/>
        <charset val="204"/>
      </rPr>
      <t>с ТЭНами</t>
    </r>
    <r>
      <rPr>
        <sz val="14"/>
        <rFont val="Arial"/>
        <family val="2"/>
        <charset val="204"/>
      </rPr>
      <t xml:space="preserve"> и подогреваемым (опция) электроприводом.</t>
    </r>
  </si>
  <si>
    <t>Тип привода Belimo</t>
  </si>
  <si>
    <t>длина, мм</t>
  </si>
  <si>
    <t>U = 220В</t>
  </si>
  <si>
    <t>U = 24В</t>
  </si>
  <si>
    <t>КВУ</t>
  </si>
  <si>
    <r>
      <t>LM230А</t>
    </r>
    <r>
      <rPr>
        <sz val="12"/>
        <rFont val="Arial Cyr"/>
        <charset val="204"/>
      </rPr>
      <t>, LM230A-S, LF230, LF230-S</t>
    </r>
  </si>
  <si>
    <t>LM24А, LM24А-S, LF24A, LF24-S, LF24-SR</t>
  </si>
  <si>
    <r>
      <t>NM230A</t>
    </r>
    <r>
      <rPr>
        <sz val="12"/>
        <rFont val="Arial Cyr"/>
        <charset val="204"/>
      </rPr>
      <t>, NM230A-S, NF230, NF230-S</t>
    </r>
  </si>
  <si>
    <t>NM24A, NM24A-S, NF24, NF24-S, NF24-SR</t>
  </si>
  <si>
    <r>
      <t>SM230A</t>
    </r>
    <r>
      <rPr>
        <sz val="12"/>
        <rFont val="Arial Cyr"/>
        <charset val="204"/>
      </rPr>
      <t>, SM230A-S, AF230, AF230A-S</t>
    </r>
  </si>
  <si>
    <t>SM24A, SM24A-S, AF24, AF24-S, AF24-SR</t>
  </si>
  <si>
    <r>
      <t>GM230A</t>
    </r>
    <r>
      <rPr>
        <sz val="12"/>
        <rFont val="Arial Cyr"/>
        <charset val="204"/>
      </rPr>
      <t>, GM230A-S</t>
    </r>
  </si>
  <si>
    <t>GM24A, GM24F-S</t>
  </si>
  <si>
    <r>
      <t xml:space="preserve">Примечание: </t>
    </r>
    <r>
      <rPr>
        <sz val="12"/>
        <rFont val="Arial"/>
        <family val="2"/>
        <charset val="204"/>
      </rPr>
      <t xml:space="preserve">клапаны изготавливаются в соответствии с ТУ 4863-010-40149153-98.
 - глубина клапанов - </t>
    </r>
    <r>
      <rPr>
        <b/>
        <sz val="12"/>
        <rFont val="Arial"/>
        <family val="2"/>
        <charset val="204"/>
      </rPr>
      <t>160</t>
    </r>
    <r>
      <rPr>
        <sz val="12"/>
        <rFont val="Arial"/>
        <family val="2"/>
        <charset val="204"/>
      </rPr>
      <t xml:space="preserve"> мм;</t>
    </r>
  </si>
  <si>
    <t>Дополнительная комплектация:</t>
  </si>
  <si>
    <r>
      <t>К</t>
    </r>
    <r>
      <rPr>
        <sz val="12"/>
        <rFont val="Arial Cyr"/>
        <charset val="204"/>
      </rPr>
      <t xml:space="preserve"> - клеммная колодка с распределительным коробом и термоизоляционным кабелем.</t>
    </r>
  </si>
  <si>
    <r>
      <t>О</t>
    </r>
    <r>
      <rPr>
        <sz val="12"/>
        <rFont val="Arial Cyr"/>
        <charset val="204"/>
      </rPr>
      <t xml:space="preserve"> - подогреваемый привод</t>
    </r>
  </si>
  <si>
    <t>Возможно изготовление клапанов  нестандартных размеров, цена рассчитывается по дополнительному запросу.</t>
  </si>
  <si>
    <t xml:space="preserve">ПРИГЛАШАЕМ ВАС ПОСЕТИТЬ НАШ ИНТЕРНЕТ-САЙТ 
www.ventilator.spb.ru   </t>
  </si>
  <si>
    <r>
      <t xml:space="preserve">Цена с НДС, руб. </t>
    </r>
    <r>
      <rPr>
        <sz val="12"/>
        <rFont val="Arial"/>
        <family val="2"/>
        <charset val="204"/>
      </rPr>
      <t>(без учета стоимости электропривода)</t>
    </r>
  </si>
  <si>
    <r>
      <t>Примечание:</t>
    </r>
    <r>
      <rPr>
        <sz val="12"/>
        <rFont val="Arial"/>
        <family val="2"/>
        <charset val="204"/>
      </rPr>
      <t xml:space="preserve">
 - глубина клапанов - </t>
    </r>
    <r>
      <rPr>
        <b/>
        <sz val="12"/>
        <rFont val="Arial"/>
        <family val="2"/>
        <charset val="204"/>
      </rPr>
      <t>125</t>
    </r>
    <r>
      <rPr>
        <sz val="12"/>
        <rFont val="Arial"/>
        <family val="2"/>
        <charset val="204"/>
      </rPr>
      <t xml:space="preserve"> мм;     
 - цена </t>
    </r>
    <r>
      <rPr>
        <b/>
        <sz val="12"/>
        <rFont val="Arial"/>
        <family val="2"/>
        <charset val="204"/>
      </rPr>
      <t>ручного привода</t>
    </r>
    <r>
      <rPr>
        <sz val="12"/>
        <rFont val="Arial"/>
        <family val="2"/>
        <charset val="204"/>
      </rPr>
      <t xml:space="preserve"> для любого клапана составляет  500,00 руб. РФ с НДС
Клапаны изготавливаются в соответствии с </t>
    </r>
    <r>
      <rPr>
        <b/>
        <sz val="12"/>
        <rFont val="Arial"/>
        <family val="2"/>
        <charset val="204"/>
      </rPr>
      <t>ТУ 4863-010-40149153-98</t>
    </r>
    <r>
      <rPr>
        <sz val="12"/>
        <rFont val="Arial"/>
        <family val="2"/>
        <charset val="204"/>
      </rPr>
      <t>.</t>
    </r>
  </si>
  <si>
    <r>
      <t>Цена</t>
    </r>
    <r>
      <rPr>
        <sz val="12"/>
        <rFont val="Arial Cyr"/>
        <charset val="204"/>
      </rPr>
      <t xml:space="preserve"> с НДС, руб. (без учета стоимости электропривода)</t>
    </r>
  </si>
  <si>
    <r>
      <t xml:space="preserve">высота, </t>
    </r>
    <r>
      <rPr>
        <b/>
        <sz val="12"/>
        <rFont val="Arial Cyr"/>
        <charset val="204"/>
      </rPr>
      <t>h</t>
    </r>
    <r>
      <rPr>
        <sz val="11"/>
        <rFont val="Arial Cyr"/>
        <charset val="204"/>
      </rPr>
      <t>, мм</t>
    </r>
  </si>
  <si>
    <r>
      <t>КВУ-У</t>
    </r>
    <r>
      <rPr>
        <sz val="12"/>
        <rFont val="Arial Cyr"/>
        <charset val="204"/>
      </rPr>
      <t xml:space="preserve"> без ТЭН</t>
    </r>
  </si>
  <si>
    <r>
      <t>КВУ-М</t>
    </r>
    <r>
      <rPr>
        <sz val="12"/>
        <rFont val="Arial Cyr"/>
        <charset val="204"/>
      </rPr>
      <t xml:space="preserve"> латунные втулки</t>
    </r>
  </si>
  <si>
    <r>
      <t xml:space="preserve">Примечание: </t>
    </r>
    <r>
      <rPr>
        <sz val="12"/>
        <rFont val="Arial"/>
        <family val="2"/>
        <charset val="204"/>
      </rPr>
      <t xml:space="preserve">клапаны изготавливаются в соответствии с ТУ 4863-010-40149153-98.
 - глубина клапанов - </t>
    </r>
    <r>
      <rPr>
        <b/>
        <sz val="12"/>
        <rFont val="Arial"/>
        <family val="2"/>
        <charset val="204"/>
      </rPr>
      <t>160</t>
    </r>
    <r>
      <rPr>
        <sz val="12"/>
        <rFont val="Arial"/>
        <family val="2"/>
        <charset val="204"/>
      </rPr>
      <t xml:space="preserve"> мм;     
 - цена </t>
    </r>
    <r>
      <rPr>
        <b/>
        <sz val="12"/>
        <rFont val="Arial"/>
        <family val="2"/>
        <charset val="204"/>
      </rPr>
      <t>ручного привода</t>
    </r>
    <r>
      <rPr>
        <sz val="12"/>
        <rFont val="Arial"/>
        <family val="2"/>
        <charset val="204"/>
      </rPr>
      <t xml:space="preserve"> для любого клапана составляет  500,00 руб. РФ с НДС</t>
    </r>
  </si>
  <si>
    <r>
      <t>К</t>
    </r>
    <r>
      <rPr>
        <sz val="12"/>
        <rFont val="Arial Cyr"/>
        <charset val="204"/>
      </rPr>
      <t xml:space="preserve"> - клеммная колодка с распределительным коробом и термоизоляционным кабелем, цена составлет - 1 000,00 руб. с НДС</t>
    </r>
  </si>
  <si>
    <t>Тип привода</t>
  </si>
  <si>
    <t>Основные технические данные</t>
  </si>
  <si>
    <t>CM…</t>
  </si>
  <si>
    <t>2 Нм</t>
  </si>
  <si>
    <t>TF…</t>
  </si>
  <si>
    <t>CM 230-L</t>
  </si>
  <si>
    <t>220 В; открыто/закрыто; 3-точечное управление</t>
  </si>
  <si>
    <t>TF 230</t>
  </si>
  <si>
    <t>220 В; открыто/закрыто</t>
  </si>
  <si>
    <t>CM 230-1-L</t>
  </si>
  <si>
    <t>*</t>
  </si>
  <si>
    <t>TF 230-S</t>
  </si>
  <si>
    <t>220 В; откр./закр.; встроенный переключатель</t>
  </si>
  <si>
    <t>CM 230-1-F-L</t>
  </si>
  <si>
    <t>220 В; открыто/закрыто; квадратный вал 8*8мм</t>
  </si>
  <si>
    <t>TF 24</t>
  </si>
  <si>
    <t>24 В; открыто/закрыто</t>
  </si>
  <si>
    <t>CM 24-L</t>
  </si>
  <si>
    <t>24 В; открыто/закрыто; 3-точечное управление</t>
  </si>
  <si>
    <t>TF 24-3</t>
  </si>
  <si>
    <t>24 В; 3-точечное управление</t>
  </si>
  <si>
    <t>CM 24-F-L</t>
  </si>
  <si>
    <t>24 В; открыто/закрыто; квадратный вал 8*8мм</t>
  </si>
  <si>
    <t>TF 24-S</t>
  </si>
  <si>
    <t>24 В; откр./закр.; встроенный переключатель</t>
  </si>
  <si>
    <t>CM 24-SR-L</t>
  </si>
  <si>
    <t>24 В; плавное регулирование 2…10В</t>
  </si>
  <si>
    <t>TF 24-SR</t>
  </si>
  <si>
    <t>24 В; плавного регулирования 0…10 В</t>
  </si>
  <si>
    <t>TMC…</t>
  </si>
  <si>
    <t>TF 24-MFT</t>
  </si>
  <si>
    <t>24 В; плавного регулирования, MFT-технология</t>
  </si>
  <si>
    <t>TMC 230A</t>
  </si>
  <si>
    <t>220 В; откр./закр.; ускоренный режим - 35с</t>
  </si>
  <si>
    <t>LF…</t>
  </si>
  <si>
    <t>4 Нм</t>
  </si>
  <si>
    <t>TMC 230A-S</t>
  </si>
  <si>
    <t>220 В; откр./закр.; встр. переключ.; ускоренный режим - 35с</t>
  </si>
  <si>
    <t>LF 230</t>
  </si>
  <si>
    <t>TMC 24A</t>
  </si>
  <si>
    <t>24 В; откр./закр.; ускоренный режим - 35с</t>
  </si>
  <si>
    <t>LF 230-S</t>
  </si>
  <si>
    <t>TMC 24A-S</t>
  </si>
  <si>
    <t>24 В; откр./закр.; встр. переключ.; ускоренный режим - 35с</t>
  </si>
  <si>
    <t>LF 24</t>
  </si>
  <si>
    <t>TMC 24A-SR</t>
  </si>
  <si>
    <t>24 В; плавного регулиров. 0…10 В; ускоренныйрежим - 35с</t>
  </si>
  <si>
    <t>LF 24-3</t>
  </si>
  <si>
    <t>LM…</t>
  </si>
  <si>
    <t>5 Нм</t>
  </si>
  <si>
    <t>LF 24-S</t>
  </si>
  <si>
    <t>LM 230A</t>
  </si>
  <si>
    <t>LF 24-SR</t>
  </si>
  <si>
    <t>LM 230A-S</t>
  </si>
  <si>
    <t>LF 24-SR-S</t>
  </si>
  <si>
    <t>24 В; плавн. регул. 0…10В; встроенный переключатель</t>
  </si>
  <si>
    <t>LMC 230A</t>
  </si>
  <si>
    <r>
      <t>220 В; откр./ закр.; ускоренный режим - 35</t>
    </r>
    <r>
      <rPr>
        <sz val="9"/>
        <rFont val="Arial"/>
        <family val="2"/>
        <charset val="204"/>
      </rPr>
      <t>с</t>
    </r>
  </si>
  <si>
    <t>LF 24-MFT</t>
  </si>
  <si>
    <t>LM 24A</t>
  </si>
  <si>
    <t>7 Нм</t>
  </si>
  <si>
    <t>LM 24A-S</t>
  </si>
  <si>
    <t>NF 230</t>
  </si>
  <si>
    <t>LMC 24A</t>
  </si>
  <si>
    <r>
      <t>24 В; откр./ закр.; ускоренный режим - 35</t>
    </r>
    <r>
      <rPr>
        <sz val="9"/>
        <rFont val="Arial"/>
        <family val="2"/>
        <charset val="204"/>
      </rPr>
      <t>с</t>
    </r>
  </si>
  <si>
    <t>NF 230-S</t>
  </si>
  <si>
    <t>220 В; откр./закр.; два встроенных переключателя</t>
  </si>
  <si>
    <t>LM 24A-SR</t>
  </si>
  <si>
    <t>NF 24</t>
  </si>
  <si>
    <t>LMC 24A-SR</t>
  </si>
  <si>
    <t>24 В; плавного регулирования 0…10 В; ускоренный режим - 35с</t>
  </si>
  <si>
    <t>NF 24-S</t>
  </si>
  <si>
    <t>LM 230ASR</t>
  </si>
  <si>
    <t>220 В; плавного регулирования 0…10 В</t>
  </si>
  <si>
    <t>NF 24-SR</t>
  </si>
  <si>
    <t>LM 24A-MF</t>
  </si>
  <si>
    <t>24 В; плавного регулирования 0…10 В;         MFT-технология</t>
  </si>
  <si>
    <t>NM...</t>
  </si>
  <si>
    <t>10 Нм</t>
  </si>
  <si>
    <t>NF 230A</t>
  </si>
  <si>
    <t>NM 230A</t>
  </si>
  <si>
    <t>NF 230A-S2</t>
  </si>
  <si>
    <t>220 В; открыто/закрыто; два встроенных переключателя</t>
  </si>
  <si>
    <t>NM 230A-S</t>
  </si>
  <si>
    <t>NF 24A</t>
  </si>
  <si>
    <t>NM 24A</t>
  </si>
  <si>
    <t>NF 24A-3</t>
  </si>
  <si>
    <t>NM 24A-S</t>
  </si>
  <si>
    <t>NF 24A-S2</t>
  </si>
  <si>
    <t>24 В; открыто/закрыто; два встроенных переключателя</t>
  </si>
  <si>
    <t>NM 24A-SR</t>
  </si>
  <si>
    <t>NF 24A-SR</t>
  </si>
  <si>
    <t>24 В; плавного регулирования 2…10 В</t>
  </si>
  <si>
    <t>NM 230ASR</t>
  </si>
  <si>
    <t>NF 24A-SR-S2</t>
  </si>
  <si>
    <t>24 В; плавного регул.; два встроенных переключателя</t>
  </si>
  <si>
    <t>NM 24A-MF</t>
  </si>
  <si>
    <t>24 В; плавного регулирования 0…10 В; MFT-технология</t>
  </si>
  <si>
    <t>NF 24A-MF</t>
  </si>
  <si>
    <t>SM…</t>
  </si>
  <si>
    <t>20 Нм</t>
  </si>
  <si>
    <t>SF…</t>
  </si>
  <si>
    <t>SM 230A</t>
  </si>
  <si>
    <t>SF230A</t>
  </si>
  <si>
    <t>SM 230A-S</t>
  </si>
  <si>
    <t>SF230A-S2</t>
  </si>
  <si>
    <t>SM 24A</t>
  </si>
  <si>
    <t>SF24A</t>
  </si>
  <si>
    <t>SM 24A-S</t>
  </si>
  <si>
    <t>SF24A-3</t>
  </si>
  <si>
    <t>24 В; откр./закр.; два встроенных переключателя</t>
  </si>
  <si>
    <t>SM 24A-SR</t>
  </si>
  <si>
    <t>SF24A-S2</t>
  </si>
  <si>
    <t>SM 230ASR</t>
  </si>
  <si>
    <t>SF24A-SR</t>
  </si>
  <si>
    <t>SM 24A-MF</t>
  </si>
  <si>
    <t>SF24A-SR-S2</t>
  </si>
  <si>
    <t>GM…</t>
  </si>
  <si>
    <t>40 Нм</t>
  </si>
  <si>
    <t>SF24A-MF</t>
  </si>
  <si>
    <t>GM 230A</t>
  </si>
  <si>
    <t>GM 24A</t>
  </si>
  <si>
    <t>GM 24A-SR</t>
  </si>
  <si>
    <t>GM 24A-MF</t>
  </si>
  <si>
    <r>
      <t>ПРАЙС-ЛИСТ</t>
    </r>
    <r>
      <rPr>
        <sz val="16"/>
        <rFont val="Arial"/>
        <family val="2"/>
        <charset val="204"/>
      </rPr>
      <t xml:space="preserve"> 
от  14.04.2015
</t>
    </r>
    <r>
      <rPr>
        <sz val="14"/>
        <rFont val="Arial"/>
        <family val="2"/>
        <charset val="204"/>
      </rPr>
      <t>все цены указаны 
с учетом НДС, УЕ</t>
    </r>
    <r>
      <rPr>
        <sz val="12"/>
        <rFont val="Arial"/>
        <family val="2"/>
        <charset val="204"/>
      </rPr>
      <t xml:space="preserve"> </t>
    </r>
  </si>
  <si>
    <t xml:space="preserve">ПОСЕТИТЬ НАШ 
ИНТЕРНЕТ-САЙТ 
www.ventilator.spb.ru    </t>
  </si>
  <si>
    <r>
      <t xml:space="preserve">Отпускные цены на ЭЛЕКТРОПРИВОД </t>
    </r>
    <r>
      <rPr>
        <sz val="14"/>
        <rFont val="Arial"/>
        <family val="2"/>
        <charset val="204"/>
      </rPr>
      <t xml:space="preserve">(исполнительный механизм) 
для систем отопления, вентиляции и кондиционирования воздуха. </t>
    </r>
  </si>
  <si>
    <r>
      <t>производитель:</t>
    </r>
    <r>
      <rPr>
        <b/>
        <sz val="14"/>
        <rFont val="Arial"/>
        <family val="2"/>
        <charset val="204"/>
      </rPr>
      <t xml:space="preserve"> BELIMO </t>
    </r>
    <r>
      <rPr>
        <sz val="14"/>
        <rFont val="Arial"/>
        <family val="2"/>
        <charset val="204"/>
      </rPr>
      <t>Automation AG</t>
    </r>
    <r>
      <rPr>
        <b/>
        <sz val="14"/>
        <rFont val="Arial"/>
        <family val="2"/>
        <charset val="204"/>
      </rPr>
      <t xml:space="preserve">, </t>
    </r>
    <r>
      <rPr>
        <sz val="14"/>
        <rFont val="Arial"/>
        <family val="2"/>
        <charset val="204"/>
      </rPr>
      <t>Швейцария</t>
    </r>
  </si>
  <si>
    <r>
      <t xml:space="preserve">Электроприводы для воздушных заслонок 
</t>
    </r>
    <r>
      <rPr>
        <b/>
        <sz val="14"/>
        <rFont val="Arial"/>
        <family val="2"/>
        <charset val="204"/>
      </rPr>
      <t>без возвратной пружины</t>
    </r>
  </si>
  <si>
    <r>
      <t xml:space="preserve">Электроприводы для воздушных заслонок 
</t>
    </r>
    <r>
      <rPr>
        <b/>
        <sz val="14"/>
        <rFont val="Arial"/>
        <family val="2"/>
        <charset val="204"/>
      </rPr>
      <t>с возвратной пружиной</t>
    </r>
  </si>
  <si>
    <r>
      <t xml:space="preserve">Цена* УЕ </t>
    </r>
    <r>
      <rPr>
        <b/>
        <sz val="10"/>
        <color indexed="10"/>
        <rFont val="Arial"/>
        <family val="2"/>
        <charset val="204"/>
      </rPr>
      <t>(CHF)</t>
    </r>
  </si>
  <si>
    <r>
      <t>NF</t>
    </r>
    <r>
      <rPr>
        <sz val="12"/>
        <rFont val="Arial"/>
        <family val="2"/>
        <charset val="204"/>
      </rPr>
      <t>…</t>
    </r>
  </si>
  <si>
    <r>
      <t>NF</t>
    </r>
    <r>
      <rPr>
        <sz val="12"/>
        <rFont val="Arial"/>
        <family val="2"/>
        <charset val="204"/>
      </rPr>
      <t>…</t>
    </r>
    <r>
      <rPr>
        <b/>
        <sz val="12"/>
        <rFont val="Arial"/>
        <family val="2"/>
        <charset val="204"/>
      </rPr>
      <t>A</t>
    </r>
  </si>
  <si>
    <t>Частотные преобразователи Instart</t>
  </si>
  <si>
    <t>Нормальный режим</t>
  </si>
  <si>
    <t>Тяжелый режим</t>
  </si>
  <si>
    <t>Цена тг. с НДС</t>
  </si>
  <si>
    <t>Двигатель кВт</t>
  </si>
  <si>
    <t>Ток на входе, А</t>
  </si>
  <si>
    <t>FCI-G0,75-4B</t>
  </si>
  <si>
    <t>по запросу</t>
  </si>
  <si>
    <t>FCI-G1.5-4B</t>
  </si>
  <si>
    <t>FCI-G2,2-4B</t>
  </si>
  <si>
    <t>FCI-G3.7/P5.5-4B</t>
  </si>
  <si>
    <t>FCI-G5.5-4B</t>
  </si>
  <si>
    <t>FCI-G5.5/P7.5-4B</t>
  </si>
  <si>
    <t>FCI-G7.5/P11-4B</t>
  </si>
  <si>
    <t>FCI-G11/P15-4BF</t>
  </si>
  <si>
    <t>FCI-G15/P18.5-4BF</t>
  </si>
  <si>
    <t>FCI-G18.5/P22-4</t>
  </si>
  <si>
    <t>FCI-G22/P30-4</t>
  </si>
  <si>
    <t>FCI-G30/P37-4</t>
  </si>
  <si>
    <t>FCI-G37/P45-4</t>
  </si>
  <si>
    <t>FCI-G45/P55-4</t>
  </si>
  <si>
    <t>FCI-G55/P75-4</t>
  </si>
  <si>
    <t>FCI-G75/P90-4</t>
  </si>
  <si>
    <t>FCI-G90/P110-4</t>
  </si>
  <si>
    <t>FCI-G110/P132-4</t>
  </si>
  <si>
    <t>FCI-G132/P160-4</t>
  </si>
  <si>
    <t>FCI-G160/P185-4</t>
  </si>
  <si>
    <t>FCI-G185/P200-4</t>
  </si>
  <si>
    <t>FCI-G200/P220-4F</t>
  </si>
  <si>
    <t>цена по запросу</t>
  </si>
  <si>
    <t>FCI-G220-4F</t>
  </si>
  <si>
    <t>FCI-G250/P280-4F</t>
  </si>
  <si>
    <t>FCI-G280/P315-4F</t>
  </si>
  <si>
    <t>FCI-G315/P355-4F</t>
  </si>
  <si>
    <t>FCI-G355/P375-4F</t>
  </si>
  <si>
    <t>FCI-G375-4F</t>
  </si>
  <si>
    <t>цена по запросу </t>
  </si>
  <si>
    <t>FCI-P400-4F</t>
  </si>
  <si>
    <t>FCI-G400-4F</t>
  </si>
  <si>
    <t>FCI-P500-4F</t>
  </si>
  <si>
    <t>FCI-G500-4F</t>
  </si>
  <si>
    <t>FCI-G630-4F</t>
  </si>
  <si>
    <t>Стоимость, руб. с НДС</t>
  </si>
  <si>
    <r>
      <t>ПРАЙС-ЛИСТ</t>
    </r>
    <r>
      <rPr>
        <sz val="12"/>
        <rFont val="Arial"/>
        <family val="2"/>
        <charset val="204"/>
      </rPr>
      <t xml:space="preserve"> 
от  14.04.2015
все цены указаны с учетом НДС, руб.</t>
    </r>
  </si>
  <si>
    <t>ГИБКИЕ ВСТАВКИ</t>
  </si>
  <si>
    <t>№ вент-ра</t>
  </si>
  <si>
    <t xml:space="preserve">Нагнетание </t>
  </si>
  <si>
    <t>Общепром, руб.</t>
  </si>
  <si>
    <t>Термостойкая, руб.</t>
  </si>
  <si>
    <t>Всасывание</t>
  </si>
  <si>
    <t>140х140</t>
  </si>
  <si>
    <t>D=200</t>
  </si>
  <si>
    <t>175х175</t>
  </si>
  <si>
    <t>D=250</t>
  </si>
  <si>
    <t>224х224</t>
  </si>
  <si>
    <t>D=315</t>
  </si>
  <si>
    <t>280х280</t>
  </si>
  <si>
    <t>D=400</t>
  </si>
  <si>
    <t>352х352</t>
  </si>
  <si>
    <t>D=500</t>
  </si>
  <si>
    <t>445х445</t>
  </si>
  <si>
    <t>D=630</t>
  </si>
  <si>
    <t>560х560</t>
  </si>
  <si>
    <t>D=800</t>
  </si>
  <si>
    <t>700х700</t>
  </si>
  <si>
    <t xml:space="preserve">  D=1000</t>
  </si>
  <si>
    <t>900х900</t>
  </si>
  <si>
    <t>D=1250</t>
  </si>
  <si>
    <t>Комплектующие к крышным вентиляторам ( ВКР, ВКР ДУ, ВКРС, ВКРС ДУ, ВКРФ, ВКРФ ДУ)</t>
  </si>
  <si>
    <t>материал - углеродистая сталь</t>
  </si>
  <si>
    <t>стакан</t>
  </si>
  <si>
    <t>клапан без привода</t>
  </si>
  <si>
    <t>поддон</t>
  </si>
  <si>
    <t>ВИБРОИЗОЛЯТОРЫ</t>
  </si>
  <si>
    <t xml:space="preserve">Цена, руб. </t>
  </si>
  <si>
    <t>Марка</t>
  </si>
  <si>
    <t>Цена за 1 шт, руб.</t>
  </si>
  <si>
    <t>3,55</t>
  </si>
  <si>
    <t xml:space="preserve"> ДО-38 </t>
  </si>
  <si>
    <t>ДО-39</t>
  </si>
  <si>
    <t>ДО-40</t>
  </si>
  <si>
    <t>ДО-41</t>
  </si>
  <si>
    <t>ДО-42</t>
  </si>
  <si>
    <t>ДО-43</t>
  </si>
  <si>
    <t>ДО-44</t>
  </si>
  <si>
    <t>ДО-45</t>
  </si>
  <si>
    <t>ВР 201</t>
  </si>
  <si>
    <t>ВР 202</t>
  </si>
  <si>
    <t>ВР 203</t>
  </si>
  <si>
    <r>
      <t xml:space="preserve">Комплектующие к крышным вентиляторам ВКРФм. </t>
    </r>
    <r>
      <rPr>
        <sz val="10"/>
        <rFont val="Arial"/>
        <family val="2"/>
        <charset val="204"/>
      </rPr>
      <t>Материал - углеродистая сталь.</t>
    </r>
  </si>
  <si>
    <t>СТМ-100</t>
  </si>
  <si>
    <t>СТМ-102</t>
  </si>
  <si>
    <t>СТМ-110</t>
  </si>
  <si>
    <t>СТМ-112</t>
  </si>
  <si>
    <t>СТМ-400 (200)</t>
  </si>
  <si>
    <t>СТМ-402 (202)</t>
  </si>
  <si>
    <t>СТМ-410 (210)</t>
  </si>
  <si>
    <t>СТМ-412 (212)</t>
  </si>
  <si>
    <t>Поддон</t>
  </si>
  <si>
    <t xml:space="preserve">цена, руб. </t>
  </si>
  <si>
    <t>Цена с НДС, тг.</t>
  </si>
  <si>
    <t>Цена в тг., с НДС</t>
  </si>
  <si>
    <r>
      <t xml:space="preserve">Цены указаны с нагревательным элементом из </t>
    </r>
    <r>
      <rPr>
        <b/>
        <sz val="10"/>
        <rFont val="Arial"/>
        <family val="2"/>
        <charset val="204"/>
      </rPr>
      <t>сварной трубы.</t>
    </r>
    <r>
      <rPr>
        <sz val="10"/>
        <rFont val="Arial"/>
        <family val="2"/>
        <charset val="204"/>
      </rPr>
      <t xml:space="preserve">            </t>
    </r>
  </si>
  <si>
    <t>№ 
вент-ра</t>
  </si>
  <si>
    <t xml:space="preserve">цена, тг. </t>
  </si>
  <si>
    <t>Цена за 1 шт, тг.</t>
  </si>
  <si>
    <t>Общепром, тг.</t>
  </si>
  <si>
    <t>Термостойкая, тг.</t>
  </si>
  <si>
    <t>37. Комплектующие к вентиляторам</t>
  </si>
  <si>
    <t>38. Осевые</t>
  </si>
  <si>
    <t>39. Осевые подпора</t>
  </si>
  <si>
    <t>40. Осевые подпора 2</t>
  </si>
  <si>
    <t>41. Канальные ВКК, ВКП</t>
  </si>
  <si>
    <t>42. Тягодутьевые машины ДН, ВДН</t>
  </si>
  <si>
    <t>42. Калориферы, Отопительные агрегаты</t>
  </si>
  <si>
    <t>20.01.2017</t>
  </si>
  <si>
    <t>44,7337</t>
  </si>
  <si>
    <t>32,4134</t>
  </si>
  <si>
    <t>73,0506</t>
  </si>
  <si>
    <t>12,1858</t>
  </si>
  <si>
    <t>30,5466</t>
  </si>
  <si>
    <t>32,3216</t>
  </si>
  <si>
    <t>18,3667</t>
  </si>
  <si>
    <t>20,5435</t>
  </si>
  <si>
    <t>85,0219</t>
  </si>
  <si>
    <t>59,3521</t>
  </si>
  <si>
    <t>63,1803</t>
  </si>
  <si>
    <t>87,0329</t>
  </si>
  <si>
    <t>17,9284</t>
  </si>
  <si>
    <t>44,7164</t>
  </si>
  <si>
    <t>85,3999</t>
  </si>
  <si>
    <t>86,3178</t>
  </si>
  <si>
    <t>29,4771</t>
  </si>
  <si>
    <t>70,0899</t>
  </si>
  <si>
    <t>14,4768</t>
  </si>
  <si>
    <t>14,0731</t>
  </si>
  <si>
    <t>80,4648</t>
  </si>
  <si>
    <t>41,5602</t>
  </si>
  <si>
    <t>75,0106</t>
  </si>
  <si>
    <t>15,6264</t>
  </si>
  <si>
    <t>16,9869</t>
  </si>
  <si>
    <t>18,2341</t>
  </si>
  <si>
    <t>21,6693</t>
  </si>
  <si>
    <t>23,3974</t>
  </si>
  <si>
    <t>66,3998</t>
  </si>
  <si>
    <t>58,9688</t>
  </si>
  <si>
    <t>43,7539</t>
  </si>
  <si>
    <t>50,3934</t>
  </si>
  <si>
    <t>51,7117</t>
  </si>
  <si>
    <t>Цена с НДС, тг. (без учета стоимости электропривода)</t>
  </si>
  <si>
    <r>
      <t xml:space="preserve">КВУ - </t>
    </r>
    <r>
      <rPr>
        <sz val="14"/>
        <color theme="0"/>
        <rFont val="Calibri"/>
        <family val="2"/>
        <charset val="204"/>
        <scheme val="minor"/>
      </rPr>
      <t xml:space="preserve">Kлапан из оцинкованной стали </t>
    </r>
    <r>
      <rPr>
        <b/>
        <sz val="14"/>
        <color theme="0"/>
        <rFont val="Calibri"/>
        <family val="2"/>
        <charset val="204"/>
        <scheme val="minor"/>
      </rPr>
      <t>с ТЭНами</t>
    </r>
    <r>
      <rPr>
        <sz val="14"/>
        <color theme="0"/>
        <rFont val="Calibri"/>
        <family val="2"/>
        <charset val="204"/>
        <scheme val="minor"/>
      </rPr>
      <t xml:space="preserve"> и электроприводом.</t>
    </r>
  </si>
  <si>
    <r>
      <t xml:space="preserve">КВУ-У - </t>
    </r>
    <r>
      <rPr>
        <sz val="14"/>
        <color theme="0"/>
        <rFont val="Calibri"/>
        <family val="2"/>
        <charset val="204"/>
        <scheme val="minor"/>
      </rPr>
      <t xml:space="preserve">Клапан УПРОЩЕННОГО исполнения из оцинкованной стали </t>
    </r>
    <r>
      <rPr>
        <b/>
        <sz val="14"/>
        <color theme="0"/>
        <rFont val="Calibri"/>
        <family val="2"/>
        <charset val="204"/>
        <scheme val="minor"/>
      </rPr>
      <t>без ТЭНов</t>
    </r>
    <r>
      <rPr>
        <sz val="14"/>
        <color theme="0"/>
        <rFont val="Calibri"/>
        <family val="2"/>
        <charset val="204"/>
        <scheme val="minor"/>
      </rPr>
      <t xml:space="preserve"> комплектуется пластиковыми втулками (возможно изготовление КВУ-У с латунными втулками).</t>
    </r>
  </si>
  <si>
    <r>
      <t xml:space="preserve">КВУ-М - </t>
    </r>
    <r>
      <rPr>
        <sz val="14"/>
        <color theme="0"/>
        <rFont val="Calibri"/>
        <family val="2"/>
        <charset val="204"/>
        <scheme val="minor"/>
      </rPr>
      <t xml:space="preserve">Клапан в конструкции которого применяются морозостойкие (- 60 градусов Цельсия) материалы. Клапан из оцинкованной стали </t>
    </r>
    <r>
      <rPr>
        <b/>
        <sz val="14"/>
        <color theme="0"/>
        <rFont val="Calibri"/>
        <family val="2"/>
        <charset val="204"/>
        <scheme val="minor"/>
      </rPr>
      <t>с ТЭНами</t>
    </r>
    <r>
      <rPr>
        <sz val="14"/>
        <color theme="0"/>
        <rFont val="Calibri"/>
        <family val="2"/>
        <charset val="204"/>
        <scheme val="minor"/>
      </rPr>
      <t xml:space="preserve"> и подогреваемым (опция) электроприводом.</t>
    </r>
  </si>
  <si>
    <t>КВУ-У без ТЭН</t>
  </si>
  <si>
    <t>КВУ-М латунные втулки</t>
  </si>
  <si>
    <r>
      <t xml:space="preserve">высота, </t>
    </r>
    <r>
      <rPr>
        <b/>
        <sz val="14"/>
        <color theme="0"/>
        <rFont val="Calibri"/>
        <family val="2"/>
        <charset val="204"/>
        <scheme val="minor"/>
      </rPr>
      <t>h</t>
    </r>
    <r>
      <rPr>
        <sz val="14"/>
        <color theme="0"/>
        <rFont val="Calibri"/>
        <family val="2"/>
        <charset val="204"/>
        <scheme val="minor"/>
      </rPr>
      <t>, мм</t>
    </r>
  </si>
  <si>
    <r>
      <t>NF</t>
    </r>
    <r>
      <rPr>
        <b/>
        <sz val="12"/>
        <color indexed="9"/>
        <rFont val="Arial"/>
        <family val="2"/>
        <charset val="204"/>
      </rPr>
      <t>…</t>
    </r>
  </si>
  <si>
    <r>
      <t>NF</t>
    </r>
    <r>
      <rPr>
        <b/>
        <sz val="12"/>
        <color indexed="9"/>
        <rFont val="Arial"/>
        <family val="2"/>
        <charset val="204"/>
      </rPr>
      <t>…A</t>
    </r>
  </si>
  <si>
    <r>
      <t xml:space="preserve">ЭЛЕКТРОПРИВОД </t>
    </r>
    <r>
      <rPr>
        <b/>
        <sz val="14"/>
        <color theme="0"/>
        <rFont val="Arial"/>
        <family val="2"/>
        <charset val="204"/>
      </rPr>
      <t xml:space="preserve">(исполнительный механизм) 
для систем отопления, вентиляции и кондиционирования воздуха. </t>
    </r>
  </si>
  <si>
    <r>
      <t>производитель:</t>
    </r>
    <r>
      <rPr>
        <b/>
        <sz val="14"/>
        <color theme="0"/>
        <rFont val="Arial"/>
        <family val="2"/>
        <charset val="204"/>
      </rPr>
      <t xml:space="preserve"> BELIMO Automation AG, Швейцария</t>
    </r>
  </si>
  <si>
    <r>
      <t xml:space="preserve">Электроприводы для воздушных заслонок 
</t>
    </r>
    <r>
      <rPr>
        <b/>
        <sz val="14"/>
        <color theme="0"/>
        <rFont val="Arial"/>
        <family val="2"/>
        <charset val="204"/>
      </rPr>
      <t>без возвратной пружины</t>
    </r>
  </si>
  <si>
    <r>
      <t xml:space="preserve">Электроприводы для воздушных заслонок 
</t>
    </r>
    <r>
      <rPr>
        <b/>
        <sz val="14"/>
        <color theme="0"/>
        <rFont val="Arial"/>
        <family val="2"/>
        <charset val="204"/>
      </rPr>
      <t>с возвратной пружиной</t>
    </r>
  </si>
  <si>
    <t>Комплектующие к крышным вентиляторам ВКРФм. Материал - углеродистая сталь.</t>
  </si>
  <si>
    <r>
      <t>Q max, м</t>
    </r>
    <r>
      <rPr>
        <b/>
        <vertAlign val="superscript"/>
        <sz val="11"/>
        <color theme="0"/>
        <rFont val="Calibri"/>
        <family val="2"/>
        <charset val="204"/>
        <scheme val="minor"/>
      </rPr>
      <t>3</t>
    </r>
    <r>
      <rPr>
        <b/>
        <sz val="11"/>
        <color theme="0"/>
        <rFont val="Calibri"/>
        <family val="2"/>
        <charset val="204"/>
        <scheme val="minor"/>
      </rPr>
      <t>/ч</t>
    </r>
  </si>
  <si>
    <t>Отопительные агрегаты АО2 (паровые/водяные), СТД-300</t>
  </si>
  <si>
    <t>Казахстан, г. Шымкент, ул. Сайрамская, 88, угол Желтоксан (Долорес)</t>
  </si>
  <si>
    <t>Тел.: 8 (7252) 61-21-21; 8 (701) 781-80-01</t>
  </si>
  <si>
    <t>е-mail: sargos_co@mail.ru; sargos-co@mail.ru</t>
  </si>
  <si>
    <t>www.SARGOS.kz</t>
  </si>
  <si>
    <t xml:space="preserve">Прайс-лист </t>
  </si>
  <si>
    <t>Фирма "SARGOS" оставляет за собой право изменять цены в прайсах без уведомления клиентов!</t>
  </si>
  <si>
    <t>9. Прецизионные кондиционеры (ПО ЗАПРОСУ)</t>
  </si>
  <si>
    <t xml:space="preserve">*** Стоимость установки от 30 000 тг.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</si>
</sst>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.00\ _₽_-;\-* #,##0.00\ _₽_-;_-* &quot;-&quot;??\ _₽_-;_-@_-"/>
    <numFmt numFmtId="165" formatCode="_(&quot;$&quot;* #,##0.00_);_(&quot;$&quot;* \(#,##0.00\);_(&quot;$&quot;* &quot;-&quot;??_);_(@_)"/>
    <numFmt numFmtId="166" formatCode="0.0"/>
    <numFmt numFmtId="167" formatCode="0_);[Red]\(0\)"/>
    <numFmt numFmtId="168" formatCode="0.000"/>
    <numFmt numFmtId="169" formatCode="000000"/>
    <numFmt numFmtId="170" formatCode="#,##0.00\ _₽"/>
    <numFmt numFmtId="171" formatCode="#,##0\ [$€-1]"/>
    <numFmt numFmtId="172" formatCode="#,##0.00\ [$€-1]"/>
    <numFmt numFmtId="173" formatCode="[$$-409]#,##0.00"/>
    <numFmt numFmtId="174" formatCode="#,##0\ _₽"/>
    <numFmt numFmtId="175" formatCode="#,##0&quot;р.&quot;"/>
    <numFmt numFmtId="176" formatCode="#,##0.00&quot;р.&quot;"/>
    <numFmt numFmtId="177" formatCode="#,##0\ [$EUR]"/>
    <numFmt numFmtId="178" formatCode="_(* #,##0.00_);_(* \(#,##0.00\);_(* &quot;-&quot;??_);_(@_)"/>
    <numFmt numFmtId="179" formatCode="_-* #,##0_р_._-;\-* #,##0_р_._-;_-* &quot;-&quot;??_р_._-;_-@_-"/>
    <numFmt numFmtId="180" formatCode="#,##0.0"/>
    <numFmt numFmtId="181" formatCode="_-* #,##0.00_р_._-;\-* #,##0.00_р_._-;_-* &quot;-&quot;??_р_._-;_-@_-"/>
    <numFmt numFmtId="182" formatCode="#,##0_р_."/>
  </numFmts>
  <fonts count="251">
    <font>
      <sz val="10"/>
      <name val="Arial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sz val="10"/>
      <name val="Helv"/>
      <family val="2"/>
    </font>
    <font>
      <sz val="16"/>
      <name val="Arial"/>
      <family val="2"/>
      <charset val="204"/>
    </font>
    <font>
      <b/>
      <sz val="16"/>
      <name val="Times New Roman"/>
      <family val="1"/>
      <charset val="204"/>
    </font>
    <font>
      <sz val="11"/>
      <color indexed="8"/>
      <name val="宋体"/>
      <charset val="134"/>
    </font>
    <font>
      <b/>
      <i/>
      <sz val="16"/>
      <name val="Arial"/>
      <family val="2"/>
      <charset val="204"/>
    </font>
    <font>
      <sz val="10"/>
      <name val="Arial Cyr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name val="Arial Cyr"/>
      <charset val="204"/>
    </font>
    <font>
      <sz val="10"/>
      <name val="Arial"/>
      <family val="2"/>
    </font>
    <font>
      <b/>
      <i/>
      <sz val="8"/>
      <name val="Arial"/>
      <family val="2"/>
      <charset val="204"/>
    </font>
    <font>
      <b/>
      <u/>
      <sz val="8"/>
      <name val="Arial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sz val="12"/>
      <color indexed="9"/>
      <name val="Arial Black"/>
      <family val="2"/>
      <charset val="204"/>
    </font>
    <font>
      <b/>
      <sz val="10"/>
      <color indexed="9"/>
      <name val="Arial"/>
      <family val="2"/>
      <charset val="204"/>
    </font>
    <font>
      <i/>
      <sz val="10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10"/>
      <name val="Arial"/>
      <family val="2"/>
      <charset val="204"/>
    </font>
    <font>
      <i/>
      <sz val="9"/>
      <name val="Arial"/>
      <family val="2"/>
      <charset val="204"/>
    </font>
    <font>
      <b/>
      <sz val="11"/>
      <color indexed="9"/>
      <name val="Arial"/>
      <family val="2"/>
      <charset val="204"/>
    </font>
    <font>
      <b/>
      <u/>
      <sz val="11"/>
      <color indexed="9"/>
      <name val="Arial"/>
      <family val="2"/>
      <charset val="204"/>
    </font>
    <font>
      <b/>
      <sz val="14"/>
      <color indexed="9"/>
      <name val="Arial"/>
      <family val="2"/>
      <charset val="204"/>
    </font>
    <font>
      <sz val="8"/>
      <color indexed="81"/>
      <name val="Tahoma"/>
      <family val="2"/>
      <charset val="204"/>
    </font>
    <font>
      <b/>
      <vertAlign val="superscript"/>
      <sz val="8"/>
      <name val="Arial"/>
      <family val="2"/>
      <charset val="204"/>
    </font>
    <font>
      <b/>
      <u/>
      <sz val="11"/>
      <color indexed="9"/>
      <name val="Arial"/>
      <family val="2"/>
      <charset val="204"/>
    </font>
    <font>
      <b/>
      <i/>
      <sz val="9"/>
      <name val="Arial"/>
      <family val="2"/>
      <charset val="204"/>
    </font>
    <font>
      <b/>
      <i/>
      <u/>
      <sz val="9"/>
      <name val="Arial"/>
      <family val="2"/>
      <charset val="204"/>
    </font>
    <font>
      <b/>
      <sz val="12"/>
      <name val="Arial"/>
      <family val="2"/>
      <charset val="204"/>
    </font>
    <font>
      <b/>
      <u/>
      <sz val="14"/>
      <color indexed="9"/>
      <name val="Arial"/>
      <family val="2"/>
      <charset val="204"/>
    </font>
    <font>
      <b/>
      <sz val="9"/>
      <name val="Arial Cyr"/>
      <charset val="204"/>
    </font>
    <font>
      <b/>
      <sz val="8"/>
      <color indexed="10"/>
      <name val="Arial"/>
      <family val="2"/>
      <charset val="204"/>
    </font>
    <font>
      <b/>
      <sz val="10"/>
      <color indexed="60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9"/>
      <color indexed="10"/>
      <name val="Arial"/>
      <family val="2"/>
      <charset val="204"/>
    </font>
    <font>
      <b/>
      <sz val="10"/>
      <color indexed="10"/>
      <name val="Arial Cyr"/>
      <charset val="204"/>
    </font>
    <font>
      <b/>
      <sz val="8"/>
      <color indexed="10"/>
      <name val="Arial Cyr"/>
      <charset val="204"/>
    </font>
    <font>
      <b/>
      <sz val="8"/>
      <color indexed="10"/>
      <name val="Arial"/>
      <family val="2"/>
      <charset val="204"/>
    </font>
    <font>
      <b/>
      <sz val="8"/>
      <color indexed="9"/>
      <name val="Arial"/>
      <family val="2"/>
      <charset val="204"/>
    </font>
    <font>
      <b/>
      <sz val="12"/>
      <color indexed="56"/>
      <name val="Arial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i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Arial"/>
      <family val="2"/>
    </font>
    <font>
      <b/>
      <sz val="9"/>
      <name val="Calibri"/>
      <family val="2"/>
      <charset val="204"/>
    </font>
    <font>
      <sz val="9"/>
      <name val="Calibri"/>
      <family val="2"/>
      <charset val="204"/>
    </font>
    <font>
      <b/>
      <sz val="9"/>
      <color indexed="10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u/>
      <sz val="12"/>
      <name val="Calibri"/>
      <family val="2"/>
      <charset val="204"/>
    </font>
    <font>
      <b/>
      <u/>
      <sz val="12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color indexed="63"/>
      <name val="Arial"/>
      <family val="2"/>
      <charset val="204"/>
    </font>
    <font>
      <sz val="11"/>
      <color indexed="8"/>
      <name val="Arial"/>
      <family val="2"/>
      <charset val="204"/>
    </font>
    <font>
      <b/>
      <i/>
      <sz val="18"/>
      <color indexed="8"/>
      <name val="Calibri"/>
      <family val="2"/>
      <charset val="204"/>
    </font>
    <font>
      <b/>
      <sz val="10"/>
      <name val="Calibri"/>
      <family val="2"/>
      <charset val="204"/>
    </font>
    <font>
      <sz val="10"/>
      <color indexed="10"/>
      <name val="Arial"/>
      <family val="2"/>
      <charset val="204"/>
    </font>
    <font>
      <sz val="12"/>
      <color indexed="10"/>
      <name val="Arial"/>
      <family val="2"/>
      <charset val="204"/>
    </font>
    <font>
      <b/>
      <sz val="10"/>
      <color indexed="60"/>
      <name val="Calibri"/>
      <family val="2"/>
      <charset val="204"/>
    </font>
    <font>
      <b/>
      <i/>
      <sz val="10"/>
      <name val="Arial"/>
      <family val="2"/>
      <charset val="204"/>
    </font>
    <font>
      <sz val="10"/>
      <color indexed="9"/>
      <name val="Calibri"/>
      <family val="2"/>
      <charset val="204"/>
    </font>
    <font>
      <b/>
      <sz val="16"/>
      <name val="Arial Cyr"/>
      <charset val="204"/>
    </font>
    <font>
      <sz val="10"/>
      <name val="Arial Cyr"/>
      <family val="2"/>
      <charset val="204"/>
    </font>
    <font>
      <b/>
      <i/>
      <sz val="14"/>
      <name val="Calibri"/>
      <family val="2"/>
      <charset val="204"/>
    </font>
    <font>
      <b/>
      <sz val="14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4"/>
      <color indexed="9"/>
      <name val="Calibri"/>
      <family val="2"/>
      <charset val="204"/>
    </font>
    <font>
      <sz val="12"/>
      <name val="Arial Black"/>
      <family val="2"/>
      <charset val="204"/>
    </font>
    <font>
      <sz val="16"/>
      <name val="Arial Black"/>
      <family val="2"/>
      <charset val="204"/>
    </font>
    <font>
      <b/>
      <sz val="20"/>
      <name val="Calibri"/>
      <family val="2"/>
      <charset val="204"/>
    </font>
    <font>
      <b/>
      <sz val="20"/>
      <color indexed="9"/>
      <name val="Calibri"/>
      <family val="2"/>
      <charset val="204"/>
    </font>
    <font>
      <b/>
      <sz val="20"/>
      <color indexed="10"/>
      <name val="Calibri"/>
      <family val="2"/>
      <charset val="204"/>
    </font>
    <font>
      <b/>
      <sz val="24"/>
      <name val="Calibri"/>
      <family val="2"/>
      <charset val="204"/>
    </font>
    <font>
      <b/>
      <sz val="20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u/>
      <sz val="12"/>
      <color indexed="9"/>
      <name val="Arial"/>
      <family val="2"/>
      <charset val="204"/>
    </font>
    <font>
      <b/>
      <sz val="10"/>
      <color indexed="9"/>
      <name val="Calibri"/>
      <family val="2"/>
      <charset val="204"/>
    </font>
    <font>
      <b/>
      <u/>
      <sz val="10"/>
      <color indexed="9"/>
      <name val="Calibri"/>
      <family val="2"/>
      <charset val="204"/>
    </font>
    <font>
      <b/>
      <u/>
      <sz val="11"/>
      <color indexed="9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23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u/>
      <sz val="16"/>
      <name val="Arial"/>
      <family val="2"/>
      <charset val="204"/>
    </font>
    <font>
      <b/>
      <i/>
      <sz val="16"/>
      <color indexed="8"/>
      <name val="Arial"/>
      <family val="2"/>
      <charset val="204"/>
    </font>
    <font>
      <b/>
      <i/>
      <sz val="16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u/>
      <sz val="16"/>
      <color indexed="9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0"/>
      <color indexed="9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9"/>
      <color indexed="10"/>
      <name val="Arial"/>
      <family val="2"/>
      <charset val="204"/>
    </font>
    <font>
      <b/>
      <sz val="8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1"/>
      <color indexed="9"/>
      <name val="Arial Black"/>
      <family val="2"/>
      <charset val="204"/>
    </font>
    <font>
      <b/>
      <sz val="10"/>
      <color indexed="9"/>
      <name val="Calibri"/>
      <family val="2"/>
      <charset val="204"/>
    </font>
    <font>
      <b/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9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u/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u/>
      <sz val="12"/>
      <name val="Calibri"/>
      <family val="2"/>
      <charset val="204"/>
    </font>
    <font>
      <b/>
      <sz val="9"/>
      <color indexed="9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14"/>
      <color indexed="9"/>
      <name val="Arial"/>
      <family val="2"/>
      <charset val="204"/>
    </font>
    <font>
      <sz val="12"/>
      <color indexed="9"/>
      <name val="Calibri"/>
      <family val="2"/>
      <charset val="204"/>
    </font>
    <font>
      <b/>
      <sz val="16"/>
      <color indexed="56"/>
      <name val="Calibri"/>
      <family val="2"/>
      <charset val="204"/>
    </font>
    <font>
      <sz val="10"/>
      <color indexed="9"/>
      <name val="Calibri"/>
      <family val="2"/>
      <charset val="204"/>
    </font>
    <font>
      <b/>
      <sz val="11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b/>
      <sz val="14"/>
      <color indexed="9"/>
      <name val="Calibri"/>
      <family val="2"/>
      <charset val="204"/>
    </font>
    <font>
      <b/>
      <sz val="10"/>
      <color indexed="9"/>
      <name val="Calibri"/>
      <family val="2"/>
      <charset val="204"/>
    </font>
    <font>
      <b/>
      <i/>
      <sz val="12"/>
      <name val="Calibri"/>
      <family val="2"/>
      <charset val="204"/>
    </font>
    <font>
      <sz val="16"/>
      <color indexed="10"/>
      <name val="Arial"/>
      <family val="2"/>
      <charset val="204"/>
    </font>
    <font>
      <b/>
      <i/>
      <sz val="16"/>
      <color indexed="10"/>
      <name val="Arial"/>
      <family val="2"/>
      <charset val="204"/>
    </font>
    <font>
      <b/>
      <u/>
      <sz val="10"/>
      <color indexed="9"/>
      <name val="Arial"/>
      <family val="2"/>
      <charset val="204"/>
    </font>
    <font>
      <b/>
      <i/>
      <sz val="14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b/>
      <i/>
      <sz val="14"/>
      <color indexed="9"/>
      <name val="Calibri"/>
      <family val="2"/>
      <charset val="204"/>
    </font>
    <font>
      <b/>
      <u/>
      <sz val="12"/>
      <color indexed="9"/>
      <name val="Calibri"/>
      <family val="2"/>
      <charset val="204"/>
    </font>
    <font>
      <b/>
      <i/>
      <sz val="18"/>
      <color indexed="9"/>
      <name val="Calibri"/>
      <family val="2"/>
      <charset val="204"/>
    </font>
    <font>
      <b/>
      <i/>
      <sz val="12"/>
      <color indexed="9"/>
      <name val="Calibri"/>
      <family val="2"/>
      <charset val="204"/>
    </font>
    <font>
      <b/>
      <sz val="9"/>
      <name val="Arial"/>
      <family val="2"/>
      <charset val="204"/>
    </font>
    <font>
      <b/>
      <sz val="14"/>
      <color indexed="9"/>
      <name val="Arial Cyr"/>
      <charset val="204"/>
    </font>
    <font>
      <sz val="11"/>
      <color indexed="9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charset val="204"/>
    </font>
    <font>
      <b/>
      <sz val="12"/>
      <color indexed="9"/>
      <name val="Arial Cyr"/>
      <charset val="204"/>
    </font>
    <font>
      <b/>
      <u/>
      <sz val="10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b/>
      <sz val="12"/>
      <name val="Arial Cyr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sz val="11"/>
      <name val="Arial"/>
      <family val="2"/>
      <charset val="204"/>
    </font>
    <font>
      <sz val="10"/>
      <color indexed="9"/>
      <name val="Arial Cyr"/>
      <charset val="204"/>
    </font>
    <font>
      <sz val="9"/>
      <name val="Arial"/>
      <family val="2"/>
      <charset val="204"/>
    </font>
    <font>
      <sz val="9"/>
      <name val="Arial Cyr"/>
      <charset val="204"/>
    </font>
    <font>
      <b/>
      <sz val="10"/>
      <color indexed="9"/>
      <name val="Arial Cyr"/>
      <charset val="204"/>
    </font>
    <font>
      <sz val="10"/>
      <color indexed="10"/>
      <name val="Arial Cyr"/>
      <charset val="204"/>
    </font>
    <font>
      <b/>
      <sz val="11"/>
      <color indexed="10"/>
      <name val="Arial Cyr"/>
      <charset val="204"/>
    </font>
    <font>
      <b/>
      <sz val="10"/>
      <color indexed="10"/>
      <name val="Arial"/>
      <family val="2"/>
      <charset val="204"/>
    </font>
    <font>
      <b/>
      <sz val="10"/>
      <color indexed="10"/>
      <name val="Arial"/>
      <family val="2"/>
    </font>
    <font>
      <sz val="9"/>
      <color indexed="10"/>
      <name val="Arial"/>
      <family val="2"/>
    </font>
    <font>
      <sz val="9"/>
      <color indexed="10"/>
      <name val="Arial"/>
      <family val="2"/>
      <charset val="204"/>
    </font>
    <font>
      <sz val="9"/>
      <color indexed="10"/>
      <name val="Arial Cyr"/>
      <charset val="204"/>
    </font>
    <font>
      <sz val="9"/>
      <color indexed="10"/>
      <name val="Arial Cyr"/>
      <family val="2"/>
      <charset val="204"/>
    </font>
    <font>
      <b/>
      <sz val="18"/>
      <name val="Arial"/>
      <family val="2"/>
      <charset val="204"/>
    </font>
    <font>
      <sz val="18"/>
      <name val="Arial"/>
      <family val="2"/>
      <charset val="204"/>
    </font>
    <font>
      <sz val="14"/>
      <color indexed="9"/>
      <name val="Arial"/>
      <family val="2"/>
      <charset val="204"/>
    </font>
    <font>
      <b/>
      <sz val="12"/>
      <name val="Arial"/>
      <family val="2"/>
    </font>
    <font>
      <sz val="12"/>
      <name val="Arial"/>
      <family val="2"/>
    </font>
    <font>
      <sz val="12"/>
      <name val="Arial Cyr"/>
      <family val="2"/>
      <charset val="204"/>
    </font>
    <font>
      <sz val="16"/>
      <name val="Arial Cyr"/>
      <charset val="204"/>
    </font>
    <font>
      <sz val="12"/>
      <color indexed="9"/>
      <name val="Arial"/>
      <family val="2"/>
      <charset val="204"/>
    </font>
    <font>
      <sz val="7"/>
      <name val="Arial"/>
      <family val="2"/>
      <charset val="204"/>
    </font>
    <font>
      <sz val="12"/>
      <color indexed="9"/>
      <name val="Arial Cyr"/>
      <charset val="204"/>
    </font>
    <font>
      <sz val="10"/>
      <color indexed="9"/>
      <name val="Arial Cyr"/>
      <family val="2"/>
      <charset val="204"/>
    </font>
    <font>
      <b/>
      <sz val="9"/>
      <color indexed="9"/>
      <name val="Arial Cyr"/>
      <charset val="204"/>
    </font>
    <font>
      <b/>
      <i/>
      <sz val="10"/>
      <name val="Arial Cyr"/>
      <charset val="204"/>
    </font>
    <font>
      <sz val="10"/>
      <color indexed="8"/>
      <name val="Arial Cyr"/>
      <charset val="204"/>
    </font>
    <font>
      <b/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sz val="9"/>
      <color indexed="9"/>
      <name val="Arial Cyr"/>
      <family val="2"/>
      <charset val="204"/>
    </font>
    <font>
      <b/>
      <sz val="18"/>
      <name val="Arial Cyr"/>
      <charset val="204"/>
    </font>
    <font>
      <sz val="14"/>
      <name val="Arial Cyr"/>
      <charset val="204"/>
    </font>
    <font>
      <sz val="11"/>
      <name val="Arial Cyr"/>
      <family val="2"/>
      <charset val="204"/>
    </font>
    <font>
      <b/>
      <sz val="11"/>
      <name val="Arial"/>
      <family val="2"/>
      <charset val="204"/>
    </font>
    <font>
      <sz val="11"/>
      <name val="Arial Cyr"/>
      <charset val="204"/>
    </font>
    <font>
      <sz val="12"/>
      <name val="Arial CYR"/>
    </font>
    <font>
      <b/>
      <sz val="11"/>
      <name val="Arial Cyr"/>
      <charset val="204"/>
    </font>
    <font>
      <sz val="8"/>
      <color indexed="8"/>
      <name val="Arial"/>
      <family val="2"/>
      <charset val="204"/>
    </font>
    <font>
      <vertAlign val="superscript"/>
      <sz val="8"/>
      <color indexed="8"/>
      <name val="Arial"/>
      <family val="2"/>
      <charset val="204"/>
    </font>
    <font>
      <sz val="8"/>
      <color indexed="8"/>
      <name val="Arial Cyr"/>
      <charset val="204"/>
    </font>
    <font>
      <sz val="8"/>
      <name val="Arial CYR"/>
    </font>
    <font>
      <sz val="9"/>
      <name val="Arial Cyr"/>
      <family val="2"/>
      <charset val="204"/>
    </font>
    <font>
      <b/>
      <sz val="10"/>
      <name val="Tahoma"/>
      <family val="2"/>
    </font>
    <font>
      <b/>
      <sz val="12"/>
      <color indexed="10"/>
      <name val="Arial Cyr"/>
      <charset val="204"/>
    </font>
    <font>
      <u/>
      <sz val="12"/>
      <name val="Arial Cyr"/>
      <charset val="204"/>
    </font>
    <font>
      <u/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0"/>
      <name val="Times New Roman Cyr"/>
      <charset val="204"/>
    </font>
    <font>
      <sz val="12"/>
      <color indexed="8"/>
      <name val="Arial"/>
      <family val="2"/>
      <charset val="204"/>
    </font>
    <font>
      <b/>
      <sz val="10"/>
      <name val="Arial"/>
      <family val="2"/>
    </font>
    <font>
      <b/>
      <sz val="9"/>
      <color indexed="9"/>
      <name val="Arial Cyr"/>
      <charset val="204"/>
    </font>
    <font>
      <b/>
      <sz val="10"/>
      <color indexed="9"/>
      <name val="Arial Cyr"/>
      <charset val="204"/>
    </font>
    <font>
      <sz val="9"/>
      <color indexed="9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9"/>
      <name val="Arial Cyr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sz val="10"/>
      <color theme="0"/>
      <name val="Arial Cyr"/>
      <family val="2"/>
      <charset val="204"/>
    </font>
    <font>
      <b/>
      <sz val="14"/>
      <color theme="0"/>
      <name val="Calibri"/>
      <family val="2"/>
      <charset val="204"/>
      <scheme val="minor"/>
    </font>
    <font>
      <b/>
      <sz val="14"/>
      <color theme="0"/>
      <name val="Arial"/>
      <family val="2"/>
      <charset val="204"/>
    </font>
    <font>
      <sz val="14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0"/>
      <color theme="0"/>
      <name val="Arial"/>
      <family val="2"/>
      <charset val="204"/>
    </font>
    <font>
      <sz val="12"/>
      <color indexed="8"/>
      <name val="Calibri"/>
      <family val="2"/>
      <charset val="204"/>
      <scheme val="minor"/>
    </font>
    <font>
      <b/>
      <sz val="10"/>
      <color theme="0"/>
      <name val="Arial Cyr"/>
      <charset val="204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vertAlign val="superscript"/>
      <sz val="11"/>
      <color theme="0"/>
      <name val="Calibri"/>
      <family val="2"/>
      <charset val="204"/>
      <scheme val="minor"/>
    </font>
    <font>
      <sz val="9"/>
      <color theme="0"/>
      <name val="Arial Cyr"/>
      <family val="2"/>
      <charset val="204"/>
    </font>
    <font>
      <sz val="12"/>
      <name val="Arial"/>
      <family val="2"/>
      <charset val="1"/>
    </font>
    <font>
      <sz val="10"/>
      <name val="Arial"/>
      <family val="2"/>
      <charset val="1"/>
    </font>
    <font>
      <b/>
      <sz val="14"/>
      <name val="Arial Cyr"/>
      <family val="2"/>
      <charset val="204"/>
    </font>
    <font>
      <sz val="11"/>
      <name val="Arial"/>
      <family val="2"/>
      <charset val="1"/>
    </font>
    <font>
      <sz val="12"/>
      <color rgb="FF000000"/>
      <name val="Times New Roman"/>
      <family val="1"/>
      <charset val="204"/>
    </font>
    <font>
      <b/>
      <sz val="9"/>
      <name val="Arial Cyr"/>
      <family val="2"/>
      <charset val="204"/>
    </font>
    <font>
      <sz val="10"/>
      <color indexed="60"/>
      <name val="Arial"/>
      <family val="2"/>
      <charset val="204"/>
    </font>
    <font>
      <sz val="16"/>
      <name val="Arial"/>
      <family val="2"/>
      <charset val="1"/>
    </font>
    <font>
      <b/>
      <u/>
      <sz val="14"/>
      <color indexed="12"/>
      <name val="Arial Cyr"/>
      <charset val="204"/>
    </font>
    <font>
      <b/>
      <sz val="9"/>
      <color indexed="12"/>
      <name val="Arial Cyr"/>
      <family val="2"/>
      <charset val="204"/>
    </font>
    <font>
      <b/>
      <u/>
      <sz val="11"/>
      <color theme="10"/>
      <name val="Arial"/>
      <family val="2"/>
      <charset val="204"/>
    </font>
    <font>
      <b/>
      <sz val="26"/>
      <color indexed="60"/>
      <name val="Arial Cyr"/>
      <charset val="204"/>
    </font>
    <font>
      <u/>
      <sz val="16"/>
      <name val="Calibri"/>
      <family val="2"/>
      <charset val="204"/>
    </font>
    <font>
      <b/>
      <u/>
      <sz val="16"/>
      <name val="Calibri"/>
      <family val="2"/>
      <charset val="204"/>
    </font>
    <font>
      <u/>
      <sz val="16"/>
      <name val="Calibri"/>
      <family val="2"/>
      <charset val="204"/>
      <scheme val="minor"/>
    </font>
    <font>
      <b/>
      <u/>
      <sz val="10"/>
      <color indexed="8"/>
      <name val="Tahoma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5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6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indexed="22"/>
        <bgColor indexed="45"/>
      </patternFill>
    </fill>
    <fill>
      <patternFill patternType="solid">
        <fgColor indexed="5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52"/>
        <bgColor indexed="45"/>
      </patternFill>
    </fill>
    <fill>
      <patternFill patternType="solid">
        <fgColor indexed="52"/>
        <bgColor indexed="4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</borders>
  <cellStyleXfs count="36">
    <xf numFmtId="0" fontId="0" fillId="0" borderId="0"/>
    <xf numFmtId="0" fontId="15" fillId="0" borderId="0"/>
    <xf numFmtId="0" fontId="5" fillId="0" borderId="0" applyNumberFormat="0" applyBorder="0" applyAlignment="0" applyProtection="0">
      <alignment vertical="center"/>
    </xf>
    <xf numFmtId="0" fontId="18" fillId="0" borderId="0"/>
    <xf numFmtId="0" fontId="216" fillId="0" borderId="0" applyNumberFormat="0" applyFill="0" applyBorder="0" applyAlignment="0" applyProtection="0">
      <alignment vertical="top"/>
      <protection locked="0"/>
    </xf>
    <xf numFmtId="0" fontId="217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215" fillId="0" borderId="0"/>
    <xf numFmtId="0" fontId="3" fillId="0" borderId="0"/>
    <xf numFmtId="0" fontId="10" fillId="0" borderId="0"/>
    <xf numFmtId="0" fontId="77" fillId="0" borderId="0"/>
    <xf numFmtId="0" fontId="3" fillId="0" borderId="0"/>
    <xf numFmtId="0" fontId="3" fillId="0" borderId="0"/>
    <xf numFmtId="0" fontId="56" fillId="0" borderId="0"/>
    <xf numFmtId="0" fontId="215" fillId="0" borderId="0"/>
    <xf numFmtId="0" fontId="215" fillId="0" borderId="0"/>
    <xf numFmtId="0" fontId="215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5" fillId="0" borderId="0"/>
    <xf numFmtId="0" fontId="10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8" fontId="3" fillId="0" borderId="0" applyFont="0" applyFill="0" applyBorder="0" applyAlignment="0" applyProtection="0"/>
    <xf numFmtId="181" fontId="10" fillId="0" borderId="0" applyFont="0" applyFill="0" applyBorder="0" applyAlignment="0" applyProtection="0"/>
    <xf numFmtId="164" fontId="3" fillId="0" borderId="0" applyFont="0" applyFill="0" applyBorder="0" applyAlignment="0" applyProtection="0"/>
    <xf numFmtId="181" fontId="10" fillId="0" borderId="0" applyFont="0" applyFill="0" applyBorder="0" applyAlignment="0" applyProtection="0"/>
    <xf numFmtId="0" fontId="8" fillId="0" borderId="0"/>
    <xf numFmtId="0" fontId="5" fillId="0" borderId="0"/>
  </cellStyleXfs>
  <cellXfs count="4294">
    <xf numFmtId="0" fontId="0" fillId="0" borderId="0" xfId="0"/>
    <xf numFmtId="0" fontId="10" fillId="0" borderId="0" xfId="19" applyAlignment="1">
      <alignment vertical="center"/>
    </xf>
    <xf numFmtId="0" fontId="12" fillId="0" borderId="1" xfId="19" applyFont="1" applyFill="1" applyBorder="1" applyAlignment="1">
      <alignment horizontal="center" vertical="center" wrapText="1"/>
    </xf>
    <xf numFmtId="0" fontId="12" fillId="0" borderId="2" xfId="19" applyFont="1" applyFill="1" applyBorder="1" applyAlignment="1">
      <alignment horizontal="left" vertical="center"/>
    </xf>
    <xf numFmtId="0" fontId="12" fillId="0" borderId="1" xfId="19" applyFont="1" applyFill="1" applyBorder="1" applyAlignment="1">
      <alignment horizontal="left" vertical="center"/>
    </xf>
    <xf numFmtId="0" fontId="10" fillId="2" borderId="0" xfId="19" applyFont="1" applyFill="1" applyAlignment="1">
      <alignment vertical="center"/>
    </xf>
    <xf numFmtId="0" fontId="10" fillId="0" borderId="0" xfId="19" applyFont="1" applyAlignment="1">
      <alignment vertical="center"/>
    </xf>
    <xf numFmtId="0" fontId="14" fillId="0" borderId="0" xfId="19" applyFont="1" applyAlignment="1">
      <alignment horizontal="left" vertical="center"/>
    </xf>
    <xf numFmtId="0" fontId="12" fillId="0" borderId="0" xfId="19" applyFont="1" applyAlignment="1">
      <alignment horizontal="left" vertical="center"/>
    </xf>
    <xf numFmtId="0" fontId="12" fillId="0" borderId="3" xfId="19" applyFont="1" applyFill="1" applyBorder="1" applyAlignment="1">
      <alignment horizontal="center" vertical="center" wrapText="1"/>
    </xf>
    <xf numFmtId="0" fontId="12" fillId="0" borderId="4" xfId="19" applyFont="1" applyFill="1" applyBorder="1" applyAlignment="1">
      <alignment horizontal="left" vertical="center"/>
    </xf>
    <xf numFmtId="0" fontId="12" fillId="0" borderId="5" xfId="19" applyFont="1" applyFill="1" applyBorder="1" applyAlignment="1">
      <alignment horizontal="left" vertical="center"/>
    </xf>
    <xf numFmtId="0" fontId="10" fillId="0" borderId="0" xfId="19" applyAlignment="1">
      <alignment horizontal="left" vertical="center"/>
    </xf>
    <xf numFmtId="0" fontId="12" fillId="0" borderId="2" xfId="19" applyFont="1" applyFill="1" applyBorder="1" applyAlignment="1">
      <alignment horizontal="left" vertical="center" wrapText="1"/>
    </xf>
    <xf numFmtId="0" fontId="10" fillId="0" borderId="0" xfId="19" applyFont="1" applyFill="1" applyAlignment="1">
      <alignment vertical="center"/>
    </xf>
    <xf numFmtId="0" fontId="12" fillId="0" borderId="6" xfId="19" applyFont="1" applyFill="1" applyBorder="1" applyAlignment="1">
      <alignment horizontal="left" vertical="center"/>
    </xf>
    <xf numFmtId="0" fontId="12" fillId="0" borderId="3" xfId="19" applyFont="1" applyFill="1" applyBorder="1" applyAlignment="1">
      <alignment horizontal="left" vertical="center"/>
    </xf>
    <xf numFmtId="0" fontId="12" fillId="0" borderId="0" xfId="0" applyFont="1" applyAlignment="1">
      <alignment horizontal="center"/>
    </xf>
    <xf numFmtId="1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6" xfId="19" applyFont="1" applyFill="1" applyBorder="1" applyAlignment="1">
      <alignment horizontal="left" vertical="center" wrapText="1"/>
    </xf>
    <xf numFmtId="0" fontId="12" fillId="0" borderId="4" xfId="19" applyFont="1" applyFill="1" applyBorder="1" applyAlignment="1">
      <alignment horizontal="left" vertical="center" wrapText="1"/>
    </xf>
    <xf numFmtId="0" fontId="11" fillId="0" borderId="2" xfId="19" applyFont="1" applyBorder="1" applyAlignment="1">
      <alignment horizontal="left" vertical="center"/>
    </xf>
    <xf numFmtId="0" fontId="12" fillId="0" borderId="5" xfId="19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 wrapText="1"/>
    </xf>
    <xf numFmtId="0" fontId="12" fillId="2" borderId="2" xfId="0" applyFont="1" applyFill="1" applyBorder="1" applyAlignment="1">
      <alignment horizontal="left" vertical="center"/>
    </xf>
    <xf numFmtId="3" fontId="12" fillId="0" borderId="2" xfId="0" applyNumberFormat="1" applyFont="1" applyFill="1" applyBorder="1" applyAlignment="1">
      <alignment horizontal="left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2" xfId="0" applyNumberFormat="1" applyFont="1" applyFill="1" applyBorder="1" applyAlignment="1" applyProtection="1">
      <alignment horizontal="left" vertical="center"/>
    </xf>
    <xf numFmtId="0" fontId="12" fillId="2" borderId="2" xfId="0" applyNumberFormat="1" applyFont="1" applyFill="1" applyBorder="1" applyAlignment="1" applyProtection="1">
      <alignment horizontal="left" vertical="center"/>
    </xf>
    <xf numFmtId="0" fontId="12" fillId="2" borderId="2" xfId="0" quotePrefix="1" applyFont="1" applyFill="1" applyBorder="1" applyAlignment="1">
      <alignment horizontal="left" vertical="center"/>
    </xf>
    <xf numFmtId="0" fontId="12" fillId="0" borderId="2" xfId="0" applyNumberFormat="1" applyFont="1" applyFill="1" applyBorder="1" applyAlignment="1" applyProtection="1">
      <alignment horizontal="left"/>
    </xf>
    <xf numFmtId="0" fontId="12" fillId="2" borderId="2" xfId="0" applyNumberFormat="1" applyFont="1" applyFill="1" applyBorder="1" applyAlignment="1" applyProtection="1">
      <alignment horizontal="left"/>
    </xf>
    <xf numFmtId="0" fontId="12" fillId="2" borderId="4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2" fillId="0" borderId="0" xfId="0" applyFont="1" applyFill="1" applyAlignment="1">
      <alignment horizontal="center"/>
    </xf>
    <xf numFmtId="0" fontId="10" fillId="0" borderId="0" xfId="19" applyFill="1" applyAlignment="1">
      <alignment vertical="center"/>
    </xf>
    <xf numFmtId="0" fontId="3" fillId="0" borderId="0" xfId="19" applyFont="1" applyAlignment="1">
      <alignment vertical="center"/>
    </xf>
    <xf numFmtId="2" fontId="10" fillId="0" borderId="0" xfId="19" applyNumberFormat="1" applyAlignment="1">
      <alignment vertical="center"/>
    </xf>
    <xf numFmtId="0" fontId="12" fillId="0" borderId="1" xfId="19" applyFont="1" applyBorder="1" applyAlignment="1">
      <alignment horizontal="left" vertical="center"/>
    </xf>
    <xf numFmtId="3" fontId="12" fillId="0" borderId="0" xfId="0" applyNumberFormat="1" applyFont="1" applyAlignment="1">
      <alignment horizontal="center"/>
    </xf>
    <xf numFmtId="0" fontId="10" fillId="0" borderId="0" xfId="19" applyAlignment="1">
      <alignment horizontal="center" vertical="center"/>
    </xf>
    <xf numFmtId="4" fontId="11" fillId="0" borderId="0" xfId="19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4" fontId="12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4" fontId="10" fillId="0" borderId="0" xfId="19" applyNumberFormat="1" applyFill="1" applyAlignment="1">
      <alignment horizontal="center" vertical="center"/>
    </xf>
    <xf numFmtId="0" fontId="22" fillId="0" borderId="0" xfId="19" applyFont="1" applyFill="1" applyBorder="1" applyAlignment="1">
      <alignment horizontal="left" vertical="center"/>
    </xf>
    <xf numFmtId="0" fontId="12" fillId="0" borderId="8" xfId="19" applyFont="1" applyFill="1" applyBorder="1" applyAlignment="1">
      <alignment horizontal="left" vertical="center" wrapText="1"/>
    </xf>
    <xf numFmtId="4" fontId="21" fillId="3" borderId="0" xfId="19" applyNumberFormat="1" applyFont="1" applyFill="1" applyBorder="1" applyAlignment="1">
      <alignment horizontal="center"/>
    </xf>
    <xf numFmtId="4" fontId="12" fillId="0" borderId="0" xfId="19" applyNumberFormat="1" applyFont="1" applyFill="1" applyBorder="1" applyAlignment="1">
      <alignment horizontal="center" vertical="center"/>
    </xf>
    <xf numFmtId="0" fontId="12" fillId="0" borderId="9" xfId="19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/>
    </xf>
    <xf numFmtId="0" fontId="12" fillId="0" borderId="10" xfId="19" applyFont="1" applyFill="1" applyBorder="1" applyAlignment="1">
      <alignment horizontal="left" vertical="center"/>
    </xf>
    <xf numFmtId="0" fontId="12" fillId="0" borderId="11" xfId="19" applyFont="1" applyFill="1" applyBorder="1" applyAlignment="1">
      <alignment horizontal="left" vertical="center" wrapText="1"/>
    </xf>
    <xf numFmtId="3" fontId="12" fillId="0" borderId="4" xfId="0" applyNumberFormat="1" applyFont="1" applyFill="1" applyBorder="1" applyAlignment="1">
      <alignment horizontal="left" vertical="center"/>
    </xf>
    <xf numFmtId="0" fontId="12" fillId="0" borderId="6" xfId="0" applyNumberFormat="1" applyFont="1" applyFill="1" applyBorder="1" applyAlignment="1" applyProtection="1">
      <alignment horizontal="left" vertical="center"/>
    </xf>
    <xf numFmtId="0" fontId="12" fillId="0" borderId="4" xfId="0" applyNumberFormat="1" applyFont="1" applyFill="1" applyBorder="1" applyAlignment="1" applyProtection="1">
      <alignment horizontal="left" vertical="center"/>
    </xf>
    <xf numFmtId="0" fontId="3" fillId="0" borderId="0" xfId="0" applyFont="1"/>
    <xf numFmtId="4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4" fontId="12" fillId="0" borderId="0" xfId="0" applyNumberFormat="1" applyFont="1" applyAlignment="1">
      <alignment horizontal="center"/>
    </xf>
    <xf numFmtId="3" fontId="12" fillId="0" borderId="1" xfId="0" applyNumberFormat="1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2" fontId="12" fillId="0" borderId="0" xfId="0" applyNumberFormat="1" applyFont="1" applyFill="1" applyAlignment="1">
      <alignment horizontal="center"/>
    </xf>
    <xf numFmtId="2" fontId="12" fillId="0" borderId="0" xfId="0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23" fillId="0" borderId="0" xfId="19" applyFont="1" applyFill="1" applyBorder="1" applyAlignment="1">
      <alignment horizontal="center"/>
    </xf>
    <xf numFmtId="2" fontId="23" fillId="0" borderId="0" xfId="19" applyNumberFormat="1" applyFont="1" applyFill="1" applyBorder="1" applyAlignment="1">
      <alignment horizontal="center"/>
    </xf>
    <xf numFmtId="0" fontId="23" fillId="0" borderId="0" xfId="19" applyFont="1" applyFill="1" applyBorder="1" applyAlignment="1">
      <alignment horizontal="center" vertical="center"/>
    </xf>
    <xf numFmtId="2" fontId="23" fillId="0" borderId="0" xfId="19" applyNumberFormat="1" applyFont="1" applyFill="1" applyBorder="1" applyAlignment="1">
      <alignment horizontal="left"/>
    </xf>
    <xf numFmtId="2" fontId="10" fillId="0" borderId="0" xfId="19" applyNumberFormat="1" applyFill="1" applyAlignment="1">
      <alignment vertical="center"/>
    </xf>
    <xf numFmtId="0" fontId="12" fillId="0" borderId="12" xfId="19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left" vertical="center"/>
    </xf>
    <xf numFmtId="2" fontId="11" fillId="0" borderId="0" xfId="19" applyNumberFormat="1" applyFont="1" applyFill="1" applyBorder="1" applyAlignment="1">
      <alignment horizontal="center" vertical="center"/>
    </xf>
    <xf numFmtId="0" fontId="12" fillId="0" borderId="13" xfId="19" applyFont="1" applyFill="1" applyBorder="1" applyAlignment="1">
      <alignment horizontal="left" vertical="center" wrapText="1"/>
    </xf>
    <xf numFmtId="2" fontId="12" fillId="0" borderId="0" xfId="0" applyNumberFormat="1" applyFont="1" applyFill="1" applyBorder="1" applyAlignment="1">
      <alignment horizontal="center" vertical="center"/>
    </xf>
    <xf numFmtId="0" fontId="23" fillId="0" borderId="0" xfId="19" applyFont="1" applyFill="1" applyBorder="1" applyAlignment="1">
      <alignment horizontal="center" vertical="center" wrapText="1"/>
    </xf>
    <xf numFmtId="0" fontId="23" fillId="0" borderId="0" xfId="19" applyFont="1" applyFill="1" applyBorder="1" applyAlignment="1">
      <alignment vertical="center" wrapText="1"/>
    </xf>
    <xf numFmtId="0" fontId="12" fillId="0" borderId="14" xfId="19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horizontal="left" vertical="center"/>
    </xf>
    <xf numFmtId="3" fontId="12" fillId="0" borderId="6" xfId="0" applyNumberFormat="1" applyFont="1" applyFill="1" applyBorder="1" applyAlignment="1">
      <alignment horizontal="left" vertical="center"/>
    </xf>
    <xf numFmtId="3" fontId="12" fillId="0" borderId="3" xfId="0" applyNumberFormat="1" applyFont="1" applyFill="1" applyBorder="1" applyAlignment="1">
      <alignment horizontal="left" vertical="center"/>
    </xf>
    <xf numFmtId="168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 vertical="center" wrapText="1"/>
    </xf>
    <xf numFmtId="166" fontId="12" fillId="0" borderId="1" xfId="0" applyNumberFormat="1" applyFont="1" applyBorder="1" applyAlignment="1">
      <alignment horizontal="center"/>
    </xf>
    <xf numFmtId="2" fontId="3" fillId="0" borderId="0" xfId="0" applyNumberFormat="1" applyFont="1" applyAlignment="1">
      <alignment vertical="center" wrapText="1"/>
    </xf>
    <xf numFmtId="0" fontId="12" fillId="0" borderId="15" xfId="19" applyFont="1" applyFill="1" applyBorder="1" applyAlignment="1">
      <alignment horizontal="left" vertical="center" wrapText="1"/>
    </xf>
    <xf numFmtId="0" fontId="12" fillId="0" borderId="3" xfId="19" applyFont="1" applyFill="1" applyBorder="1" applyAlignment="1">
      <alignment horizontal="left" vertical="center" wrapText="1"/>
    </xf>
    <xf numFmtId="0" fontId="12" fillId="0" borderId="1" xfId="19" applyFont="1" applyFill="1" applyBorder="1" applyAlignment="1">
      <alignment horizontal="left" vertical="center" wrapText="1"/>
    </xf>
    <xf numFmtId="0" fontId="12" fillId="0" borderId="5" xfId="19" applyFont="1" applyFill="1" applyBorder="1" applyAlignment="1">
      <alignment horizontal="left" vertical="center" wrapText="1"/>
    </xf>
    <xf numFmtId="0" fontId="12" fillId="2" borderId="1" xfId="19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/>
    </xf>
    <xf numFmtId="0" fontId="12" fillId="0" borderId="5" xfId="0" applyFont="1" applyFill="1" applyBorder="1" applyAlignment="1">
      <alignment horizontal="left"/>
    </xf>
    <xf numFmtId="169" fontId="12" fillId="0" borderId="1" xfId="19" applyNumberFormat="1" applyFont="1" applyFill="1" applyBorder="1" applyAlignment="1">
      <alignment horizontal="left" vertical="center" wrapText="1"/>
    </xf>
    <xf numFmtId="3" fontId="36" fillId="0" borderId="0" xfId="19" applyNumberFormat="1" applyFont="1" applyAlignment="1">
      <alignment horizontal="center" vertical="center"/>
    </xf>
    <xf numFmtId="3" fontId="40" fillId="0" borderId="16" xfId="19" applyNumberFormat="1" applyFont="1" applyFill="1" applyBorder="1" applyAlignment="1">
      <alignment horizontal="center"/>
    </xf>
    <xf numFmtId="3" fontId="40" fillId="0" borderId="17" xfId="19" applyNumberFormat="1" applyFont="1" applyFill="1" applyBorder="1" applyAlignment="1">
      <alignment horizontal="center"/>
    </xf>
    <xf numFmtId="0" fontId="41" fillId="0" borderId="0" xfId="19" applyFont="1" applyAlignment="1">
      <alignment vertical="center"/>
    </xf>
    <xf numFmtId="0" fontId="12" fillId="0" borderId="3" xfId="0" applyNumberFormat="1" applyFont="1" applyFill="1" applyBorder="1" applyAlignment="1" applyProtection="1">
      <alignment horizontal="left" vertical="center"/>
    </xf>
    <xf numFmtId="0" fontId="12" fillId="0" borderId="18" xfId="0" applyFont="1" applyBorder="1" applyAlignment="1">
      <alignment horizontal="left"/>
    </xf>
    <xf numFmtId="0" fontId="12" fillId="0" borderId="1" xfId="0" applyNumberFormat="1" applyFont="1" applyFill="1" applyBorder="1" applyAlignment="1" applyProtection="1">
      <alignment horizontal="left" vertical="center"/>
    </xf>
    <xf numFmtId="0" fontId="12" fillId="0" borderId="5" xfId="0" applyNumberFormat="1" applyFont="1" applyFill="1" applyBorder="1" applyAlignment="1" applyProtection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3" fontId="12" fillId="4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2" fillId="0" borderId="2" xfId="19" applyFont="1" applyFill="1" applyBorder="1" applyAlignment="1">
      <alignment horizontal="left"/>
    </xf>
    <xf numFmtId="0" fontId="12" fillId="0" borderId="1" xfId="19" applyFont="1" applyFill="1" applyBorder="1" applyAlignment="1">
      <alignment horizontal="center" vertical="center"/>
    </xf>
    <xf numFmtId="3" fontId="43" fillId="0" borderId="19" xfId="19" applyNumberFormat="1" applyFont="1" applyFill="1" applyBorder="1" applyAlignment="1">
      <alignment horizontal="center" vertical="center"/>
    </xf>
    <xf numFmtId="3" fontId="42" fillId="0" borderId="0" xfId="19" applyNumberFormat="1" applyFont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166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quotePrefix="1" applyFont="1" applyFill="1" applyBorder="1" applyAlignment="1">
      <alignment horizontal="center" vertical="center"/>
    </xf>
    <xf numFmtId="0" fontId="12" fillId="0" borderId="1" xfId="0" quotePrefix="1" applyFont="1" applyFill="1" applyBorder="1" applyAlignment="1">
      <alignment horizontal="center" vertical="center" wrapText="1"/>
    </xf>
    <xf numFmtId="1" fontId="12" fillId="0" borderId="1" xfId="0" quotePrefix="1" applyNumberFormat="1" applyFont="1" applyFill="1" applyBorder="1" applyAlignment="1">
      <alignment horizontal="center" vertical="center" wrapText="1"/>
    </xf>
    <xf numFmtId="166" fontId="12" fillId="0" borderId="1" xfId="0" quotePrefix="1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66" fontId="12" fillId="0" borderId="1" xfId="0" applyNumberFormat="1" applyFont="1" applyFill="1" applyBorder="1" applyAlignment="1" applyProtection="1">
      <alignment horizontal="center" vertical="center"/>
    </xf>
    <xf numFmtId="166" fontId="12" fillId="0" borderId="20" xfId="0" applyNumberFormat="1" applyFont="1" applyFill="1" applyBorder="1" applyAlignment="1">
      <alignment horizontal="center" vertical="center"/>
    </xf>
    <xf numFmtId="2" fontId="12" fillId="0" borderId="20" xfId="0" applyNumberFormat="1" applyFont="1" applyFill="1" applyBorder="1" applyAlignment="1">
      <alignment horizontal="center" vertical="center"/>
    </xf>
    <xf numFmtId="1" fontId="12" fillId="0" borderId="20" xfId="0" applyNumberFormat="1" applyFont="1" applyFill="1" applyBorder="1" applyAlignment="1">
      <alignment horizontal="center" vertical="center"/>
    </xf>
    <xf numFmtId="0" fontId="12" fillId="0" borderId="20" xfId="0" applyNumberFormat="1" applyFont="1" applyFill="1" applyBorder="1" applyAlignment="1">
      <alignment horizontal="center" vertical="center"/>
    </xf>
    <xf numFmtId="166" fontId="12" fillId="0" borderId="1" xfId="0" applyNumberFormat="1" applyFont="1" applyFill="1" applyBorder="1" applyAlignment="1">
      <alignment horizontal="center"/>
    </xf>
    <xf numFmtId="2" fontId="12" fillId="0" borderId="1" xfId="0" applyNumberFormat="1" applyFont="1" applyFill="1" applyBorder="1" applyAlignment="1">
      <alignment horizontal="center"/>
    </xf>
    <xf numFmtId="0" fontId="12" fillId="0" borderId="21" xfId="19" applyFont="1" applyFill="1" applyBorder="1" applyAlignment="1">
      <alignment horizontal="center" vertical="center" wrapText="1"/>
    </xf>
    <xf numFmtId="2" fontId="12" fillId="0" borderId="1" xfId="6" applyNumberFormat="1" applyFont="1" applyFill="1" applyBorder="1" applyAlignment="1">
      <alignment horizontal="center" vertical="center"/>
    </xf>
    <xf numFmtId="166" fontId="12" fillId="0" borderId="1" xfId="6" applyNumberFormat="1" applyFont="1" applyFill="1" applyBorder="1" applyAlignment="1">
      <alignment horizontal="center" vertical="center"/>
    </xf>
    <xf numFmtId="1" fontId="12" fillId="0" borderId="1" xfId="6" applyNumberFormat="1" applyFont="1" applyFill="1" applyBorder="1" applyAlignment="1">
      <alignment horizontal="center" vertical="center"/>
    </xf>
    <xf numFmtId="165" fontId="12" fillId="0" borderId="1" xfId="6" applyFont="1" applyFill="1" applyBorder="1" applyAlignment="1">
      <alignment horizontal="center" vertical="center"/>
    </xf>
    <xf numFmtId="2" fontId="12" fillId="0" borderId="22" xfId="6" applyNumberFormat="1" applyFont="1" applyFill="1" applyBorder="1" applyAlignment="1">
      <alignment horizontal="center" vertical="center"/>
    </xf>
    <xf numFmtId="166" fontId="12" fillId="0" borderId="22" xfId="6" applyNumberFormat="1" applyFont="1" applyFill="1" applyBorder="1" applyAlignment="1">
      <alignment horizontal="center" vertical="center"/>
    </xf>
    <xf numFmtId="1" fontId="12" fillId="0" borderId="22" xfId="6" applyNumberFormat="1" applyFont="1" applyFill="1" applyBorder="1" applyAlignment="1">
      <alignment horizontal="center" vertical="center"/>
    </xf>
    <xf numFmtId="165" fontId="12" fillId="0" borderId="22" xfId="6" applyFont="1" applyFill="1" applyBorder="1" applyAlignment="1">
      <alignment horizontal="center" vertical="center"/>
    </xf>
    <xf numFmtId="165" fontId="12" fillId="0" borderId="3" xfId="6" applyFont="1" applyFill="1" applyBorder="1" applyAlignment="1">
      <alignment horizontal="center" vertical="center"/>
    </xf>
    <xf numFmtId="165" fontId="12" fillId="0" borderId="5" xfId="6" applyFont="1" applyFill="1" applyBorder="1" applyAlignment="1">
      <alignment horizontal="center" vertical="center"/>
    </xf>
    <xf numFmtId="49" fontId="13" fillId="0" borderId="3" xfId="19" applyNumberFormat="1" applyFont="1" applyFill="1" applyBorder="1" applyAlignment="1">
      <alignment horizontal="center" vertical="center" wrapText="1"/>
    </xf>
    <xf numFmtId="49" fontId="13" fillId="0" borderId="1" xfId="19" applyNumberFormat="1" applyFont="1" applyFill="1" applyBorder="1" applyAlignment="1">
      <alignment horizontal="center" vertical="center" wrapText="1"/>
    </xf>
    <xf numFmtId="49" fontId="13" fillId="0" borderId="5" xfId="19" applyNumberFormat="1" applyFont="1" applyFill="1" applyBorder="1" applyAlignment="1">
      <alignment horizontal="center" vertical="center" wrapText="1"/>
    </xf>
    <xf numFmtId="168" fontId="12" fillId="0" borderId="3" xfId="19" applyNumberFormat="1" applyFont="1" applyFill="1" applyBorder="1" applyAlignment="1">
      <alignment horizontal="center" vertical="center" wrapText="1"/>
    </xf>
    <xf numFmtId="1" fontId="12" fillId="0" borderId="3" xfId="19" applyNumberFormat="1" applyFont="1" applyFill="1" applyBorder="1" applyAlignment="1">
      <alignment horizontal="center" vertical="center" wrapText="1"/>
    </xf>
    <xf numFmtId="168" fontId="12" fillId="0" borderId="1" xfId="19" applyNumberFormat="1" applyFont="1" applyFill="1" applyBorder="1" applyAlignment="1">
      <alignment horizontal="center" vertical="center" wrapText="1"/>
    </xf>
    <xf numFmtId="1" fontId="12" fillId="0" borderId="1" xfId="19" applyNumberFormat="1" applyFont="1" applyFill="1" applyBorder="1" applyAlignment="1">
      <alignment horizontal="center" vertical="center" wrapText="1"/>
    </xf>
    <xf numFmtId="168" fontId="12" fillId="0" borderId="5" xfId="19" applyNumberFormat="1" applyFont="1" applyFill="1" applyBorder="1" applyAlignment="1">
      <alignment horizontal="center" vertical="center" wrapText="1"/>
    </xf>
    <xf numFmtId="1" fontId="12" fillId="0" borderId="5" xfId="19" applyNumberFormat="1" applyFont="1" applyFill="1" applyBorder="1" applyAlignment="1">
      <alignment horizontal="center" vertical="center" wrapText="1"/>
    </xf>
    <xf numFmtId="49" fontId="12" fillId="0" borderId="21" xfId="19" applyNumberFormat="1" applyFont="1" applyFill="1" applyBorder="1" applyAlignment="1">
      <alignment horizontal="center" vertical="center" wrapText="1"/>
    </xf>
    <xf numFmtId="166" fontId="12" fillId="0" borderId="1" xfId="19" applyNumberFormat="1" applyFont="1" applyFill="1" applyBorder="1" applyAlignment="1">
      <alignment horizontal="center" vertical="center" wrapText="1"/>
    </xf>
    <xf numFmtId="2" fontId="12" fillId="0" borderId="1" xfId="19" applyNumberFormat="1" applyFont="1" applyFill="1" applyBorder="1" applyAlignment="1">
      <alignment horizontal="center" vertical="center" wrapText="1"/>
    </xf>
    <xf numFmtId="166" fontId="12" fillId="0" borderId="5" xfId="19" applyNumberFormat="1" applyFont="1" applyFill="1" applyBorder="1" applyAlignment="1">
      <alignment horizontal="center" vertical="center" wrapText="1"/>
    </xf>
    <xf numFmtId="2" fontId="12" fillId="0" borderId="5" xfId="19" applyNumberFormat="1" applyFont="1" applyFill="1" applyBorder="1" applyAlignment="1">
      <alignment horizontal="center" vertical="center" wrapText="1"/>
    </xf>
    <xf numFmtId="166" fontId="12" fillId="0" borderId="3" xfId="19" applyNumberFormat="1" applyFont="1" applyFill="1" applyBorder="1" applyAlignment="1">
      <alignment horizontal="center" vertical="center" wrapText="1"/>
    </xf>
    <xf numFmtId="2" fontId="12" fillId="0" borderId="3" xfId="19" applyNumberFormat="1" applyFont="1" applyFill="1" applyBorder="1" applyAlignment="1">
      <alignment horizontal="center" vertical="center" wrapText="1"/>
    </xf>
    <xf numFmtId="4" fontId="11" fillId="0" borderId="5" xfId="19" applyNumberFormat="1" applyFont="1" applyFill="1" applyBorder="1" applyAlignment="1">
      <alignment horizontal="center" vertical="center"/>
    </xf>
    <xf numFmtId="49" fontId="12" fillId="0" borderId="3" xfId="19" applyNumberFormat="1" applyFont="1" applyFill="1" applyBorder="1" applyAlignment="1">
      <alignment horizontal="center" vertical="center"/>
    </xf>
    <xf numFmtId="49" fontId="12" fillId="0" borderId="3" xfId="19" applyNumberFormat="1" applyFont="1" applyFill="1" applyBorder="1" applyAlignment="1">
      <alignment horizontal="center" vertical="center" wrapText="1"/>
    </xf>
    <xf numFmtId="49" fontId="12" fillId="0" borderId="1" xfId="19" applyNumberFormat="1" applyFont="1" applyFill="1" applyBorder="1" applyAlignment="1">
      <alignment horizontal="center" vertical="center" wrapText="1"/>
    </xf>
    <xf numFmtId="49" fontId="12" fillId="0" borderId="5" xfId="19" applyNumberFormat="1" applyFont="1" applyFill="1" applyBorder="1" applyAlignment="1">
      <alignment horizontal="center" vertical="center" wrapText="1"/>
    </xf>
    <xf numFmtId="0" fontId="12" fillId="0" borderId="23" xfId="19" applyFont="1" applyFill="1" applyBorder="1" applyAlignment="1">
      <alignment horizontal="left" vertical="center" wrapText="1"/>
    </xf>
    <xf numFmtId="0" fontId="12" fillId="0" borderId="24" xfId="19" applyFont="1" applyFill="1" applyBorder="1" applyAlignment="1">
      <alignment horizontal="left" vertical="center"/>
    </xf>
    <xf numFmtId="0" fontId="12" fillId="0" borderId="11" xfId="19" applyFont="1" applyFill="1" applyBorder="1" applyAlignment="1">
      <alignment horizontal="left" vertical="center"/>
    </xf>
    <xf numFmtId="0" fontId="12" fillId="0" borderId="23" xfId="19" applyFont="1" applyFill="1" applyBorder="1" applyAlignment="1">
      <alignment horizontal="left" vertical="center"/>
    </xf>
    <xf numFmtId="0" fontId="12" fillId="0" borderId="24" xfId="19" applyFont="1" applyFill="1" applyBorder="1" applyAlignment="1">
      <alignment horizontal="left" vertical="center" wrapText="1"/>
    </xf>
    <xf numFmtId="166" fontId="12" fillId="0" borderId="1" xfId="0" applyNumberFormat="1" applyFont="1" applyFill="1" applyBorder="1" applyAlignment="1">
      <alignment horizontal="center" vertical="center"/>
    </xf>
    <xf numFmtId="0" fontId="12" fillId="0" borderId="22" xfId="19" applyFont="1" applyFill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/>
    </xf>
    <xf numFmtId="4" fontId="11" fillId="0" borderId="1" xfId="19" applyNumberFormat="1" applyFont="1" applyFill="1" applyBorder="1" applyAlignment="1">
      <alignment horizontal="center" vertical="center"/>
    </xf>
    <xf numFmtId="2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0" fillId="0" borderId="0" xfId="0" applyFill="1"/>
    <xf numFmtId="3" fontId="12" fillId="0" borderId="25" xfId="19" applyNumberFormat="1" applyFont="1" applyFill="1" applyBorder="1" applyAlignment="1">
      <alignment horizontal="center"/>
    </xf>
    <xf numFmtId="3" fontId="12" fillId="0" borderId="26" xfId="19" applyNumberFormat="1" applyFont="1" applyFill="1" applyBorder="1" applyAlignment="1">
      <alignment horizontal="center"/>
    </xf>
    <xf numFmtId="3" fontId="12" fillId="0" borderId="0" xfId="19" applyNumberFormat="1" applyFont="1" applyFill="1" applyBorder="1" applyAlignment="1">
      <alignment horizontal="center"/>
    </xf>
    <xf numFmtId="4" fontId="12" fillId="0" borderId="1" xfId="0" applyNumberFormat="1" applyFont="1" applyBorder="1"/>
    <xf numFmtId="4" fontId="11" fillId="0" borderId="27" xfId="19" applyNumberFormat="1" applyFont="1" applyFill="1" applyBorder="1" applyAlignment="1">
      <alignment horizontal="center" vertical="center"/>
    </xf>
    <xf numFmtId="4" fontId="11" fillId="0" borderId="18" xfId="19" applyNumberFormat="1" applyFont="1" applyFill="1" applyBorder="1" applyAlignment="1">
      <alignment horizontal="center" vertical="center" wrapText="1"/>
    </xf>
    <xf numFmtId="4" fontId="11" fillId="0" borderId="18" xfId="19" applyNumberFormat="1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0" fillId="0" borderId="18" xfId="0" applyBorder="1"/>
    <xf numFmtId="0" fontId="12" fillId="0" borderId="18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/>
    </xf>
    <xf numFmtId="3" fontId="40" fillId="0" borderId="6" xfId="0" applyNumberFormat="1" applyFont="1" applyFill="1" applyBorder="1" applyAlignment="1">
      <alignment horizontal="center" vertical="center"/>
    </xf>
    <xf numFmtId="4" fontId="11" fillId="0" borderId="3" xfId="19" applyNumberFormat="1" applyFont="1" applyFill="1" applyBorder="1" applyAlignment="1">
      <alignment horizontal="center" vertical="center"/>
    </xf>
    <xf numFmtId="4" fontId="12" fillId="0" borderId="3" xfId="0" applyNumberFormat="1" applyFont="1" applyBorder="1"/>
    <xf numFmtId="170" fontId="12" fillId="0" borderId="3" xfId="0" applyNumberFormat="1" applyFont="1" applyBorder="1"/>
    <xf numFmtId="0" fontId="0" fillId="0" borderId="3" xfId="0" applyBorder="1"/>
    <xf numFmtId="4" fontId="12" fillId="0" borderId="3" xfId="0" applyNumberFormat="1" applyFont="1" applyBorder="1" applyAlignment="1">
      <alignment horizontal="center" vertical="center"/>
    </xf>
    <xf numFmtId="1" fontId="12" fillId="0" borderId="3" xfId="0" applyNumberFormat="1" applyFont="1" applyBorder="1" applyAlignment="1">
      <alignment horizontal="center" vertical="center"/>
    </xf>
    <xf numFmtId="3" fontId="43" fillId="0" borderId="16" xfId="0" applyNumberFormat="1" applyFont="1" applyBorder="1" applyAlignment="1">
      <alignment horizontal="center" vertical="center"/>
    </xf>
    <xf numFmtId="3" fontId="40" fillId="0" borderId="2" xfId="0" applyNumberFormat="1" applyFont="1" applyFill="1" applyBorder="1" applyAlignment="1">
      <alignment horizontal="center" vertical="center"/>
    </xf>
    <xf numFmtId="3" fontId="40" fillId="2" borderId="2" xfId="0" applyNumberFormat="1" applyFont="1" applyFill="1" applyBorder="1" applyAlignment="1">
      <alignment horizontal="center" vertical="center"/>
    </xf>
    <xf numFmtId="3" fontId="40" fillId="2" borderId="4" xfId="0" applyNumberFormat="1" applyFont="1" applyFill="1" applyBorder="1" applyAlignment="1">
      <alignment horizontal="center" vertical="center"/>
    </xf>
    <xf numFmtId="4" fontId="12" fillId="0" borderId="5" xfId="0" applyNumberFormat="1" applyFont="1" applyBorder="1"/>
    <xf numFmtId="3" fontId="40" fillId="0" borderId="4" xfId="0" applyNumberFormat="1" applyFont="1" applyFill="1" applyBorder="1" applyAlignment="1">
      <alignment horizontal="center" vertical="center"/>
    </xf>
    <xf numFmtId="3" fontId="43" fillId="0" borderId="6" xfId="0" applyNumberFormat="1" applyFont="1" applyFill="1" applyBorder="1" applyAlignment="1">
      <alignment horizontal="center" vertical="center"/>
    </xf>
    <xf numFmtId="3" fontId="43" fillId="0" borderId="2" xfId="0" applyNumberFormat="1" applyFont="1" applyFill="1" applyBorder="1" applyAlignment="1">
      <alignment horizontal="center" vertical="center"/>
    </xf>
    <xf numFmtId="3" fontId="43" fillId="2" borderId="2" xfId="0" applyNumberFormat="1" applyFont="1" applyFill="1" applyBorder="1" applyAlignment="1">
      <alignment horizontal="center" vertical="center"/>
    </xf>
    <xf numFmtId="3" fontId="43" fillId="0" borderId="4" xfId="0" applyNumberFormat="1" applyFont="1" applyFill="1" applyBorder="1" applyAlignment="1">
      <alignment horizontal="center" vertical="center"/>
    </xf>
    <xf numFmtId="3" fontId="12" fillId="5" borderId="0" xfId="19" applyNumberFormat="1" applyFont="1" applyFill="1" applyBorder="1" applyAlignment="1">
      <alignment horizontal="center"/>
    </xf>
    <xf numFmtId="0" fontId="44" fillId="5" borderId="0" xfId="19" applyFont="1" applyFill="1" applyBorder="1" applyAlignment="1">
      <alignment vertical="center" wrapText="1"/>
    </xf>
    <xf numFmtId="3" fontId="43" fillId="2" borderId="4" xfId="0" applyNumberFormat="1" applyFont="1" applyFill="1" applyBorder="1" applyAlignment="1">
      <alignment horizontal="center" vertical="center"/>
    </xf>
    <xf numFmtId="3" fontId="43" fillId="0" borderId="27" xfId="0" applyNumberFormat="1" applyFont="1" applyFill="1" applyBorder="1" applyAlignment="1">
      <alignment horizontal="center" vertical="center"/>
    </xf>
    <xf numFmtId="4" fontId="12" fillId="0" borderId="18" xfId="0" applyNumberFormat="1" applyFont="1" applyBorder="1"/>
    <xf numFmtId="4" fontId="11" fillId="0" borderId="29" xfId="19" applyNumberFormat="1" applyFont="1" applyFill="1" applyBorder="1" applyAlignment="1">
      <alignment horizontal="center" vertical="center"/>
    </xf>
    <xf numFmtId="4" fontId="11" fillId="0" borderId="30" xfId="19" applyNumberFormat="1" applyFont="1" applyFill="1" applyBorder="1" applyAlignment="1">
      <alignment horizontal="center" vertical="center" wrapText="1"/>
    </xf>
    <xf numFmtId="4" fontId="11" fillId="0" borderId="30" xfId="19" applyNumberFormat="1" applyFont="1" applyFill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 wrapText="1"/>
    </xf>
    <xf numFmtId="0" fontId="43" fillId="0" borderId="31" xfId="0" applyFont="1" applyBorder="1" applyAlignment="1">
      <alignment horizontal="center" vertical="center"/>
    </xf>
    <xf numFmtId="3" fontId="43" fillId="0" borderId="19" xfId="19" applyNumberFormat="1" applyFont="1" applyBorder="1" applyAlignment="1">
      <alignment horizontal="center" vertical="center"/>
    </xf>
    <xf numFmtId="4" fontId="11" fillId="0" borderId="32" xfId="19" applyNumberFormat="1" applyFont="1" applyFill="1" applyBorder="1" applyAlignment="1">
      <alignment horizontal="center" vertical="center"/>
    </xf>
    <xf numFmtId="4" fontId="12" fillId="0" borderId="32" xfId="0" applyNumberFormat="1" applyFont="1" applyBorder="1"/>
    <xf numFmtId="3" fontId="43" fillId="0" borderId="6" xfId="19" applyNumberFormat="1" applyFont="1" applyFill="1" applyBorder="1" applyAlignment="1">
      <alignment horizontal="center" vertical="center"/>
    </xf>
    <xf numFmtId="3" fontId="43" fillId="0" borderId="2" xfId="19" applyNumberFormat="1" applyFont="1" applyBorder="1" applyAlignment="1">
      <alignment horizontal="center" vertical="center"/>
    </xf>
    <xf numFmtId="3" fontId="43" fillId="0" borderId="4" xfId="19" applyNumberFormat="1" applyFont="1" applyFill="1" applyBorder="1" applyAlignment="1">
      <alignment horizontal="center" vertical="center"/>
    </xf>
    <xf numFmtId="3" fontId="43" fillId="0" borderId="4" xfId="19" applyNumberFormat="1" applyFont="1" applyBorder="1" applyAlignment="1">
      <alignment horizontal="center" vertical="center"/>
    </xf>
    <xf numFmtId="3" fontId="43" fillId="0" borderId="2" xfId="19" applyNumberFormat="1" applyFont="1" applyFill="1" applyBorder="1" applyAlignment="1">
      <alignment horizontal="center" vertical="center"/>
    </xf>
    <xf numFmtId="3" fontId="43" fillId="0" borderId="27" xfId="19" applyNumberFormat="1" applyFont="1" applyFill="1" applyBorder="1" applyAlignment="1">
      <alignment horizontal="center" vertical="center"/>
    </xf>
    <xf numFmtId="3" fontId="43" fillId="0" borderId="29" xfId="19" applyNumberFormat="1" applyFont="1" applyFill="1" applyBorder="1" applyAlignment="1">
      <alignment horizontal="center" vertical="center"/>
    </xf>
    <xf numFmtId="0" fontId="0" fillId="0" borderId="30" xfId="0" applyFill="1" applyBorder="1"/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40" fillId="0" borderId="2" xfId="19" applyNumberFormat="1" applyFont="1" applyFill="1" applyBorder="1" applyAlignment="1">
      <alignment horizontal="center" vertical="center"/>
    </xf>
    <xf numFmtId="0" fontId="13" fillId="0" borderId="1" xfId="19" applyFont="1" applyFill="1" applyBorder="1" applyAlignment="1">
      <alignment horizontal="left" vertical="center" wrapText="1"/>
    </xf>
    <xf numFmtId="0" fontId="13" fillId="0" borderId="3" xfId="19" applyFont="1" applyFill="1" applyBorder="1" applyAlignment="1">
      <alignment horizontal="left" vertical="center" wrapText="1"/>
    </xf>
    <xf numFmtId="0" fontId="13" fillId="0" borderId="5" xfId="19" applyFont="1" applyFill="1" applyBorder="1" applyAlignment="1">
      <alignment horizontal="left" vertical="center" wrapText="1"/>
    </xf>
    <xf numFmtId="0" fontId="13" fillId="0" borderId="5" xfId="19" applyFont="1" applyFill="1" applyBorder="1" applyAlignment="1">
      <alignment horizontal="left" vertical="center"/>
    </xf>
    <xf numFmtId="0" fontId="12" fillId="0" borderId="5" xfId="19" applyFont="1" applyFill="1" applyBorder="1" applyAlignment="1">
      <alignment vertical="center"/>
    </xf>
    <xf numFmtId="169" fontId="12" fillId="0" borderId="2" xfId="19" applyNumberFormat="1" applyFont="1" applyFill="1" applyBorder="1" applyAlignment="1">
      <alignment horizontal="left" vertical="center" wrapText="1"/>
    </xf>
    <xf numFmtId="0" fontId="12" fillId="2" borderId="2" xfId="19" applyFont="1" applyFill="1" applyBorder="1" applyAlignment="1">
      <alignment horizontal="left" vertical="center" wrapText="1"/>
    </xf>
    <xf numFmtId="0" fontId="12" fillId="2" borderId="4" xfId="19" applyFont="1" applyFill="1" applyBorder="1" applyAlignment="1">
      <alignment horizontal="left" vertical="center" wrapText="1"/>
    </xf>
    <xf numFmtId="3" fontId="40" fillId="0" borderId="33" xfId="19" applyNumberFormat="1" applyFont="1" applyFill="1" applyBorder="1" applyAlignment="1">
      <alignment horizontal="center"/>
    </xf>
    <xf numFmtId="0" fontId="22" fillId="0" borderId="0" xfId="19" applyFont="1" applyFill="1" applyBorder="1" applyAlignment="1">
      <alignment horizontal="center" vertical="center"/>
    </xf>
    <xf numFmtId="3" fontId="40" fillId="2" borderId="6" xfId="6" applyNumberFormat="1" applyFont="1" applyFill="1" applyBorder="1" applyAlignment="1">
      <alignment horizontal="center" vertical="center"/>
    </xf>
    <xf numFmtId="3" fontId="40" fillId="2" borderId="2" xfId="6" applyNumberFormat="1" applyFont="1" applyFill="1" applyBorder="1" applyAlignment="1">
      <alignment horizontal="center" vertical="center"/>
    </xf>
    <xf numFmtId="3" fontId="40" fillId="2" borderId="4" xfId="6" applyNumberFormat="1" applyFont="1" applyFill="1" applyBorder="1" applyAlignment="1">
      <alignment horizontal="center" vertical="center"/>
    </xf>
    <xf numFmtId="2" fontId="12" fillId="0" borderId="6" xfId="6" applyNumberFormat="1" applyFont="1" applyFill="1" applyBorder="1" applyAlignment="1">
      <alignment horizontal="left" vertical="center"/>
    </xf>
    <xf numFmtId="2" fontId="12" fillId="0" borderId="3" xfId="6" applyNumberFormat="1" applyFont="1" applyFill="1" applyBorder="1" applyAlignment="1">
      <alignment horizontal="center" vertical="center"/>
    </xf>
    <xf numFmtId="166" fontId="12" fillId="0" borderId="3" xfId="6" applyNumberFormat="1" applyFont="1" applyFill="1" applyBorder="1" applyAlignment="1">
      <alignment horizontal="center" vertical="center"/>
    </xf>
    <xf numFmtId="1" fontId="12" fillId="0" borderId="3" xfId="6" applyNumberFormat="1" applyFont="1" applyFill="1" applyBorder="1" applyAlignment="1">
      <alignment horizontal="center" vertical="center"/>
    </xf>
    <xf numFmtId="3" fontId="40" fillId="2" borderId="16" xfId="6" applyNumberFormat="1" applyFont="1" applyFill="1" applyBorder="1" applyAlignment="1">
      <alignment horizontal="center" vertical="center"/>
    </xf>
    <xf numFmtId="2" fontId="12" fillId="0" borderId="2" xfId="6" applyNumberFormat="1" applyFont="1" applyFill="1" applyBorder="1" applyAlignment="1">
      <alignment horizontal="left" vertical="center"/>
    </xf>
    <xf numFmtId="3" fontId="40" fillId="2" borderId="34" xfId="6" applyNumberFormat="1" applyFont="1" applyFill="1" applyBorder="1" applyAlignment="1">
      <alignment horizontal="center" vertical="center"/>
    </xf>
    <xf numFmtId="2" fontId="12" fillId="0" borderId="12" xfId="6" applyNumberFormat="1" applyFont="1" applyFill="1" applyBorder="1" applyAlignment="1">
      <alignment horizontal="left" vertical="center"/>
    </xf>
    <xf numFmtId="3" fontId="40" fillId="2" borderId="35" xfId="6" applyNumberFormat="1" applyFont="1" applyFill="1" applyBorder="1" applyAlignment="1">
      <alignment horizontal="center" vertical="center"/>
    </xf>
    <xf numFmtId="0" fontId="215" fillId="2" borderId="0" xfId="14" applyFill="1"/>
    <xf numFmtId="0" fontId="215" fillId="0" borderId="0" xfId="14"/>
    <xf numFmtId="0" fontId="215" fillId="2" borderId="36" xfId="14" applyFill="1" applyBorder="1"/>
    <xf numFmtId="0" fontId="215" fillId="0" borderId="0" xfId="14" applyFill="1"/>
    <xf numFmtId="0" fontId="215" fillId="2" borderId="0" xfId="14" applyFill="1" applyBorder="1"/>
    <xf numFmtId="0" fontId="215" fillId="2" borderId="37" xfId="14" applyFill="1" applyBorder="1"/>
    <xf numFmtId="0" fontId="215" fillId="2" borderId="25" xfId="14" applyFill="1" applyBorder="1"/>
    <xf numFmtId="0" fontId="215" fillId="2" borderId="38" xfId="14" applyFill="1" applyBorder="1"/>
    <xf numFmtId="0" fontId="215" fillId="2" borderId="39" xfId="14" applyFill="1" applyBorder="1"/>
    <xf numFmtId="0" fontId="215" fillId="2" borderId="40" xfId="14" applyFill="1" applyBorder="1"/>
    <xf numFmtId="0" fontId="49" fillId="0" borderId="27" xfId="14" applyFont="1" applyFill="1" applyBorder="1" applyAlignment="1">
      <alignment horizontal="center" vertical="center" wrapText="1"/>
    </xf>
    <xf numFmtId="0" fontId="49" fillId="0" borderId="18" xfId="14" applyFont="1" applyFill="1" applyBorder="1" applyAlignment="1">
      <alignment horizontal="center" vertical="center" wrapText="1"/>
    </xf>
    <xf numFmtId="0" fontId="49" fillId="0" borderId="28" xfId="14" applyFont="1" applyFill="1" applyBorder="1" applyAlignment="1">
      <alignment horizontal="center" vertical="center" wrapText="1"/>
    </xf>
    <xf numFmtId="0" fontId="50" fillId="0" borderId="8" xfId="14" applyNumberFormat="1" applyFont="1" applyFill="1" applyBorder="1" applyAlignment="1" applyProtection="1">
      <alignment horizontal="center" vertical="center"/>
    </xf>
    <xf numFmtId="0" fontId="50" fillId="0" borderId="21" xfId="14" applyNumberFormat="1" applyFont="1" applyFill="1" applyBorder="1" applyAlignment="1" applyProtection="1">
      <alignment horizontal="center" vertical="center"/>
    </xf>
    <xf numFmtId="171" fontId="215" fillId="2" borderId="0" xfId="14" applyNumberFormat="1" applyFill="1"/>
    <xf numFmtId="0" fontId="50" fillId="0" borderId="2" xfId="14" applyNumberFormat="1" applyFont="1" applyFill="1" applyBorder="1" applyAlignment="1" applyProtection="1">
      <alignment horizontal="center" vertical="center"/>
    </xf>
    <xf numFmtId="0" fontId="50" fillId="0" borderId="1" xfId="14" applyNumberFormat="1" applyFont="1" applyFill="1" applyBorder="1" applyAlignment="1" applyProtection="1">
      <alignment horizontal="center" vertical="center"/>
    </xf>
    <xf numFmtId="0" fontId="215" fillId="2" borderId="41" xfId="14" applyFill="1" applyBorder="1"/>
    <xf numFmtId="0" fontId="50" fillId="0" borderId="4" xfId="14" applyNumberFormat="1" applyFont="1" applyFill="1" applyBorder="1" applyAlignment="1" applyProtection="1">
      <alignment horizontal="center" vertical="center"/>
    </xf>
    <xf numFmtId="0" fontId="50" fillId="0" borderId="5" xfId="14" applyNumberFormat="1" applyFont="1" applyFill="1" applyBorder="1" applyAlignment="1" applyProtection="1">
      <alignment horizontal="center" vertical="center"/>
    </xf>
    <xf numFmtId="0" fontId="215" fillId="2" borderId="42" xfId="14" applyFill="1" applyBorder="1"/>
    <xf numFmtId="0" fontId="215" fillId="2" borderId="26" xfId="14" applyFill="1" applyBorder="1"/>
    <xf numFmtId="0" fontId="50" fillId="0" borderId="3" xfId="14" applyNumberFormat="1" applyFont="1" applyFill="1" applyBorder="1" applyAlignment="1" applyProtection="1">
      <alignment horizontal="center" vertical="center"/>
    </xf>
    <xf numFmtId="0" fontId="52" fillId="2" borderId="0" xfId="14" applyFont="1" applyFill="1"/>
    <xf numFmtId="0" fontId="50" fillId="0" borderId="6" xfId="14" applyNumberFormat="1" applyFont="1" applyFill="1" applyBorder="1" applyAlignment="1" applyProtection="1">
      <alignment horizontal="center" vertical="center"/>
    </xf>
    <xf numFmtId="0" fontId="215" fillId="0" borderId="0" xfId="14" applyFill="1" applyBorder="1"/>
    <xf numFmtId="4" fontId="11" fillId="0" borderId="29" xfId="19" applyNumberFormat="1" applyFont="1" applyFill="1" applyBorder="1" applyAlignment="1">
      <alignment horizontal="center" vertical="center" wrapText="1"/>
    </xf>
    <xf numFmtId="172" fontId="57" fillId="0" borderId="6" xfId="14" applyNumberFormat="1" applyFont="1" applyFill="1" applyBorder="1" applyAlignment="1">
      <alignment horizontal="center" vertical="center"/>
    </xf>
    <xf numFmtId="4" fontId="57" fillId="0" borderId="3" xfId="19" applyNumberFormat="1" applyFont="1" applyFill="1" applyBorder="1" applyAlignment="1">
      <alignment horizontal="center" vertical="center"/>
    </xf>
    <xf numFmtId="172" fontId="57" fillId="0" borderId="2" xfId="14" applyNumberFormat="1" applyFont="1" applyFill="1" applyBorder="1" applyAlignment="1">
      <alignment horizontal="center" vertical="center"/>
    </xf>
    <xf numFmtId="172" fontId="57" fillId="0" borderId="4" xfId="14" applyNumberFormat="1" applyFont="1" applyFill="1" applyBorder="1" applyAlignment="1">
      <alignment horizontal="center" vertical="center"/>
    </xf>
    <xf numFmtId="4" fontId="57" fillId="0" borderId="1" xfId="19" applyNumberFormat="1" applyFont="1" applyFill="1" applyBorder="1" applyAlignment="1">
      <alignment horizontal="center" vertical="center"/>
    </xf>
    <xf numFmtId="4" fontId="57" fillId="0" borderId="5" xfId="19" applyNumberFormat="1" applyFont="1" applyFill="1" applyBorder="1" applyAlignment="1">
      <alignment horizontal="center" vertical="center"/>
    </xf>
    <xf numFmtId="0" fontId="47" fillId="0" borderId="1" xfId="14" applyFont="1" applyBorder="1" applyAlignment="1">
      <alignment horizontal="center" vertical="center"/>
    </xf>
    <xf numFmtId="0" fontId="47" fillId="0" borderId="3" xfId="14" applyFont="1" applyBorder="1" applyAlignment="1">
      <alignment horizontal="center" vertical="center"/>
    </xf>
    <xf numFmtId="0" fontId="47" fillId="0" borderId="5" xfId="14" applyFont="1" applyBorder="1" applyAlignment="1">
      <alignment horizontal="center" vertical="center"/>
    </xf>
    <xf numFmtId="172" fontId="57" fillId="0" borderId="16" xfId="14" applyNumberFormat="1" applyFont="1" applyBorder="1" applyAlignment="1">
      <alignment horizontal="center" vertical="center"/>
    </xf>
    <xf numFmtId="172" fontId="57" fillId="0" borderId="17" xfId="14" applyNumberFormat="1" applyFont="1" applyBorder="1" applyAlignment="1">
      <alignment horizontal="center" vertical="center"/>
    </xf>
    <xf numFmtId="172" fontId="57" fillId="0" borderId="33" xfId="14" applyNumberFormat="1" applyFont="1" applyBorder="1" applyAlignment="1">
      <alignment horizontal="center" vertical="center"/>
    </xf>
    <xf numFmtId="172" fontId="61" fillId="0" borderId="43" xfId="14" applyNumberFormat="1" applyFont="1" applyBorder="1" applyAlignment="1">
      <alignment horizontal="center" vertical="center"/>
    </xf>
    <xf numFmtId="0" fontId="215" fillId="2" borderId="36" xfId="14" applyFill="1" applyBorder="1" applyAlignment="1"/>
    <xf numFmtId="0" fontId="215" fillId="0" borderId="39" xfId="14" applyFill="1" applyBorder="1"/>
    <xf numFmtId="0" fontId="47" fillId="0" borderId="26" xfId="14" applyFont="1" applyFill="1" applyBorder="1"/>
    <xf numFmtId="0" fontId="215" fillId="0" borderId="26" xfId="14" applyFill="1" applyBorder="1"/>
    <xf numFmtId="0" fontId="215" fillId="0" borderId="26" xfId="14" applyFill="1" applyBorder="1" applyAlignment="1"/>
    <xf numFmtId="0" fontId="215" fillId="0" borderId="0" xfId="14" applyFill="1" applyBorder="1" applyAlignment="1"/>
    <xf numFmtId="0" fontId="215" fillId="0" borderId="40" xfId="14" applyFill="1" applyBorder="1"/>
    <xf numFmtId="0" fontId="46" fillId="0" borderId="44" xfId="14" applyFont="1" applyFill="1" applyBorder="1" applyAlignment="1">
      <alignment horizontal="center" vertical="center"/>
    </xf>
    <xf numFmtId="0" fontId="46" fillId="0" borderId="36" xfId="14" applyFont="1" applyFill="1" applyBorder="1" applyAlignment="1">
      <alignment horizontal="center" vertical="center"/>
    </xf>
    <xf numFmtId="0" fontId="215" fillId="0" borderId="45" xfId="14" applyFill="1" applyBorder="1"/>
    <xf numFmtId="0" fontId="215" fillId="0" borderId="46" xfId="14" applyFill="1" applyBorder="1" applyAlignment="1">
      <alignment horizontal="center" vertical="center"/>
    </xf>
    <xf numFmtId="0" fontId="47" fillId="0" borderId="34" xfId="14" applyFont="1" applyFill="1" applyBorder="1" applyAlignment="1">
      <alignment horizontal="center" vertical="center"/>
    </xf>
    <xf numFmtId="0" fontId="215" fillId="0" borderId="47" xfId="14" applyFill="1" applyBorder="1" applyAlignment="1">
      <alignment horizontal="center" vertical="center"/>
    </xf>
    <xf numFmtId="0" fontId="215" fillId="0" borderId="37" xfId="14" applyFill="1" applyBorder="1"/>
    <xf numFmtId="0" fontId="215" fillId="0" borderId="25" xfId="14" applyFill="1" applyBorder="1"/>
    <xf numFmtId="0" fontId="215" fillId="0" borderId="38" xfId="14" applyFill="1" applyBorder="1"/>
    <xf numFmtId="0" fontId="215" fillId="0" borderId="42" xfId="14" applyFill="1" applyBorder="1"/>
    <xf numFmtId="0" fontId="215" fillId="0" borderId="41" xfId="14" applyFill="1" applyBorder="1"/>
    <xf numFmtId="172" fontId="57" fillId="0" borderId="0" xfId="14" applyNumberFormat="1" applyFont="1" applyFill="1" applyBorder="1" applyAlignment="1">
      <alignment horizontal="center" vertical="center"/>
    </xf>
    <xf numFmtId="4" fontId="57" fillId="0" borderId="21" xfId="19" applyNumberFormat="1" applyFont="1" applyFill="1" applyBorder="1" applyAlignment="1">
      <alignment horizontal="center" vertical="center"/>
    </xf>
    <xf numFmtId="172" fontId="51" fillId="0" borderId="0" xfId="14" applyNumberFormat="1" applyFont="1" applyFill="1" applyBorder="1" applyAlignment="1">
      <alignment horizontal="center" vertical="center"/>
    </xf>
    <xf numFmtId="0" fontId="215" fillId="0" borderId="48" xfId="14" applyFill="1" applyBorder="1" applyAlignment="1">
      <alignment horizontal="center" vertical="center"/>
    </xf>
    <xf numFmtId="0" fontId="50" fillId="0" borderId="22" xfId="14" applyNumberFormat="1" applyFont="1" applyFill="1" applyBorder="1" applyAlignment="1" applyProtection="1">
      <alignment horizontal="center" vertical="center"/>
    </xf>
    <xf numFmtId="0" fontId="47" fillId="0" borderId="35" xfId="14" applyFont="1" applyFill="1" applyBorder="1" applyAlignment="1">
      <alignment horizontal="center" vertical="center"/>
    </xf>
    <xf numFmtId="0" fontId="215" fillId="0" borderId="26" xfId="14" applyFill="1" applyBorder="1" applyAlignment="1">
      <alignment horizontal="center" vertical="center"/>
    </xf>
    <xf numFmtId="0" fontId="50" fillId="0" borderId="12" xfId="14" applyNumberFormat="1" applyFont="1" applyFill="1" applyBorder="1" applyAlignment="1" applyProtection="1">
      <alignment horizontal="center" vertical="center"/>
    </xf>
    <xf numFmtId="4" fontId="57" fillId="0" borderId="29" xfId="19" applyNumberFormat="1" applyFont="1" applyFill="1" applyBorder="1" applyAlignment="1">
      <alignment horizontal="center" vertical="center" wrapText="1"/>
    </xf>
    <xf numFmtId="4" fontId="57" fillId="0" borderId="30" xfId="19" applyNumberFormat="1" applyFont="1" applyFill="1" applyBorder="1" applyAlignment="1">
      <alignment horizontal="center" vertical="center" wrapText="1"/>
    </xf>
    <xf numFmtId="0" fontId="215" fillId="0" borderId="37" xfId="14" applyBorder="1"/>
    <xf numFmtId="0" fontId="47" fillId="2" borderId="36" xfId="14" applyFont="1" applyFill="1" applyBorder="1"/>
    <xf numFmtId="170" fontId="57" fillId="0" borderId="6" xfId="14" applyNumberFormat="1" applyFont="1" applyFill="1" applyBorder="1" applyAlignment="1">
      <alignment horizontal="center" vertical="center"/>
    </xf>
    <xf numFmtId="4" fontId="57" fillId="0" borderId="49" xfId="19" applyNumberFormat="1" applyFont="1" applyFill="1" applyBorder="1" applyAlignment="1">
      <alignment horizontal="center" vertical="center" wrapText="1"/>
    </xf>
    <xf numFmtId="4" fontId="57" fillId="0" borderId="32" xfId="19" applyNumberFormat="1" applyFont="1" applyFill="1" applyBorder="1" applyAlignment="1">
      <alignment horizontal="center" vertical="center" wrapText="1"/>
    </xf>
    <xf numFmtId="0" fontId="215" fillId="2" borderId="0" xfId="15" applyFill="1"/>
    <xf numFmtId="0" fontId="215" fillId="0" borderId="0" xfId="15"/>
    <xf numFmtId="0" fontId="215" fillId="0" borderId="0" xfId="15" applyBorder="1"/>
    <xf numFmtId="0" fontId="47" fillId="2" borderId="26" xfId="15" applyFont="1" applyFill="1" applyBorder="1"/>
    <xf numFmtId="0" fontId="215" fillId="2" borderId="0" xfId="15" applyFill="1" applyBorder="1"/>
    <xf numFmtId="0" fontId="215" fillId="0" borderId="39" xfId="15" applyBorder="1"/>
    <xf numFmtId="0" fontId="215" fillId="2" borderId="37" xfId="15" applyFill="1" applyBorder="1"/>
    <xf numFmtId="0" fontId="215" fillId="2" borderId="39" xfId="15" applyFill="1" applyBorder="1"/>
    <xf numFmtId="0" fontId="46" fillId="0" borderId="44" xfId="15" applyFont="1" applyBorder="1" applyAlignment="1">
      <alignment horizontal="center" vertical="center"/>
    </xf>
    <xf numFmtId="0" fontId="46" fillId="0" borderId="36" xfId="15" applyFont="1" applyBorder="1" applyAlignment="1">
      <alignment horizontal="center" vertical="center"/>
    </xf>
    <xf numFmtId="0" fontId="49" fillId="0" borderId="27" xfId="15" applyFont="1" applyFill="1" applyBorder="1" applyAlignment="1">
      <alignment horizontal="center" vertical="center" wrapText="1"/>
    </xf>
    <xf numFmtId="0" fontId="49" fillId="0" borderId="18" xfId="15" applyFont="1" applyFill="1" applyBorder="1" applyAlignment="1">
      <alignment horizontal="center" vertical="center" wrapText="1"/>
    </xf>
    <xf numFmtId="0" fontId="49" fillId="0" borderId="28" xfId="15" applyFont="1" applyFill="1" applyBorder="1" applyAlignment="1">
      <alignment horizontal="center" vertical="center" wrapText="1"/>
    </xf>
    <xf numFmtId="0" fontId="46" fillId="0" borderId="50" xfId="15" applyFont="1" applyBorder="1" applyAlignment="1">
      <alignment horizontal="center" vertical="center"/>
    </xf>
    <xf numFmtId="0" fontId="215" fillId="2" borderId="45" xfId="15" applyFill="1" applyBorder="1"/>
    <xf numFmtId="0" fontId="215" fillId="0" borderId="46" xfId="15" applyBorder="1" applyAlignment="1">
      <alignment horizontal="center" vertical="center"/>
    </xf>
    <xf numFmtId="0" fontId="50" fillId="0" borderId="8" xfId="15" applyNumberFormat="1" applyFont="1" applyFill="1" applyBorder="1" applyAlignment="1" applyProtection="1">
      <alignment horizontal="center" vertical="center"/>
    </xf>
    <xf numFmtId="0" fontId="50" fillId="0" borderId="21" xfId="15" applyNumberFormat="1" applyFont="1" applyFill="1" applyBorder="1" applyAlignment="1" applyProtection="1">
      <alignment horizontal="center" vertical="center"/>
    </xf>
    <xf numFmtId="0" fontId="47" fillId="0" borderId="34" xfId="15" applyFont="1" applyBorder="1" applyAlignment="1">
      <alignment horizontal="center" vertical="center"/>
    </xf>
    <xf numFmtId="170" fontId="57" fillId="0" borderId="1" xfId="14" applyNumberFormat="1" applyFont="1" applyFill="1" applyBorder="1" applyAlignment="1">
      <alignment horizontal="center" vertical="center"/>
    </xf>
    <xf numFmtId="0" fontId="47" fillId="2" borderId="0" xfId="15" applyFont="1" applyFill="1" applyBorder="1"/>
    <xf numFmtId="0" fontId="215" fillId="0" borderId="51" xfId="15" applyBorder="1" applyAlignment="1">
      <alignment horizontal="center" vertical="center"/>
    </xf>
    <xf numFmtId="0" fontId="215" fillId="2" borderId="38" xfId="15" applyFill="1" applyBorder="1" applyAlignment="1"/>
    <xf numFmtId="0" fontId="215" fillId="0" borderId="39" xfId="15" applyBorder="1" applyAlignment="1">
      <alignment horizontal="center" vertical="center"/>
    </xf>
    <xf numFmtId="0" fontId="50" fillId="0" borderId="49" xfId="15" applyNumberFormat="1" applyFont="1" applyFill="1" applyBorder="1" applyAlignment="1" applyProtection="1">
      <alignment horizontal="center" vertical="center"/>
    </xf>
    <xf numFmtId="0" fontId="50" fillId="0" borderId="32" xfId="15" applyNumberFormat="1" applyFont="1" applyFill="1" applyBorder="1" applyAlignment="1" applyProtection="1">
      <alignment horizontal="center" vertical="center"/>
    </xf>
    <xf numFmtId="0" fontId="47" fillId="0" borderId="52" xfId="15" applyFont="1" applyBorder="1" applyAlignment="1">
      <alignment horizontal="center" vertical="center"/>
    </xf>
    <xf numFmtId="0" fontId="215" fillId="0" borderId="0" xfId="15" applyBorder="1" applyAlignment="1">
      <alignment horizontal="center" vertical="center"/>
    </xf>
    <xf numFmtId="0" fontId="46" fillId="0" borderId="25" xfId="15" applyFont="1" applyBorder="1" applyAlignment="1">
      <alignment horizontal="center" vertical="center"/>
    </xf>
    <xf numFmtId="0" fontId="46" fillId="0" borderId="53" xfId="15" applyFont="1" applyBorder="1" applyAlignment="1">
      <alignment horizontal="center" vertical="center"/>
    </xf>
    <xf numFmtId="0" fontId="215" fillId="0" borderId="54" xfId="15" applyBorder="1" applyAlignment="1">
      <alignment horizontal="center" vertical="center"/>
    </xf>
    <xf numFmtId="0" fontId="215" fillId="0" borderId="55" xfId="15" applyBorder="1" applyAlignment="1">
      <alignment horizontal="center" vertical="center"/>
    </xf>
    <xf numFmtId="0" fontId="215" fillId="0" borderId="56" xfId="15" applyBorder="1" applyAlignment="1">
      <alignment horizontal="center" vertical="center"/>
    </xf>
    <xf numFmtId="0" fontId="215" fillId="0" borderId="0" xfId="15" applyFill="1" applyBorder="1" applyAlignment="1"/>
    <xf numFmtId="175" fontId="215" fillId="2" borderId="0" xfId="15" applyNumberFormat="1" applyFill="1"/>
    <xf numFmtId="0" fontId="215" fillId="0" borderId="1" xfId="15" applyBorder="1" applyAlignment="1">
      <alignment horizontal="center" vertical="center"/>
    </xf>
    <xf numFmtId="0" fontId="215" fillId="0" borderId="5" xfId="15" applyBorder="1" applyAlignment="1">
      <alignment horizontal="center" vertical="center"/>
    </xf>
    <xf numFmtId="174" fontId="51" fillId="0" borderId="55" xfId="15" applyNumberFormat="1" applyFont="1" applyFill="1" applyBorder="1" applyAlignment="1">
      <alignment horizontal="center" vertical="center"/>
    </xf>
    <xf numFmtId="0" fontId="46" fillId="0" borderId="6" xfId="15" applyFont="1" applyBorder="1" applyAlignment="1">
      <alignment horizontal="center" vertical="center"/>
    </xf>
    <xf numFmtId="0" fontId="46" fillId="0" borderId="3" xfId="15" applyFont="1" applyBorder="1" applyAlignment="1">
      <alignment horizontal="center" vertical="center"/>
    </xf>
    <xf numFmtId="174" fontId="51" fillId="0" borderId="17" xfId="15" applyNumberFormat="1" applyFont="1" applyFill="1" applyBorder="1" applyAlignment="1">
      <alignment horizontal="center" vertical="center"/>
    </xf>
    <xf numFmtId="174" fontId="51" fillId="0" borderId="33" xfId="15" applyNumberFormat="1" applyFont="1" applyFill="1" applyBorder="1" applyAlignment="1">
      <alignment horizontal="center" vertical="center"/>
    </xf>
    <xf numFmtId="0" fontId="215" fillId="0" borderId="3" xfId="15" applyBorder="1" applyAlignment="1">
      <alignment horizontal="center" vertical="center"/>
    </xf>
    <xf numFmtId="174" fontId="51" fillId="0" borderId="16" xfId="15" applyNumberFormat="1" applyFont="1" applyFill="1" applyBorder="1" applyAlignment="1">
      <alignment horizontal="center" vertical="center"/>
    </xf>
    <xf numFmtId="0" fontId="215" fillId="0" borderId="21" xfId="15" applyBorder="1" applyAlignment="1">
      <alignment horizontal="center" vertical="center"/>
    </xf>
    <xf numFmtId="0" fontId="46" fillId="0" borderId="27" xfId="15" applyFont="1" applyBorder="1" applyAlignment="1">
      <alignment horizontal="center" vertical="center"/>
    </xf>
    <xf numFmtId="0" fontId="46" fillId="0" borderId="18" xfId="15" applyFont="1" applyBorder="1" applyAlignment="1">
      <alignment horizontal="center" vertical="center"/>
    </xf>
    <xf numFmtId="174" fontId="51" fillId="0" borderId="34" xfId="15" applyNumberFormat="1" applyFont="1" applyFill="1" applyBorder="1" applyAlignment="1">
      <alignment horizontal="center" vertical="center"/>
    </xf>
    <xf numFmtId="175" fontId="51" fillId="0" borderId="33" xfId="15" applyNumberFormat="1" applyFont="1" applyFill="1" applyBorder="1" applyAlignment="1">
      <alignment horizontal="center" vertical="center"/>
    </xf>
    <xf numFmtId="0" fontId="46" fillId="0" borderId="29" xfId="15" applyFont="1" applyBorder="1" applyAlignment="1">
      <alignment horizontal="center" vertical="center"/>
    </xf>
    <xf numFmtId="0" fontId="46" fillId="0" borderId="30" xfId="15" applyFont="1" applyBorder="1" applyAlignment="1">
      <alignment horizontal="center" vertical="center"/>
    </xf>
    <xf numFmtId="0" fontId="62" fillId="0" borderId="3" xfId="15" applyFont="1" applyBorder="1" applyAlignment="1">
      <alignment horizontal="center" vertical="center"/>
    </xf>
    <xf numFmtId="176" fontId="215" fillId="2" borderId="0" xfId="15" applyNumberFormat="1" applyFill="1"/>
    <xf numFmtId="0" fontId="215" fillId="0" borderId="3" xfId="15" applyFill="1" applyBorder="1" applyAlignment="1">
      <alignment horizontal="center" vertical="center"/>
    </xf>
    <xf numFmtId="0" fontId="215" fillId="0" borderId="5" xfId="15" applyFill="1" applyBorder="1" applyAlignment="1">
      <alignment horizontal="center" vertical="center"/>
    </xf>
    <xf numFmtId="177" fontId="215" fillId="2" borderId="0" xfId="15" applyNumberFormat="1" applyFill="1"/>
    <xf numFmtId="177" fontId="215" fillId="0" borderId="0" xfId="15" applyNumberFormat="1"/>
    <xf numFmtId="0" fontId="63" fillId="0" borderId="1" xfId="15" applyFont="1" applyBorder="1" applyAlignment="1">
      <alignment horizontal="center" vertical="center"/>
    </xf>
    <xf numFmtId="0" fontId="63" fillId="0" borderId="1" xfId="15" applyFont="1" applyBorder="1" applyAlignment="1">
      <alignment horizontal="left" vertical="center"/>
    </xf>
    <xf numFmtId="0" fontId="63" fillId="0" borderId="5" xfId="15" applyFont="1" applyBorder="1" applyAlignment="1">
      <alignment horizontal="center" vertical="center"/>
    </xf>
    <xf numFmtId="174" fontId="3" fillId="0" borderId="17" xfId="15" applyNumberFormat="1" applyFont="1" applyBorder="1" applyAlignment="1">
      <alignment horizontal="center" vertical="center"/>
    </xf>
    <xf numFmtId="174" fontId="3" fillId="0" borderId="33" xfId="15" applyNumberFormat="1" applyFont="1" applyBorder="1" applyAlignment="1">
      <alignment horizontal="center" vertical="center"/>
    </xf>
    <xf numFmtId="0" fontId="66" fillId="0" borderId="45" xfId="15" applyFont="1" applyBorder="1" applyAlignment="1">
      <alignment horizontal="center" vertical="center"/>
    </xf>
    <xf numFmtId="0" fontId="46" fillId="0" borderId="0" xfId="15" applyFont="1" applyBorder="1" applyAlignment="1">
      <alignment horizontal="center" vertical="center"/>
    </xf>
    <xf numFmtId="0" fontId="63" fillId="0" borderId="3" xfId="15" applyFont="1" applyBorder="1" applyAlignment="1">
      <alignment horizontal="center" vertical="center"/>
    </xf>
    <xf numFmtId="0" fontId="63" fillId="0" borderId="3" xfId="15" applyFont="1" applyBorder="1" applyAlignment="1">
      <alignment horizontal="left" vertical="center"/>
    </xf>
    <xf numFmtId="0" fontId="63" fillId="0" borderId="5" xfId="15" applyFont="1" applyBorder="1" applyAlignment="1">
      <alignment horizontal="left" vertical="center"/>
    </xf>
    <xf numFmtId="174" fontId="3" fillId="0" borderId="16" xfId="15" applyNumberFormat="1" applyFont="1" applyBorder="1" applyAlignment="1">
      <alignment horizontal="center" vertical="center"/>
    </xf>
    <xf numFmtId="4" fontId="57" fillId="0" borderId="1" xfId="19" applyNumberFormat="1" applyFont="1" applyFill="1" applyBorder="1" applyAlignment="1">
      <alignment horizontal="center" vertical="center" wrapText="1"/>
    </xf>
    <xf numFmtId="4" fontId="57" fillId="0" borderId="20" xfId="19" applyNumberFormat="1" applyFont="1" applyFill="1" applyBorder="1" applyAlignment="1">
      <alignment horizontal="center" vertical="center" wrapText="1"/>
    </xf>
    <xf numFmtId="3" fontId="40" fillId="2" borderId="1" xfId="12" applyNumberFormat="1" applyFont="1" applyFill="1" applyBorder="1" applyAlignment="1">
      <alignment horizontal="center" vertical="center"/>
    </xf>
    <xf numFmtId="4" fontId="57" fillId="0" borderId="0" xfId="19" applyNumberFormat="1" applyFont="1" applyFill="1" applyBorder="1" applyAlignment="1">
      <alignment horizontal="center" vertical="center"/>
    </xf>
    <xf numFmtId="0" fontId="0" fillId="0" borderId="30" xfId="0" applyBorder="1"/>
    <xf numFmtId="0" fontId="3" fillId="0" borderId="1" xfId="23" applyFont="1" applyFill="1" applyBorder="1" applyAlignment="1">
      <alignment horizontal="center"/>
    </xf>
    <xf numFmtId="0" fontId="1" fillId="0" borderId="57" xfId="14" applyFont="1" applyFill="1" applyBorder="1" applyAlignment="1">
      <alignment horizontal="left" vertical="center"/>
    </xf>
    <xf numFmtId="0" fontId="1" fillId="0" borderId="1" xfId="15" applyFont="1" applyBorder="1" applyAlignment="1">
      <alignment horizontal="center" vertical="center"/>
    </xf>
    <xf numFmtId="0" fontId="1" fillId="0" borderId="55" xfId="14" applyFont="1" applyBorder="1" applyAlignment="1">
      <alignment horizontal="center" vertical="center"/>
    </xf>
    <xf numFmtId="4" fontId="42" fillId="0" borderId="29" xfId="19" applyNumberFormat="1" applyFont="1" applyFill="1" applyBorder="1" applyAlignment="1">
      <alignment vertical="center"/>
    </xf>
    <xf numFmtId="4" fontId="11" fillId="0" borderId="30" xfId="19" applyNumberFormat="1" applyFont="1" applyFill="1" applyBorder="1" applyAlignment="1">
      <alignment vertical="center"/>
    </xf>
    <xf numFmtId="4" fontId="42" fillId="0" borderId="53" xfId="19" applyNumberFormat="1" applyFont="1" applyFill="1" applyBorder="1" applyAlignment="1">
      <alignment vertical="center"/>
    </xf>
    <xf numFmtId="4" fontId="42" fillId="0" borderId="50" xfId="19" applyNumberFormat="1" applyFont="1" applyFill="1" applyBorder="1" applyAlignment="1">
      <alignment vertical="center"/>
    </xf>
    <xf numFmtId="4" fontId="42" fillId="0" borderId="36" xfId="19" applyNumberFormat="1" applyFont="1" applyFill="1" applyBorder="1" applyAlignment="1">
      <alignment vertical="center"/>
    </xf>
    <xf numFmtId="4" fontId="57" fillId="0" borderId="25" xfId="19" applyNumberFormat="1" applyFont="1" applyFill="1" applyBorder="1" applyAlignment="1">
      <alignment horizontal="center" vertical="center" wrapText="1"/>
    </xf>
    <xf numFmtId="4" fontId="57" fillId="0" borderId="58" xfId="19" applyNumberFormat="1" applyFont="1" applyFill="1" applyBorder="1" applyAlignment="1">
      <alignment horizontal="center" vertical="center" wrapText="1"/>
    </xf>
    <xf numFmtId="4" fontId="57" fillId="0" borderId="59" xfId="19" applyNumberFormat="1" applyFont="1" applyFill="1" applyBorder="1" applyAlignment="1">
      <alignment horizontal="center" vertical="center"/>
    </xf>
    <xf numFmtId="166" fontId="12" fillId="0" borderId="0" xfId="0" applyNumberFormat="1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3" fontId="4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3" fontId="12" fillId="0" borderId="0" xfId="0" applyNumberFormat="1" applyFont="1" applyFill="1" applyBorder="1" applyAlignment="1">
      <alignment horizontal="left" vertical="center"/>
    </xf>
    <xf numFmtId="2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NumberFormat="1" applyFont="1" applyFill="1" applyBorder="1" applyAlignment="1" applyProtection="1">
      <alignment horizontal="left" vertical="center"/>
    </xf>
    <xf numFmtId="0" fontId="12" fillId="0" borderId="0" xfId="0" applyFont="1" applyFill="1" applyBorder="1" applyAlignment="1">
      <alignment horizontal="left"/>
    </xf>
    <xf numFmtId="0" fontId="34" fillId="0" borderId="0" xfId="19" applyFont="1" applyFill="1" applyBorder="1" applyAlignment="1">
      <alignment horizontal="center"/>
    </xf>
    <xf numFmtId="0" fontId="12" fillId="0" borderId="0" xfId="0" applyFont="1" applyBorder="1" applyAlignment="1">
      <alignment horizontal="left"/>
    </xf>
    <xf numFmtId="3" fontId="12" fillId="0" borderId="0" xfId="0" applyNumberFormat="1" applyFont="1" applyBorder="1" applyAlignment="1">
      <alignment horizontal="center"/>
    </xf>
    <xf numFmtId="0" fontId="12" fillId="0" borderId="0" xfId="0" applyFont="1" applyFill="1" applyBorder="1" applyAlignment="1">
      <alignment vertical="center"/>
    </xf>
    <xf numFmtId="0" fontId="38" fillId="0" borderId="0" xfId="19" applyFont="1" applyFill="1" applyBorder="1" applyAlignment="1">
      <alignment vertical="center" wrapText="1"/>
    </xf>
    <xf numFmtId="166" fontId="12" fillId="0" borderId="0" xfId="0" applyNumberFormat="1" applyFont="1" applyFill="1" applyBorder="1" applyAlignment="1">
      <alignment vertical="center"/>
    </xf>
    <xf numFmtId="166" fontId="12" fillId="0" borderId="0" xfId="0" applyNumberFormat="1" applyFont="1" applyFill="1" applyBorder="1" applyAlignment="1">
      <alignment vertical="center" wrapText="1"/>
    </xf>
    <xf numFmtId="3" fontId="43" fillId="0" borderId="0" xfId="0" applyNumberFormat="1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8" fillId="0" borderId="0" xfId="19" applyFont="1" applyFill="1" applyBorder="1" applyAlignment="1">
      <alignment vertical="center"/>
    </xf>
    <xf numFmtId="0" fontId="39" fillId="0" borderId="0" xfId="19" applyFont="1" applyFill="1" applyBorder="1" applyAlignment="1">
      <alignment vertical="center"/>
    </xf>
    <xf numFmtId="0" fontId="23" fillId="0" borderId="0" xfId="19" applyFont="1" applyFill="1" applyBorder="1" applyAlignment="1">
      <alignment vertical="center"/>
    </xf>
    <xf numFmtId="166" fontId="16" fillId="0" borderId="0" xfId="0" applyNumberFormat="1" applyFont="1" applyFill="1" applyBorder="1" applyAlignment="1">
      <alignment horizontal="center"/>
    </xf>
    <xf numFmtId="3" fontId="12" fillId="0" borderId="0" xfId="0" applyNumberFormat="1" applyFont="1" applyFill="1" applyBorder="1" applyAlignment="1">
      <alignment horizontal="center"/>
    </xf>
    <xf numFmtId="168" fontId="12" fillId="0" borderId="0" xfId="0" applyNumberFormat="1" applyFont="1" applyBorder="1" applyAlignment="1">
      <alignment horizontal="center"/>
    </xf>
    <xf numFmtId="0" fontId="79" fillId="0" borderId="16" xfId="19" applyFont="1" applyFill="1" applyBorder="1" applyAlignment="1">
      <alignment horizontal="center" vertical="center" wrapText="1"/>
    </xf>
    <xf numFmtId="0" fontId="81" fillId="0" borderId="0" xfId="19" applyFont="1" applyFill="1" applyBorder="1" applyAlignment="1">
      <alignment vertical="center"/>
    </xf>
    <xf numFmtId="2" fontId="79" fillId="0" borderId="0" xfId="0" applyNumberFormat="1" applyFont="1" applyFill="1" applyBorder="1" applyAlignment="1">
      <alignment horizontal="center" vertical="center"/>
    </xf>
    <xf numFmtId="2" fontId="79" fillId="0" borderId="0" xfId="0" applyNumberFormat="1" applyFont="1" applyFill="1" applyBorder="1" applyAlignment="1">
      <alignment horizontal="center"/>
    </xf>
    <xf numFmtId="1" fontId="79" fillId="0" borderId="0" xfId="0" applyNumberFormat="1" applyFont="1" applyFill="1" applyBorder="1" applyAlignment="1">
      <alignment horizontal="center" vertical="center"/>
    </xf>
    <xf numFmtId="0" fontId="79" fillId="0" borderId="0" xfId="0" applyNumberFormat="1" applyFont="1" applyFill="1" applyBorder="1" applyAlignment="1">
      <alignment horizontal="center" vertical="center"/>
    </xf>
    <xf numFmtId="3" fontId="80" fillId="0" borderId="0" xfId="0" applyNumberFormat="1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2" fontId="34" fillId="0" borderId="0" xfId="19" applyNumberFormat="1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 vertical="center"/>
    </xf>
    <xf numFmtId="4" fontId="76" fillId="0" borderId="0" xfId="19" applyNumberFormat="1" applyFont="1" applyFill="1" applyBorder="1" applyAlignment="1">
      <alignment horizontal="center" vertical="center"/>
    </xf>
    <xf numFmtId="0" fontId="4" fillId="0" borderId="0" xfId="19" applyFont="1" applyFill="1" applyBorder="1" applyAlignment="1">
      <alignment horizontal="center" vertical="center"/>
    </xf>
    <xf numFmtId="2" fontId="4" fillId="0" borderId="0" xfId="19" applyNumberFormat="1" applyFont="1" applyFill="1" applyBorder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0" fontId="84" fillId="0" borderId="16" xfId="19" applyFont="1" applyFill="1" applyBorder="1" applyAlignment="1">
      <alignment horizontal="center" vertical="center" wrapText="1"/>
    </xf>
    <xf numFmtId="0" fontId="85" fillId="0" borderId="0" xfId="19" applyFont="1" applyFill="1" applyBorder="1" applyAlignment="1">
      <alignment vertical="center"/>
    </xf>
    <xf numFmtId="2" fontId="84" fillId="0" borderId="0" xfId="0" applyNumberFormat="1" applyFont="1" applyFill="1" applyBorder="1" applyAlignment="1">
      <alignment horizontal="center" vertical="center"/>
    </xf>
    <xf numFmtId="2" fontId="84" fillId="0" borderId="0" xfId="0" applyNumberFormat="1" applyFont="1" applyFill="1" applyBorder="1" applyAlignment="1">
      <alignment horizontal="center"/>
    </xf>
    <xf numFmtId="1" fontId="84" fillId="0" borderId="0" xfId="0" applyNumberFormat="1" applyFont="1" applyFill="1" applyBorder="1" applyAlignment="1">
      <alignment horizontal="center" vertical="center"/>
    </xf>
    <xf numFmtId="0" fontId="84" fillId="0" borderId="0" xfId="0" applyNumberFormat="1" applyFont="1" applyFill="1" applyBorder="1" applyAlignment="1">
      <alignment horizontal="center" vertical="center"/>
    </xf>
    <xf numFmtId="3" fontId="86" fillId="0" borderId="0" xfId="0" applyNumberFormat="1" applyFont="1" applyFill="1" applyBorder="1" applyAlignment="1">
      <alignment horizontal="center" vertical="center"/>
    </xf>
    <xf numFmtId="0" fontId="84" fillId="6" borderId="0" xfId="9" applyFont="1" applyFill="1" applyBorder="1" applyAlignment="1">
      <alignment horizontal="center" vertical="center" wrapText="1"/>
    </xf>
    <xf numFmtId="0" fontId="84" fillId="6" borderId="0" xfId="9" applyFont="1" applyFill="1" applyBorder="1" applyAlignment="1">
      <alignment horizontal="left" vertical="center" wrapText="1"/>
    </xf>
    <xf numFmtId="174" fontId="84" fillId="0" borderId="0" xfId="19" applyNumberFormat="1" applyFont="1" applyFill="1" applyBorder="1" applyAlignment="1">
      <alignment horizontal="center" vertical="center"/>
    </xf>
    <xf numFmtId="4" fontId="11" fillId="0" borderId="0" xfId="19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1" fillId="0" borderId="57" xfId="14" applyFont="1" applyBorder="1" applyAlignment="1">
      <alignment horizontal="center" vertical="center"/>
    </xf>
    <xf numFmtId="0" fontId="215" fillId="0" borderId="1" xfId="15" applyFill="1" applyBorder="1" applyAlignment="1">
      <alignment horizontal="center" vertical="center"/>
    </xf>
    <xf numFmtId="49" fontId="0" fillId="0" borderId="0" xfId="0" applyNumberFormat="1"/>
    <xf numFmtId="2" fontId="12" fillId="0" borderId="20" xfId="0" applyNumberFormat="1" applyFont="1" applyBorder="1" applyAlignment="1">
      <alignment horizontal="center"/>
    </xf>
    <xf numFmtId="0" fontId="12" fillId="0" borderId="20" xfId="0" applyFont="1" applyFill="1" applyBorder="1" applyAlignment="1">
      <alignment horizontal="left" vertical="center" wrapText="1"/>
    </xf>
    <xf numFmtId="0" fontId="12" fillId="2" borderId="20" xfId="0" applyFont="1" applyFill="1" applyBorder="1" applyAlignment="1">
      <alignment horizontal="left" vertical="center"/>
    </xf>
    <xf numFmtId="3" fontId="107" fillId="0" borderId="16" xfId="0" applyNumberFormat="1" applyFont="1" applyFill="1" applyBorder="1" applyAlignment="1">
      <alignment horizontal="center" vertical="center"/>
    </xf>
    <xf numFmtId="3" fontId="107" fillId="0" borderId="17" xfId="0" applyNumberFormat="1" applyFont="1" applyFill="1" applyBorder="1" applyAlignment="1">
      <alignment horizontal="center" vertical="center"/>
    </xf>
    <xf numFmtId="3" fontId="107" fillId="2" borderId="17" xfId="0" applyNumberFormat="1" applyFont="1" applyFill="1" applyBorder="1" applyAlignment="1">
      <alignment horizontal="center" vertical="center"/>
    </xf>
    <xf numFmtId="3" fontId="107" fillId="2" borderId="33" xfId="0" applyNumberFormat="1" applyFont="1" applyFill="1" applyBorder="1" applyAlignment="1">
      <alignment horizontal="center" vertical="center"/>
    </xf>
    <xf numFmtId="3" fontId="107" fillId="0" borderId="33" xfId="0" applyNumberFormat="1" applyFont="1" applyFill="1" applyBorder="1" applyAlignment="1">
      <alignment horizontal="center" vertical="center"/>
    </xf>
    <xf numFmtId="3" fontId="107" fillId="0" borderId="60" xfId="0" applyNumberFormat="1" applyFont="1" applyFill="1" applyBorder="1" applyAlignment="1">
      <alignment horizontal="center" vertical="center"/>
    </xf>
    <xf numFmtId="3" fontId="107" fillId="0" borderId="34" xfId="0" applyNumberFormat="1" applyFont="1" applyFill="1" applyBorder="1" applyAlignment="1">
      <alignment horizontal="center" vertical="center"/>
    </xf>
    <xf numFmtId="166" fontId="108" fillId="7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/>
    </xf>
    <xf numFmtId="3" fontId="12" fillId="0" borderId="5" xfId="0" applyNumberFormat="1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0" fontId="12" fillId="0" borderId="27" xfId="0" applyFont="1" applyBorder="1" applyAlignment="1">
      <alignment horizontal="left"/>
    </xf>
    <xf numFmtId="3" fontId="107" fillId="0" borderId="2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2" fillId="2" borderId="2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4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21" xfId="0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 applyProtection="1">
      <alignment horizontal="left"/>
    </xf>
    <xf numFmtId="0" fontId="12" fillId="2" borderId="1" xfId="0" applyNumberFormat="1" applyFont="1" applyFill="1" applyBorder="1" applyAlignment="1" applyProtection="1">
      <alignment horizontal="left"/>
    </xf>
    <xf numFmtId="0" fontId="12" fillId="0" borderId="6" xfId="0" applyNumberFormat="1" applyFont="1" applyFill="1" applyBorder="1" applyAlignment="1" applyProtection="1">
      <alignment horizontal="left"/>
    </xf>
    <xf numFmtId="0" fontId="12" fillId="0" borderId="3" xfId="0" applyNumberFormat="1" applyFont="1" applyFill="1" applyBorder="1" applyAlignment="1" applyProtection="1">
      <alignment horizontal="left"/>
    </xf>
    <xf numFmtId="0" fontId="12" fillId="2" borderId="4" xfId="0" applyNumberFormat="1" applyFont="1" applyFill="1" applyBorder="1" applyAlignment="1" applyProtection="1">
      <alignment horizontal="left"/>
    </xf>
    <xf numFmtId="0" fontId="12" fillId="2" borderId="5" xfId="0" applyNumberFormat="1" applyFont="1" applyFill="1" applyBorder="1" applyAlignment="1" applyProtection="1">
      <alignment horizontal="left"/>
    </xf>
    <xf numFmtId="0" fontId="12" fillId="0" borderId="4" xfId="0" applyNumberFormat="1" applyFont="1" applyFill="1" applyBorder="1" applyAlignment="1" applyProtection="1">
      <alignment horizontal="left"/>
    </xf>
    <xf numFmtId="0" fontId="12" fillId="0" borderId="5" xfId="0" applyNumberFormat="1" applyFont="1" applyFill="1" applyBorder="1" applyAlignment="1" applyProtection="1">
      <alignment horizontal="left"/>
    </xf>
    <xf numFmtId="0" fontId="12" fillId="0" borderId="7" xfId="0" applyFont="1" applyFill="1" applyBorder="1" applyAlignment="1">
      <alignment horizontal="left" vertical="center" wrapText="1"/>
    </xf>
    <xf numFmtId="0" fontId="12" fillId="2" borderId="1" xfId="0" quotePrefix="1" applyFont="1" applyFill="1" applyBorder="1" applyAlignment="1">
      <alignment horizontal="left" vertical="center"/>
    </xf>
    <xf numFmtId="0" fontId="12" fillId="0" borderId="1" xfId="0" applyFont="1" applyBorder="1" applyAlignment="1"/>
    <xf numFmtId="0" fontId="12" fillId="0" borderId="1" xfId="0" applyNumberFormat="1" applyFont="1" applyFill="1" applyBorder="1" applyAlignment="1" applyProtection="1">
      <alignment horizontal="left" vertical="center" wrapText="1"/>
    </xf>
    <xf numFmtId="0" fontId="12" fillId="2" borderId="1" xfId="0" applyNumberFormat="1" applyFont="1" applyFill="1" applyBorder="1" applyAlignment="1" applyProtection="1">
      <alignment horizontal="left" vertical="center"/>
    </xf>
    <xf numFmtId="0" fontId="12" fillId="2" borderId="6" xfId="0" quotePrefix="1" applyFont="1" applyFill="1" applyBorder="1" applyAlignment="1">
      <alignment horizontal="left" vertical="center"/>
    </xf>
    <xf numFmtId="0" fontId="12" fillId="2" borderId="3" xfId="0" quotePrefix="1" applyFont="1" applyFill="1" applyBorder="1" applyAlignment="1">
      <alignment horizontal="left" vertical="center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3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5" xfId="0" applyNumberFormat="1" applyFont="1" applyFill="1" applyBorder="1" applyAlignment="1" applyProtection="1">
      <alignment horizontal="left" vertical="center" wrapText="1"/>
    </xf>
    <xf numFmtId="0" fontId="12" fillId="2" borderId="6" xfId="0" applyNumberFormat="1" applyFont="1" applyFill="1" applyBorder="1" applyAlignment="1" applyProtection="1">
      <alignment horizontal="left" vertical="center"/>
    </xf>
    <xf numFmtId="0" fontId="12" fillId="2" borderId="3" xfId="0" applyNumberFormat="1" applyFont="1" applyFill="1" applyBorder="1" applyAlignment="1" applyProtection="1">
      <alignment horizontal="left" vertical="center"/>
    </xf>
    <xf numFmtId="4" fontId="11" fillId="0" borderId="27" xfId="19" applyNumberFormat="1" applyFont="1" applyFill="1" applyBorder="1" applyAlignment="1">
      <alignment horizontal="center" vertical="center" wrapText="1"/>
    </xf>
    <xf numFmtId="0" fontId="109" fillId="7" borderId="7" xfId="19" applyFont="1" applyFill="1" applyBorder="1" applyAlignment="1">
      <alignment vertical="center"/>
    </xf>
    <xf numFmtId="0" fontId="109" fillId="7" borderId="20" xfId="19" applyFont="1" applyFill="1" applyBorder="1" applyAlignment="1">
      <alignment vertical="center"/>
    </xf>
    <xf numFmtId="0" fontId="109" fillId="7" borderId="49" xfId="19" applyFont="1" applyFill="1" applyBorder="1" applyAlignment="1">
      <alignment vertical="center"/>
    </xf>
    <xf numFmtId="0" fontId="109" fillId="7" borderId="32" xfId="19" applyFont="1" applyFill="1" applyBorder="1" applyAlignment="1">
      <alignment vertical="center"/>
    </xf>
    <xf numFmtId="4" fontId="110" fillId="0" borderId="1" xfId="19" applyNumberFormat="1" applyFont="1" applyFill="1" applyBorder="1" applyAlignment="1">
      <alignment horizontal="center" vertical="center" wrapText="1"/>
    </xf>
    <xf numFmtId="0" fontId="110" fillId="0" borderId="0" xfId="0" applyFont="1" applyAlignment="1">
      <alignment horizontal="center" vertical="center"/>
    </xf>
    <xf numFmtId="4" fontId="110" fillId="0" borderId="0" xfId="0" applyNumberFormat="1" applyFont="1" applyAlignment="1">
      <alignment horizontal="center" vertical="center"/>
    </xf>
    <xf numFmtId="0" fontId="109" fillId="7" borderId="6" xfId="19" applyFont="1" applyFill="1" applyBorder="1" applyAlignment="1">
      <alignment vertical="center"/>
    </xf>
    <xf numFmtId="0" fontId="109" fillId="7" borderId="3" xfId="19" applyFont="1" applyFill="1" applyBorder="1" applyAlignment="1">
      <alignment vertical="center"/>
    </xf>
    <xf numFmtId="0" fontId="109" fillId="7" borderId="16" xfId="19" applyFont="1" applyFill="1" applyBorder="1" applyAlignment="1">
      <alignment vertical="center"/>
    </xf>
    <xf numFmtId="166" fontId="12" fillId="0" borderId="1" xfId="0" applyNumberFormat="1" applyFont="1" applyFill="1" applyBorder="1" applyAlignment="1" applyProtection="1">
      <alignment vertical="center"/>
    </xf>
    <xf numFmtId="0" fontId="12" fillId="0" borderId="4" xfId="0" applyFont="1" applyBorder="1" applyAlignment="1">
      <alignment horizontal="left"/>
    </xf>
    <xf numFmtId="0" fontId="12" fillId="0" borderId="5" xfId="0" applyFont="1" applyBorder="1" applyAlignment="1">
      <alignment horizontal="left"/>
    </xf>
    <xf numFmtId="0" fontId="6" fillId="0" borderId="0" xfId="8" applyFont="1" applyAlignment="1">
      <alignment horizontal="center"/>
    </xf>
    <xf numFmtId="0" fontId="45" fillId="0" borderId="0" xfId="8" applyFont="1" applyAlignment="1">
      <alignment horizontal="center" vertical="center"/>
    </xf>
    <xf numFmtId="0" fontId="71" fillId="0" borderId="0" xfId="8" applyFont="1" applyBorder="1" applyAlignment="1">
      <alignment horizontal="center" vertical="center" wrapText="1"/>
    </xf>
    <xf numFmtId="0" fontId="72" fillId="0" borderId="0" xfId="8" applyFont="1" applyBorder="1" applyAlignment="1">
      <alignment horizontal="center" vertical="center" wrapText="1"/>
    </xf>
    <xf numFmtId="0" fontId="71" fillId="0" borderId="0" xfId="8" applyFont="1" applyBorder="1" applyAlignment="1">
      <alignment horizontal="left" vertical="center"/>
    </xf>
    <xf numFmtId="0" fontId="3" fillId="0" borderId="0" xfId="8" applyAlignment="1">
      <alignment horizontal="left"/>
    </xf>
    <xf numFmtId="0" fontId="3" fillId="0" borderId="0" xfId="8" applyAlignment="1"/>
    <xf numFmtId="179" fontId="71" fillId="0" borderId="0" xfId="8" applyNumberFormat="1" applyFont="1" applyBorder="1" applyAlignment="1">
      <alignment horizontal="left" vertical="center"/>
    </xf>
    <xf numFmtId="179" fontId="3" fillId="0" borderId="0" xfId="8" applyNumberFormat="1" applyAlignment="1">
      <alignment horizontal="left"/>
    </xf>
    <xf numFmtId="0" fontId="3" fillId="0" borderId="0" xfId="8" applyFont="1" applyAlignment="1">
      <alignment horizontal="center"/>
    </xf>
    <xf numFmtId="0" fontId="71" fillId="0" borderId="0" xfId="8" applyFont="1" applyBorder="1" applyAlignment="1">
      <alignment horizontal="center" vertical="center"/>
    </xf>
    <xf numFmtId="0" fontId="24" fillId="0" borderId="0" xfId="8" applyFont="1" applyAlignment="1">
      <alignment horizontal="center"/>
    </xf>
    <xf numFmtId="1" fontId="3" fillId="0" borderId="0" xfId="8" applyNumberFormat="1" applyFont="1" applyAlignment="1">
      <alignment horizontal="center"/>
    </xf>
    <xf numFmtId="166" fontId="74" fillId="0" borderId="0" xfId="8" applyNumberFormat="1" applyFont="1" applyAlignment="1">
      <alignment horizontal="center"/>
    </xf>
    <xf numFmtId="166" fontId="9" fillId="0" borderId="0" xfId="8" applyNumberFormat="1" applyFont="1" applyAlignment="1">
      <alignment horizontal="center"/>
    </xf>
    <xf numFmtId="0" fontId="4" fillId="0" borderId="0" xfId="8" applyNumberFormat="1" applyFont="1" applyAlignment="1">
      <alignment horizontal="center"/>
    </xf>
    <xf numFmtId="1" fontId="4" fillId="0" borderId="0" xfId="8" applyNumberFormat="1" applyFont="1" applyAlignment="1">
      <alignment horizontal="center"/>
    </xf>
    <xf numFmtId="0" fontId="3" fillId="0" borderId="0" xfId="8"/>
    <xf numFmtId="3" fontId="40" fillId="0" borderId="6" xfId="8" applyNumberFormat="1" applyFont="1" applyFill="1" applyBorder="1" applyAlignment="1">
      <alignment horizontal="center" vertical="center"/>
    </xf>
    <xf numFmtId="3" fontId="40" fillId="0" borderId="2" xfId="8" applyNumberFormat="1" applyFont="1" applyFill="1" applyBorder="1" applyAlignment="1">
      <alignment horizontal="center" vertical="center"/>
    </xf>
    <xf numFmtId="3" fontId="40" fillId="2" borderId="2" xfId="8" applyNumberFormat="1" applyFont="1" applyFill="1" applyBorder="1" applyAlignment="1">
      <alignment horizontal="center" vertical="center"/>
    </xf>
    <xf numFmtId="3" fontId="40" fillId="2" borderId="4" xfId="8" applyNumberFormat="1" applyFont="1" applyFill="1" applyBorder="1" applyAlignment="1">
      <alignment horizontal="center" vertical="center"/>
    </xf>
    <xf numFmtId="3" fontId="40" fillId="0" borderId="4" xfId="8" applyNumberFormat="1" applyFont="1" applyFill="1" applyBorder="1" applyAlignment="1">
      <alignment horizontal="center" vertical="center"/>
    </xf>
    <xf numFmtId="3" fontId="37" fillId="0" borderId="6" xfId="8" applyNumberFormat="1" applyFont="1" applyFill="1" applyBorder="1" applyAlignment="1">
      <alignment horizontal="center" vertical="center"/>
    </xf>
    <xf numFmtId="3" fontId="37" fillId="0" borderId="2" xfId="8" applyNumberFormat="1" applyFont="1" applyFill="1" applyBorder="1" applyAlignment="1">
      <alignment horizontal="center" vertical="center"/>
    </xf>
    <xf numFmtId="3" fontId="37" fillId="2" borderId="2" xfId="8" applyNumberFormat="1" applyFont="1" applyFill="1" applyBorder="1" applyAlignment="1">
      <alignment horizontal="center" vertical="center"/>
    </xf>
    <xf numFmtId="3" fontId="37" fillId="0" borderId="4" xfId="8" applyNumberFormat="1" applyFont="1" applyFill="1" applyBorder="1" applyAlignment="1">
      <alignment horizontal="center" vertical="center"/>
    </xf>
    <xf numFmtId="0" fontId="3" fillId="0" borderId="0" xfId="8" applyFill="1"/>
    <xf numFmtId="0" fontId="3" fillId="0" borderId="0" xfId="8" applyAlignment="1">
      <alignment wrapText="1"/>
    </xf>
    <xf numFmtId="0" fontId="47" fillId="0" borderId="1" xfId="8" applyFont="1" applyFill="1" applyBorder="1" applyAlignment="1" applyProtection="1">
      <protection locked="0"/>
    </xf>
    <xf numFmtId="0" fontId="47" fillId="0" borderId="1" xfId="8" applyFont="1" applyFill="1" applyBorder="1" applyAlignment="1" applyProtection="1">
      <alignment horizontal="center"/>
      <protection locked="0"/>
    </xf>
    <xf numFmtId="0" fontId="47" fillId="0" borderId="2" xfId="8" applyFont="1" applyFill="1" applyBorder="1" applyAlignment="1" applyProtection="1">
      <protection locked="0"/>
    </xf>
    <xf numFmtId="179" fontId="73" fillId="0" borderId="17" xfId="32" applyNumberFormat="1" applyFont="1" applyFill="1" applyBorder="1" applyAlignment="1" applyProtection="1">
      <alignment horizontal="right"/>
      <protection locked="0"/>
    </xf>
    <xf numFmtId="0" fontId="47" fillId="0" borderId="4" xfId="8" applyFont="1" applyFill="1" applyBorder="1" applyAlignment="1" applyProtection="1">
      <protection locked="0"/>
    </xf>
    <xf numFmtId="0" fontId="47" fillId="0" borderId="5" xfId="8" applyFont="1" applyFill="1" applyBorder="1" applyAlignment="1" applyProtection="1">
      <protection locked="0"/>
    </xf>
    <xf numFmtId="0" fontId="47" fillId="0" borderId="5" xfId="8" applyFont="1" applyFill="1" applyBorder="1" applyAlignment="1" applyProtection="1">
      <alignment horizontal="center"/>
      <protection locked="0"/>
    </xf>
    <xf numFmtId="179" fontId="73" fillId="0" borderId="33" xfId="32" applyNumberFormat="1" applyFont="1" applyFill="1" applyBorder="1" applyAlignment="1" applyProtection="1">
      <alignment horizontal="right"/>
      <protection locked="0"/>
    </xf>
    <xf numFmtId="0" fontId="111" fillId="7" borderId="3" xfId="8" applyFont="1" applyFill="1" applyBorder="1" applyAlignment="1">
      <alignment horizontal="center" vertical="center"/>
    </xf>
    <xf numFmtId="0" fontId="112" fillId="7" borderId="5" xfId="8" applyFont="1" applyFill="1" applyBorder="1" applyAlignment="1">
      <alignment horizontal="center" vertical="center"/>
    </xf>
    <xf numFmtId="166" fontId="109" fillId="7" borderId="5" xfId="8" applyNumberFormat="1" applyFont="1" applyFill="1" applyBorder="1" applyAlignment="1">
      <alignment horizontal="center" vertical="center"/>
    </xf>
    <xf numFmtId="0" fontId="6" fillId="0" borderId="0" xfId="8" applyFont="1" applyAlignment="1"/>
    <xf numFmtId="0" fontId="6" fillId="0" borderId="0" xfId="8" applyFont="1" applyFill="1" applyAlignment="1"/>
    <xf numFmtId="3" fontId="37" fillId="0" borderId="6" xfId="19" applyNumberFormat="1" applyFont="1" applyFill="1" applyBorder="1" applyAlignment="1">
      <alignment horizontal="center" vertical="center"/>
    </xf>
    <xf numFmtId="170" fontId="12" fillId="0" borderId="3" xfId="8" applyNumberFormat="1" applyFont="1" applyBorder="1"/>
    <xf numFmtId="3" fontId="37" fillId="0" borderId="2" xfId="19" applyNumberFormat="1" applyFont="1" applyBorder="1" applyAlignment="1">
      <alignment horizontal="center" vertical="center"/>
    </xf>
    <xf numFmtId="3" fontId="37" fillId="0" borderId="4" xfId="19" applyNumberFormat="1" applyFont="1" applyFill="1" applyBorder="1" applyAlignment="1">
      <alignment horizontal="center" vertical="center"/>
    </xf>
    <xf numFmtId="3" fontId="37" fillId="0" borderId="19" xfId="19" applyNumberFormat="1" applyFont="1" applyFill="1" applyBorder="1" applyAlignment="1">
      <alignment horizontal="center" vertical="center"/>
    </xf>
    <xf numFmtId="3" fontId="37" fillId="0" borderId="4" xfId="19" applyNumberFormat="1" applyFont="1" applyBorder="1" applyAlignment="1">
      <alignment horizontal="center" vertical="center"/>
    </xf>
    <xf numFmtId="3" fontId="37" fillId="0" borderId="19" xfId="19" applyNumberFormat="1" applyFont="1" applyBorder="1" applyAlignment="1">
      <alignment horizontal="center" vertical="center"/>
    </xf>
    <xf numFmtId="3" fontId="37" fillId="0" borderId="2" xfId="19" applyNumberFormat="1" applyFont="1" applyFill="1" applyBorder="1" applyAlignment="1">
      <alignment horizontal="center" vertical="center"/>
    </xf>
    <xf numFmtId="3" fontId="37" fillId="0" borderId="27" xfId="19" applyNumberFormat="1" applyFont="1" applyFill="1" applyBorder="1" applyAlignment="1">
      <alignment horizontal="center" vertical="center"/>
    </xf>
    <xf numFmtId="3" fontId="37" fillId="0" borderId="29" xfId="19" applyNumberFormat="1" applyFont="1" applyFill="1" applyBorder="1" applyAlignment="1">
      <alignment horizontal="center" vertical="center"/>
    </xf>
    <xf numFmtId="0" fontId="3" fillId="0" borderId="30" xfId="8" applyFill="1" applyBorder="1"/>
    <xf numFmtId="0" fontId="110" fillId="0" borderId="1" xfId="19" applyFont="1" applyFill="1" applyBorder="1" applyAlignment="1">
      <alignment horizontal="left" vertical="center"/>
    </xf>
    <xf numFmtId="0" fontId="110" fillId="0" borderId="1" xfId="19" applyFont="1" applyFill="1" applyBorder="1" applyAlignment="1">
      <alignment horizontal="center" vertical="center" wrapText="1"/>
    </xf>
    <xf numFmtId="0" fontId="110" fillId="0" borderId="6" xfId="19" applyFont="1" applyFill="1" applyBorder="1" applyAlignment="1">
      <alignment horizontal="left" vertical="center"/>
    </xf>
    <xf numFmtId="0" fontId="110" fillId="0" borderId="3" xfId="19" applyFont="1" applyFill="1" applyBorder="1" applyAlignment="1">
      <alignment horizontal="left" vertical="center"/>
    </xf>
    <xf numFmtId="0" fontId="110" fillId="0" borderId="3" xfId="19" applyFont="1" applyFill="1" applyBorder="1" applyAlignment="1">
      <alignment horizontal="center" vertical="center" wrapText="1"/>
    </xf>
    <xf numFmtId="0" fontId="110" fillId="0" borderId="2" xfId="19" applyFont="1" applyFill="1" applyBorder="1" applyAlignment="1">
      <alignment horizontal="left" vertical="center"/>
    </xf>
    <xf numFmtId="0" fontId="110" fillId="2" borderId="1" xfId="19" applyFont="1" applyFill="1" applyBorder="1" applyAlignment="1">
      <alignment horizontal="center" vertical="center" wrapText="1"/>
    </xf>
    <xf numFmtId="0" fontId="110" fillId="0" borderId="4" xfId="19" applyFont="1" applyFill="1" applyBorder="1" applyAlignment="1">
      <alignment horizontal="left" vertical="center"/>
    </xf>
    <xf numFmtId="0" fontId="110" fillId="0" borderId="5" xfId="19" applyFont="1" applyFill="1" applyBorder="1" applyAlignment="1">
      <alignment horizontal="left" vertical="center"/>
    </xf>
    <xf numFmtId="0" fontId="110" fillId="2" borderId="5" xfId="19" applyFont="1" applyFill="1" applyBorder="1" applyAlignment="1">
      <alignment horizontal="center" vertical="center" wrapText="1"/>
    </xf>
    <xf numFmtId="0" fontId="110" fillId="0" borderId="5" xfId="19" applyFont="1" applyFill="1" applyBorder="1" applyAlignment="1">
      <alignment horizontal="center" vertical="center" wrapText="1"/>
    </xf>
    <xf numFmtId="0" fontId="110" fillId="0" borderId="6" xfId="19" applyFont="1" applyFill="1" applyBorder="1" applyAlignment="1">
      <alignment horizontal="left"/>
    </xf>
    <xf numFmtId="0" fontId="110" fillId="0" borderId="2" xfId="19" applyFont="1" applyFill="1" applyBorder="1" applyAlignment="1">
      <alignment horizontal="left"/>
    </xf>
    <xf numFmtId="0" fontId="110" fillId="0" borderId="4" xfId="19" applyFont="1" applyFill="1" applyBorder="1" applyAlignment="1">
      <alignment horizontal="left"/>
    </xf>
    <xf numFmtId="167" fontId="110" fillId="0" borderId="3" xfId="8" applyNumberFormat="1" applyFont="1" applyFill="1" applyBorder="1" applyAlignment="1">
      <alignment horizontal="left" vertical="center" wrapText="1"/>
    </xf>
    <xf numFmtId="0" fontId="110" fillId="0" borderId="3" xfId="19" applyFont="1" applyFill="1" applyBorder="1" applyAlignment="1">
      <alignment horizontal="center" vertical="center"/>
    </xf>
    <xf numFmtId="167" fontId="110" fillId="0" borderId="1" xfId="8" applyNumberFormat="1" applyFont="1" applyFill="1" applyBorder="1" applyAlignment="1">
      <alignment horizontal="left" vertical="center" wrapText="1"/>
    </xf>
    <xf numFmtId="0" fontId="110" fillId="0" borderId="1" xfId="19" applyFont="1" applyFill="1" applyBorder="1" applyAlignment="1">
      <alignment horizontal="center" vertical="center"/>
    </xf>
    <xf numFmtId="167" fontId="110" fillId="0" borderId="20" xfId="8" applyNumberFormat="1" applyFont="1" applyFill="1" applyBorder="1" applyAlignment="1">
      <alignment horizontal="left" vertical="center" wrapText="1"/>
    </xf>
    <xf numFmtId="0" fontId="110" fillId="0" borderId="20" xfId="19" applyFont="1" applyFill="1" applyBorder="1" applyAlignment="1">
      <alignment horizontal="center" vertical="center"/>
    </xf>
    <xf numFmtId="167" fontId="110" fillId="0" borderId="5" xfId="8" applyNumberFormat="1" applyFont="1" applyFill="1" applyBorder="1" applyAlignment="1">
      <alignment horizontal="left" vertical="center" wrapText="1"/>
    </xf>
    <xf numFmtId="0" fontId="110" fillId="0" borderId="5" xfId="19" applyFont="1" applyFill="1" applyBorder="1" applyAlignment="1">
      <alignment horizontal="center" vertical="center"/>
    </xf>
    <xf numFmtId="0" fontId="110" fillId="0" borderId="27" xfId="19" applyFont="1" applyFill="1" applyBorder="1" applyAlignment="1">
      <alignment horizontal="left" vertical="center"/>
    </xf>
    <xf numFmtId="0" fontId="110" fillId="0" borderId="18" xfId="19" applyFont="1" applyFill="1" applyBorder="1" applyAlignment="1">
      <alignment horizontal="left" vertical="center"/>
    </xf>
    <xf numFmtId="0" fontId="110" fillId="0" borderId="18" xfId="19" applyFont="1" applyFill="1" applyBorder="1" applyAlignment="1">
      <alignment horizontal="center" vertical="center"/>
    </xf>
    <xf numFmtId="0" fontId="110" fillId="2" borderId="6" xfId="19" applyFont="1" applyFill="1" applyBorder="1" applyAlignment="1">
      <alignment horizontal="left" vertical="center"/>
    </xf>
    <xf numFmtId="0" fontId="110" fillId="2" borderId="3" xfId="19" applyFont="1" applyFill="1" applyBorder="1" applyAlignment="1">
      <alignment horizontal="left" vertical="center"/>
    </xf>
    <xf numFmtId="0" fontId="110" fillId="0" borderId="2" xfId="19" applyFont="1" applyBorder="1" applyAlignment="1">
      <alignment horizontal="left" vertical="center"/>
    </xf>
    <xf numFmtId="0" fontId="110" fillId="0" borderId="1" xfId="19" applyFont="1" applyBorder="1" applyAlignment="1">
      <alignment horizontal="left" vertical="center"/>
    </xf>
    <xf numFmtId="0" fontId="110" fillId="2" borderId="2" xfId="19" applyFont="1" applyFill="1" applyBorder="1" applyAlignment="1">
      <alignment horizontal="left" vertical="center"/>
    </xf>
    <xf numFmtId="0" fontId="110" fillId="2" borderId="1" xfId="19" applyFont="1" applyFill="1" applyBorder="1" applyAlignment="1">
      <alignment horizontal="left" vertical="center"/>
    </xf>
    <xf numFmtId="0" fontId="110" fillId="2" borderId="4" xfId="19" applyFont="1" applyFill="1" applyBorder="1" applyAlignment="1">
      <alignment horizontal="left" vertical="center"/>
    </xf>
    <xf numFmtId="0" fontId="110" fillId="2" borderId="5" xfId="19" applyFont="1" applyFill="1" applyBorder="1" applyAlignment="1">
      <alignment horizontal="left" vertical="center"/>
    </xf>
    <xf numFmtId="0" fontId="110" fillId="2" borderId="27" xfId="19" applyFont="1" applyFill="1" applyBorder="1" applyAlignment="1">
      <alignment horizontal="left" vertical="center"/>
    </xf>
    <xf numFmtId="0" fontId="110" fillId="2" borderId="18" xfId="19" applyFont="1" applyFill="1" applyBorder="1" applyAlignment="1">
      <alignment horizontal="left" vertical="center"/>
    </xf>
    <xf numFmtId="0" fontId="113" fillId="7" borderId="3" xfId="19" applyFont="1" applyFill="1" applyBorder="1" applyAlignment="1">
      <alignment horizontal="center" vertical="center" wrapText="1"/>
    </xf>
    <xf numFmtId="0" fontId="113" fillId="7" borderId="5" xfId="19" applyFont="1" applyFill="1" applyBorder="1" applyAlignment="1">
      <alignment horizontal="center" vertical="center" wrapText="1"/>
    </xf>
    <xf numFmtId="0" fontId="113" fillId="7" borderId="21" xfId="19" applyFont="1" applyFill="1" applyBorder="1" applyAlignment="1">
      <alignment horizontal="center" vertical="center" wrapText="1"/>
    </xf>
    <xf numFmtId="166" fontId="110" fillId="0" borderId="1" xfId="19" applyNumberFormat="1" applyFont="1" applyFill="1" applyBorder="1" applyAlignment="1">
      <alignment horizontal="center" vertical="center" wrapText="1"/>
    </xf>
    <xf numFmtId="1" fontId="110" fillId="0" borderId="1" xfId="19" applyNumberFormat="1" applyFont="1" applyFill="1" applyBorder="1" applyAlignment="1">
      <alignment horizontal="center" vertical="center" wrapText="1"/>
    </xf>
    <xf numFmtId="3" fontId="110" fillId="0" borderId="1" xfId="19" applyNumberFormat="1" applyFont="1" applyFill="1" applyBorder="1" applyAlignment="1">
      <alignment horizontal="center" vertical="center"/>
    </xf>
    <xf numFmtId="166" fontId="110" fillId="0" borderId="3" xfId="19" applyNumberFormat="1" applyFont="1" applyFill="1" applyBorder="1" applyAlignment="1">
      <alignment horizontal="center" vertical="center" wrapText="1"/>
    </xf>
    <xf numFmtId="1" fontId="110" fillId="0" borderId="3" xfId="19" applyNumberFormat="1" applyFont="1" applyFill="1" applyBorder="1" applyAlignment="1">
      <alignment horizontal="center" vertical="center" wrapText="1"/>
    </xf>
    <xf numFmtId="3" fontId="110" fillId="0" borderId="17" xfId="19" applyNumberFormat="1" applyFont="1" applyBorder="1" applyAlignment="1">
      <alignment horizontal="center" vertical="center"/>
    </xf>
    <xf numFmtId="166" fontId="110" fillId="2" borderId="1" xfId="19" applyNumberFormat="1" applyFont="1" applyFill="1" applyBorder="1" applyAlignment="1">
      <alignment horizontal="center" vertical="center" wrapText="1"/>
    </xf>
    <xf numFmtId="166" fontId="110" fillId="0" borderId="5" xfId="19" applyNumberFormat="1" applyFont="1" applyFill="1" applyBorder="1" applyAlignment="1">
      <alignment horizontal="center" vertical="center" wrapText="1"/>
    </xf>
    <xf numFmtId="1" fontId="110" fillId="0" borderId="5" xfId="19" applyNumberFormat="1" applyFont="1" applyFill="1" applyBorder="1" applyAlignment="1">
      <alignment horizontal="center" vertical="center" wrapText="1"/>
    </xf>
    <xf numFmtId="166" fontId="110" fillId="2" borderId="5" xfId="19" applyNumberFormat="1" applyFont="1" applyFill="1" applyBorder="1" applyAlignment="1">
      <alignment horizontal="center" vertical="center" wrapText="1"/>
    </xf>
    <xf numFmtId="167" fontId="110" fillId="0" borderId="6" xfId="8" applyNumberFormat="1" applyFont="1" applyBorder="1" applyAlignment="1">
      <alignment horizontal="left" vertical="center" wrapText="1"/>
    </xf>
    <xf numFmtId="2" fontId="110" fillId="0" borderId="3" xfId="19" applyNumberFormat="1" applyFont="1" applyFill="1" applyBorder="1" applyAlignment="1">
      <alignment horizontal="center" vertical="center" wrapText="1"/>
    </xf>
    <xf numFmtId="167" fontId="110" fillId="0" borderId="2" xfId="8" applyNumberFormat="1" applyFont="1" applyBorder="1" applyAlignment="1">
      <alignment horizontal="left" vertical="center" wrapText="1"/>
    </xf>
    <xf numFmtId="2" fontId="110" fillId="0" borderId="1" xfId="19" applyNumberFormat="1" applyFont="1" applyFill="1" applyBorder="1" applyAlignment="1">
      <alignment horizontal="center" vertical="center" wrapText="1"/>
    </xf>
    <xf numFmtId="167" fontId="110" fillId="0" borderId="7" xfId="8" applyNumberFormat="1" applyFont="1" applyBorder="1" applyAlignment="1">
      <alignment horizontal="left" vertical="center" wrapText="1"/>
    </xf>
    <xf numFmtId="166" fontId="110" fillId="0" borderId="20" xfId="19" applyNumberFormat="1" applyFont="1" applyFill="1" applyBorder="1" applyAlignment="1">
      <alignment horizontal="center" vertical="center" wrapText="1"/>
    </xf>
    <xf numFmtId="2" fontId="110" fillId="0" borderId="20" xfId="19" applyNumberFormat="1" applyFont="1" applyFill="1" applyBorder="1" applyAlignment="1">
      <alignment horizontal="center" vertical="center" wrapText="1"/>
    </xf>
    <xf numFmtId="1" fontId="110" fillId="0" borderId="20" xfId="19" applyNumberFormat="1" applyFont="1" applyFill="1" applyBorder="1" applyAlignment="1">
      <alignment horizontal="center" vertical="center" wrapText="1"/>
    </xf>
    <xf numFmtId="167" fontId="110" fillId="0" borderId="4" xfId="8" applyNumberFormat="1" applyFont="1" applyBorder="1" applyAlignment="1">
      <alignment horizontal="left" vertical="center" wrapText="1"/>
    </xf>
    <xf numFmtId="2" fontId="110" fillId="0" borderId="5" xfId="19" applyNumberFormat="1" applyFont="1" applyFill="1" applyBorder="1" applyAlignment="1">
      <alignment horizontal="center" vertical="center" wrapText="1"/>
    </xf>
    <xf numFmtId="166" fontId="110" fillId="0" borderId="18" xfId="19" quotePrefix="1" applyNumberFormat="1" applyFont="1" applyFill="1" applyBorder="1" applyAlignment="1">
      <alignment horizontal="center" vertical="center" wrapText="1"/>
    </xf>
    <xf numFmtId="2" fontId="110" fillId="0" borderId="18" xfId="19" applyNumberFormat="1" applyFont="1" applyFill="1" applyBorder="1" applyAlignment="1">
      <alignment horizontal="center" vertical="center" wrapText="1"/>
    </xf>
    <xf numFmtId="1" fontId="110" fillId="0" borderId="18" xfId="19" applyNumberFormat="1" applyFont="1" applyFill="1" applyBorder="1" applyAlignment="1">
      <alignment horizontal="center" vertical="center" wrapText="1"/>
    </xf>
    <xf numFmtId="166" fontId="110" fillId="0" borderId="18" xfId="19" applyNumberFormat="1" applyFont="1" applyFill="1" applyBorder="1" applyAlignment="1">
      <alignment vertical="center" wrapText="1"/>
    </xf>
    <xf numFmtId="166" fontId="110" fillId="0" borderId="3" xfId="19" quotePrefix="1" applyNumberFormat="1" applyFont="1" applyFill="1" applyBorder="1" applyAlignment="1">
      <alignment horizontal="center" vertical="center" wrapText="1"/>
    </xf>
    <xf numFmtId="166" fontId="110" fillId="0" borderId="3" xfId="19" applyNumberFormat="1" applyFont="1" applyFill="1" applyBorder="1" applyAlignment="1">
      <alignment vertical="center" wrapText="1"/>
    </xf>
    <xf numFmtId="166" fontId="110" fillId="0" borderId="5" xfId="19" quotePrefix="1" applyNumberFormat="1" applyFont="1" applyFill="1" applyBorder="1" applyAlignment="1">
      <alignment horizontal="center" vertical="center" wrapText="1"/>
    </xf>
    <xf numFmtId="166" fontId="110" fillId="0" borderId="5" xfId="19" applyNumberFormat="1" applyFont="1" applyFill="1" applyBorder="1" applyAlignment="1">
      <alignment vertical="center" wrapText="1"/>
    </xf>
    <xf numFmtId="166" fontId="110" fillId="0" borderId="1" xfId="19" quotePrefix="1" applyNumberFormat="1" applyFont="1" applyFill="1" applyBorder="1" applyAlignment="1">
      <alignment horizontal="center" vertical="center" wrapText="1"/>
    </xf>
    <xf numFmtId="166" fontId="110" fillId="0" borderId="1" xfId="19" applyNumberFormat="1" applyFont="1" applyFill="1" applyBorder="1" applyAlignment="1">
      <alignment vertical="center" wrapText="1"/>
    </xf>
    <xf numFmtId="3" fontId="110" fillId="0" borderId="28" xfId="19" applyNumberFormat="1" applyFont="1" applyBorder="1" applyAlignment="1">
      <alignment horizontal="center" vertical="center"/>
    </xf>
    <xf numFmtId="2" fontId="12" fillId="0" borderId="0" xfId="8" applyNumberFormat="1" applyFont="1" applyFill="1" applyBorder="1" applyAlignment="1">
      <alignment horizontal="center" vertical="center" wrapText="1"/>
    </xf>
    <xf numFmtId="0" fontId="3" fillId="0" borderId="0" xfId="19" applyFont="1" applyAlignment="1">
      <alignment horizontal="center" vertical="center"/>
    </xf>
    <xf numFmtId="3" fontId="40" fillId="0" borderId="16" xfId="8" applyNumberFormat="1" applyFont="1" applyFill="1" applyBorder="1" applyAlignment="1">
      <alignment horizontal="center" vertical="center" wrapText="1"/>
    </xf>
    <xf numFmtId="3" fontId="40" fillId="0" borderId="17" xfId="8" applyNumberFormat="1" applyFont="1" applyFill="1" applyBorder="1" applyAlignment="1">
      <alignment horizontal="center" vertical="center" wrapText="1"/>
    </xf>
    <xf numFmtId="3" fontId="40" fillId="0" borderId="33" xfId="8" applyNumberFormat="1" applyFont="1" applyFill="1" applyBorder="1" applyAlignment="1">
      <alignment horizontal="center" vertical="center" wrapText="1"/>
    </xf>
    <xf numFmtId="0" fontId="3" fillId="0" borderId="0" xfId="8" applyAlignment="1">
      <alignment horizontal="center" vertical="center"/>
    </xf>
    <xf numFmtId="0" fontId="3" fillId="0" borderId="1" xfId="8" applyBorder="1" applyAlignment="1">
      <alignment horizontal="center" vertical="center"/>
    </xf>
    <xf numFmtId="3" fontId="40" fillId="0" borderId="2" xfId="8" applyNumberFormat="1" applyFont="1" applyFill="1" applyBorder="1" applyAlignment="1">
      <alignment horizontal="center" vertical="center" wrapText="1"/>
    </xf>
    <xf numFmtId="0" fontId="3" fillId="0" borderId="0" xfId="8" applyFill="1" applyAlignment="1">
      <alignment horizontal="center" vertical="center"/>
    </xf>
    <xf numFmtId="3" fontId="40" fillId="0" borderId="4" xfId="8" applyNumberFormat="1" applyFont="1" applyFill="1" applyBorder="1" applyAlignment="1">
      <alignment horizontal="center" vertical="center" wrapText="1"/>
    </xf>
    <xf numFmtId="0" fontId="47" fillId="0" borderId="0" xfId="8" applyFont="1" applyFill="1" applyBorder="1"/>
    <xf numFmtId="0" fontId="24" fillId="0" borderId="2" xfId="8" applyNumberFormat="1" applyFont="1" applyBorder="1" applyAlignment="1">
      <alignment horizontal="left" vertical="center"/>
    </xf>
    <xf numFmtId="0" fontId="63" fillId="0" borderId="1" xfId="8" quotePrefix="1" applyFont="1" applyFill="1" applyBorder="1" applyAlignment="1">
      <alignment horizontal="center"/>
    </xf>
    <xf numFmtId="0" fontId="47" fillId="0" borderId="0" xfId="8" applyFont="1" applyFill="1" applyBorder="1" applyAlignment="1">
      <alignment horizontal="center" vertical="center"/>
    </xf>
    <xf numFmtId="0" fontId="58" fillId="0" borderId="0" xfId="8" applyFont="1"/>
    <xf numFmtId="170" fontId="57" fillId="0" borderId="1" xfId="8" applyNumberFormat="1" applyFont="1" applyBorder="1" applyAlignment="1">
      <alignment horizontal="center" vertical="center"/>
    </xf>
    <xf numFmtId="4" fontId="57" fillId="0" borderId="1" xfId="8" applyNumberFormat="1" applyFont="1" applyBorder="1" applyAlignment="1">
      <alignment horizontal="center" vertical="center"/>
    </xf>
    <xf numFmtId="170" fontId="58" fillId="0" borderId="0" xfId="8" applyNumberFormat="1" applyFont="1"/>
    <xf numFmtId="0" fontId="57" fillId="0" borderId="1" xfId="8" applyFont="1" applyBorder="1" applyAlignment="1">
      <alignment horizontal="center" vertical="center"/>
    </xf>
    <xf numFmtId="0" fontId="57" fillId="0" borderId="0" xfId="8" applyFont="1" applyAlignment="1">
      <alignment horizontal="center" vertical="center"/>
    </xf>
    <xf numFmtId="170" fontId="57" fillId="0" borderId="3" xfId="8" applyNumberFormat="1" applyFont="1" applyBorder="1" applyAlignment="1">
      <alignment horizontal="center" vertical="center"/>
    </xf>
    <xf numFmtId="0" fontId="108" fillId="7" borderId="3" xfId="19" applyFont="1" applyFill="1" applyBorder="1" applyAlignment="1">
      <alignment horizontal="center" vertical="center" wrapText="1"/>
    </xf>
    <xf numFmtId="0" fontId="108" fillId="7" borderId="5" xfId="19" applyFont="1" applyFill="1" applyBorder="1" applyAlignment="1">
      <alignment horizontal="center" vertical="center" wrapText="1"/>
    </xf>
    <xf numFmtId="0" fontId="3" fillId="0" borderId="2" xfId="8" applyBorder="1" applyAlignment="1">
      <alignment horizontal="center" vertical="center"/>
    </xf>
    <xf numFmtId="3" fontId="40" fillId="2" borderId="6" xfId="19" applyNumberFormat="1" applyFont="1" applyFill="1" applyBorder="1" applyAlignment="1">
      <alignment horizontal="center" vertical="center"/>
    </xf>
    <xf numFmtId="170" fontId="12" fillId="0" borderId="16" xfId="8" applyNumberFormat="1" applyFont="1" applyBorder="1" applyAlignment="1">
      <alignment horizontal="center" vertical="center"/>
    </xf>
    <xf numFmtId="3" fontId="40" fillId="2" borderId="2" xfId="19" applyNumberFormat="1" applyFont="1" applyFill="1" applyBorder="1" applyAlignment="1">
      <alignment horizontal="center" vertical="center"/>
    </xf>
    <xf numFmtId="170" fontId="12" fillId="0" borderId="17" xfId="8" applyNumberFormat="1" applyFont="1" applyBorder="1" applyAlignment="1">
      <alignment horizontal="center" vertical="center"/>
    </xf>
    <xf numFmtId="3" fontId="40" fillId="2" borderId="2" xfId="8" applyNumberFormat="1" applyFont="1" applyFill="1" applyBorder="1" applyAlignment="1">
      <alignment horizontal="center" vertical="center" wrapText="1"/>
    </xf>
    <xf numFmtId="170" fontId="12" fillId="0" borderId="33" xfId="8" applyNumberFormat="1" applyFont="1" applyBorder="1" applyAlignment="1">
      <alignment horizontal="center" vertical="center"/>
    </xf>
    <xf numFmtId="0" fontId="109" fillId="7" borderId="1" xfId="8" applyFont="1" applyFill="1" applyBorder="1" applyAlignment="1">
      <alignment horizontal="center"/>
    </xf>
    <xf numFmtId="0" fontId="47" fillId="0" borderId="0" xfId="8" applyFont="1" applyFill="1" applyBorder="1" applyAlignment="1">
      <alignment vertical="center"/>
    </xf>
    <xf numFmtId="166" fontId="109" fillId="7" borderId="20" xfId="8" applyNumberFormat="1" applyFont="1" applyFill="1" applyBorder="1" applyAlignment="1">
      <alignment horizontal="center" vertical="center"/>
    </xf>
    <xf numFmtId="0" fontId="47" fillId="0" borderId="1" xfId="8" applyFont="1" applyFill="1" applyBorder="1" applyAlignment="1" applyProtection="1">
      <alignment horizontal="center" vertical="center"/>
      <protection locked="0"/>
    </xf>
    <xf numFmtId="0" fontId="47" fillId="0" borderId="5" xfId="8" applyFont="1" applyFill="1" applyBorder="1" applyAlignment="1" applyProtection="1">
      <alignment horizontal="center" vertical="center"/>
      <protection locked="0"/>
    </xf>
    <xf numFmtId="0" fontId="109" fillId="7" borderId="2" xfId="8" applyFont="1" applyFill="1" applyBorder="1" applyAlignment="1">
      <alignment horizontal="center" vertical="center"/>
    </xf>
    <xf numFmtId="0" fontId="24" fillId="0" borderId="4" xfId="8" applyNumberFormat="1" applyFont="1" applyBorder="1" applyAlignment="1">
      <alignment horizontal="left" vertical="center"/>
    </xf>
    <xf numFmtId="0" fontId="63" fillId="0" borderId="5" xfId="8" quotePrefix="1" applyFont="1" applyFill="1" applyBorder="1" applyAlignment="1">
      <alignment horizontal="center"/>
    </xf>
    <xf numFmtId="0" fontId="3" fillId="0" borderId="5" xfId="23" applyFont="1" applyFill="1" applyBorder="1" applyAlignment="1">
      <alignment horizontal="center"/>
    </xf>
    <xf numFmtId="0" fontId="109" fillId="7" borderId="17" xfId="8" applyFont="1" applyFill="1" applyBorder="1" applyAlignment="1">
      <alignment horizontal="center" vertical="center"/>
    </xf>
    <xf numFmtId="179" fontId="70" fillId="0" borderId="17" xfId="32" applyNumberFormat="1" applyFont="1" applyFill="1" applyBorder="1" applyAlignment="1" applyProtection="1">
      <alignment horizontal="center" vertical="center"/>
      <protection locked="0"/>
    </xf>
    <xf numFmtId="179" fontId="70" fillId="0" borderId="33" xfId="32" applyNumberFormat="1" applyFont="1" applyFill="1" applyBorder="1" applyAlignment="1" applyProtection="1">
      <alignment horizontal="center" vertical="center"/>
      <protection locked="0"/>
    </xf>
    <xf numFmtId="174" fontId="24" fillId="0" borderId="17" xfId="8" applyNumberFormat="1" applyFont="1" applyFill="1" applyBorder="1" applyAlignment="1">
      <alignment horizontal="center" vertical="center" wrapText="1"/>
    </xf>
    <xf numFmtId="174" fontId="24" fillId="0" borderId="33" xfId="8" applyNumberFormat="1" applyFont="1" applyFill="1" applyBorder="1" applyAlignment="1">
      <alignment horizontal="center" vertical="center" wrapText="1"/>
    </xf>
    <xf numFmtId="0" fontId="50" fillId="0" borderId="0" xfId="8" applyFont="1" applyFill="1" applyBorder="1" applyAlignment="1">
      <alignment horizontal="center" vertical="center"/>
    </xf>
    <xf numFmtId="0" fontId="47" fillId="0" borderId="0" xfId="8" applyFont="1" applyFill="1" applyBorder="1" applyAlignment="1">
      <alignment horizontal="center" vertical="center" wrapText="1"/>
    </xf>
    <xf numFmtId="0" fontId="47" fillId="0" borderId="0" xfId="8" applyFont="1" applyFill="1" applyBorder="1" applyAlignment="1">
      <alignment wrapText="1"/>
    </xf>
    <xf numFmtId="0" fontId="75" fillId="0" borderId="0" xfId="8" applyFont="1" applyFill="1" applyBorder="1" applyAlignment="1">
      <alignment vertical="center" wrapText="1"/>
    </xf>
    <xf numFmtId="2" fontId="12" fillId="0" borderId="0" xfId="8" applyNumberFormat="1" applyFont="1" applyFill="1" applyBorder="1" applyAlignment="1">
      <alignment horizontal="center" vertical="center"/>
    </xf>
    <xf numFmtId="170" fontId="12" fillId="0" borderId="30" xfId="8" applyNumberFormat="1" applyFont="1" applyBorder="1" applyAlignment="1">
      <alignment vertical="center"/>
    </xf>
    <xf numFmtId="0" fontId="6" fillId="0" borderId="0" xfId="8" applyFont="1" applyFill="1" applyAlignment="1">
      <alignment horizontal="center"/>
    </xf>
    <xf numFmtId="2" fontId="12" fillId="0" borderId="6" xfId="8" applyNumberFormat="1" applyFont="1" applyFill="1" applyBorder="1" applyAlignment="1">
      <alignment horizontal="left" vertical="center"/>
    </xf>
    <xf numFmtId="166" fontId="12" fillId="0" borderId="3" xfId="8" applyNumberFormat="1" applyFont="1" applyFill="1" applyBorder="1" applyAlignment="1">
      <alignment horizontal="center" vertical="center"/>
    </xf>
    <xf numFmtId="2" fontId="12" fillId="0" borderId="3" xfId="8" applyNumberFormat="1" applyFont="1" applyFill="1" applyBorder="1" applyAlignment="1">
      <alignment horizontal="center" vertical="center"/>
    </xf>
    <xf numFmtId="1" fontId="12" fillId="0" borderId="3" xfId="8" quotePrefix="1" applyNumberFormat="1" applyFont="1" applyFill="1" applyBorder="1" applyAlignment="1">
      <alignment horizontal="center" vertical="center"/>
    </xf>
    <xf numFmtId="1" fontId="12" fillId="0" borderId="3" xfId="8" applyNumberFormat="1" applyFont="1" applyFill="1" applyBorder="1" applyAlignment="1">
      <alignment horizontal="center" vertical="center"/>
    </xf>
    <xf numFmtId="2" fontId="12" fillId="0" borderId="2" xfId="8" applyNumberFormat="1" applyFont="1" applyFill="1" applyBorder="1" applyAlignment="1">
      <alignment horizontal="left" vertical="center"/>
    </xf>
    <xf numFmtId="166" fontId="12" fillId="0" borderId="1" xfId="8" applyNumberFormat="1" applyFont="1" applyFill="1" applyBorder="1" applyAlignment="1">
      <alignment horizontal="center" vertical="center"/>
    </xf>
    <xf numFmtId="2" fontId="12" fillId="0" borderId="1" xfId="8" applyNumberFormat="1" applyFont="1" applyFill="1" applyBorder="1" applyAlignment="1">
      <alignment horizontal="center" vertical="center"/>
    </xf>
    <xf numFmtId="1" fontId="12" fillId="0" borderId="1" xfId="8" quotePrefix="1" applyNumberFormat="1" applyFont="1" applyFill="1" applyBorder="1" applyAlignment="1">
      <alignment horizontal="center" vertical="center"/>
    </xf>
    <xf numFmtId="1" fontId="12" fillId="0" borderId="1" xfId="8" applyNumberFormat="1" applyFont="1" applyFill="1" applyBorder="1" applyAlignment="1">
      <alignment horizontal="center" vertical="center"/>
    </xf>
    <xf numFmtId="2" fontId="12" fillId="0" borderId="4" xfId="8" applyNumberFormat="1" applyFont="1" applyFill="1" applyBorder="1" applyAlignment="1">
      <alignment horizontal="left" vertical="center"/>
    </xf>
    <xf numFmtId="166" fontId="12" fillId="0" borderId="5" xfId="8" applyNumberFormat="1" applyFont="1" applyFill="1" applyBorder="1" applyAlignment="1">
      <alignment horizontal="center" vertical="center"/>
    </xf>
    <xf numFmtId="2" fontId="12" fillId="0" borderId="5" xfId="8" applyNumberFormat="1" applyFont="1" applyFill="1" applyBorder="1" applyAlignment="1">
      <alignment horizontal="center" vertical="center"/>
    </xf>
    <xf numFmtId="1" fontId="12" fillId="0" borderId="5" xfId="8" quotePrefix="1" applyNumberFormat="1" applyFont="1" applyFill="1" applyBorder="1" applyAlignment="1">
      <alignment horizontal="center" vertical="center"/>
    </xf>
    <xf numFmtId="1" fontId="12" fillId="0" borderId="5" xfId="8" applyNumberFormat="1" applyFont="1" applyFill="1" applyBorder="1" applyAlignment="1">
      <alignment horizontal="center" vertical="center"/>
    </xf>
    <xf numFmtId="2" fontId="12" fillId="0" borderId="8" xfId="8" applyNumberFormat="1" applyFont="1" applyFill="1" applyBorder="1" applyAlignment="1">
      <alignment horizontal="left" vertical="center"/>
    </xf>
    <xf numFmtId="166" fontId="12" fillId="0" borderId="21" xfId="8" applyNumberFormat="1" applyFont="1" applyFill="1" applyBorder="1" applyAlignment="1">
      <alignment horizontal="center" vertical="center"/>
    </xf>
    <xf numFmtId="2" fontId="12" fillId="0" borderId="21" xfId="8" applyNumberFormat="1" applyFont="1" applyFill="1" applyBorder="1" applyAlignment="1">
      <alignment horizontal="center" vertical="center"/>
    </xf>
    <xf numFmtId="1" fontId="12" fillId="0" borderId="32" xfId="8" quotePrefix="1" applyNumberFormat="1" applyFont="1" applyFill="1" applyBorder="1" applyAlignment="1">
      <alignment horizontal="center" vertical="center"/>
    </xf>
    <xf numFmtId="1" fontId="12" fillId="0" borderId="21" xfId="8" applyNumberFormat="1" applyFont="1" applyFill="1" applyBorder="1" applyAlignment="1">
      <alignment horizontal="center" vertical="center"/>
    </xf>
    <xf numFmtId="0" fontId="7" fillId="0" borderId="0" xfId="8" applyFont="1" applyAlignment="1">
      <alignment horizontal="left"/>
    </xf>
    <xf numFmtId="2" fontId="6" fillId="0" borderId="0" xfId="8" applyNumberFormat="1" applyFont="1" applyAlignment="1">
      <alignment horizontal="center"/>
    </xf>
    <xf numFmtId="2" fontId="6" fillId="0" borderId="0" xfId="8" applyNumberFormat="1" applyFont="1" applyFill="1" applyAlignment="1">
      <alignment horizontal="center"/>
    </xf>
    <xf numFmtId="3" fontId="4" fillId="0" borderId="0" xfId="8" applyNumberFormat="1" applyFont="1" applyAlignment="1">
      <alignment horizontal="center"/>
    </xf>
    <xf numFmtId="2" fontId="9" fillId="0" borderId="0" xfId="8" applyNumberFormat="1" applyFont="1" applyAlignment="1">
      <alignment horizontal="center"/>
    </xf>
    <xf numFmtId="166" fontId="9" fillId="0" borderId="0" xfId="8" applyNumberFormat="1" applyFont="1" applyFill="1" applyAlignment="1">
      <alignment horizontal="center"/>
    </xf>
    <xf numFmtId="2" fontId="9" fillId="0" borderId="0" xfId="8" applyNumberFormat="1" applyFont="1" applyFill="1" applyAlignment="1">
      <alignment horizontal="center"/>
    </xf>
    <xf numFmtId="170" fontId="12" fillId="0" borderId="3" xfId="8" applyNumberFormat="1" applyFont="1" applyBorder="1" applyAlignment="1">
      <alignment horizontal="center" vertical="center"/>
    </xf>
    <xf numFmtId="0" fontId="113" fillId="7" borderId="61" xfId="19" applyFont="1" applyFill="1" applyBorder="1" applyAlignment="1">
      <alignment horizontal="center" vertical="center" wrapText="1"/>
    </xf>
    <xf numFmtId="0" fontId="114" fillId="0" borderId="6" xfId="19" applyFont="1" applyFill="1" applyBorder="1" applyAlignment="1">
      <alignment horizontal="left" vertical="center"/>
    </xf>
    <xf numFmtId="0" fontId="114" fillId="0" borderId="3" xfId="19" applyFont="1" applyFill="1" applyBorder="1" applyAlignment="1">
      <alignment horizontal="left" vertical="center"/>
    </xf>
    <xf numFmtId="166" fontId="114" fillId="0" borderId="3" xfId="19" applyNumberFormat="1" applyFont="1" applyFill="1" applyBorder="1" applyAlignment="1">
      <alignment horizontal="center" vertical="center" wrapText="1"/>
    </xf>
    <xf numFmtId="2" fontId="114" fillId="0" borderId="3" xfId="19" applyNumberFormat="1" applyFont="1" applyFill="1" applyBorder="1" applyAlignment="1">
      <alignment horizontal="center" vertical="center" wrapText="1"/>
    </xf>
    <xf numFmtId="1" fontId="114" fillId="0" borderId="3" xfId="19" applyNumberFormat="1" applyFont="1" applyFill="1" applyBorder="1" applyAlignment="1">
      <alignment horizontal="center" vertical="center" wrapText="1"/>
    </xf>
    <xf numFmtId="166" fontId="114" fillId="0" borderId="3" xfId="19" applyNumberFormat="1" applyFont="1" applyFill="1" applyBorder="1" applyAlignment="1">
      <alignment vertical="center" wrapText="1"/>
    </xf>
    <xf numFmtId="0" fontId="114" fillId="0" borderId="61" xfId="19" applyFont="1" applyFill="1" applyBorder="1" applyAlignment="1">
      <alignment horizontal="center" vertical="center" wrapText="1"/>
    </xf>
    <xf numFmtId="0" fontId="114" fillId="0" borderId="4" xfId="19" applyFont="1" applyFill="1" applyBorder="1" applyAlignment="1">
      <alignment horizontal="left" vertical="center"/>
    </xf>
    <xf numFmtId="0" fontId="114" fillId="0" borderId="5" xfId="19" applyFont="1" applyFill="1" applyBorder="1" applyAlignment="1">
      <alignment horizontal="left" vertical="center"/>
    </xf>
    <xf numFmtId="4" fontId="114" fillId="0" borderId="20" xfId="19" applyNumberFormat="1" applyFont="1" applyFill="1" applyBorder="1" applyAlignment="1">
      <alignment horizontal="center" vertical="center"/>
    </xf>
    <xf numFmtId="166" fontId="114" fillId="0" borderId="5" xfId="19" applyNumberFormat="1" applyFont="1" applyFill="1" applyBorder="1" applyAlignment="1">
      <alignment vertical="center" wrapText="1"/>
    </xf>
    <xf numFmtId="0" fontId="114" fillId="0" borderId="62" xfId="19" applyFont="1" applyFill="1" applyBorder="1" applyAlignment="1">
      <alignment horizontal="center" vertical="center" wrapText="1"/>
    </xf>
    <xf numFmtId="0" fontId="114" fillId="0" borderId="3" xfId="19" applyFont="1" applyFill="1" applyBorder="1" applyAlignment="1">
      <alignment horizontal="center" vertical="center" wrapText="1"/>
    </xf>
    <xf numFmtId="166" fontId="114" fillId="0" borderId="32" xfId="19" applyNumberFormat="1" applyFont="1" applyFill="1" applyBorder="1" applyAlignment="1">
      <alignment vertical="center" wrapText="1"/>
    </xf>
    <xf numFmtId="0" fontId="114" fillId="0" borderId="19" xfId="19" applyFont="1" applyFill="1" applyBorder="1" applyAlignment="1">
      <alignment horizontal="center" vertical="center" wrapText="1"/>
    </xf>
    <xf numFmtId="0" fontId="114" fillId="0" borderId="22" xfId="19" applyFont="1" applyFill="1" applyBorder="1" applyAlignment="1">
      <alignment horizontal="left" vertical="center"/>
    </xf>
    <xf numFmtId="166" fontId="114" fillId="0" borderId="22" xfId="19" applyNumberFormat="1" applyFont="1" applyFill="1" applyBorder="1" applyAlignment="1">
      <alignment vertical="center" wrapText="1"/>
    </xf>
    <xf numFmtId="0" fontId="114" fillId="0" borderId="63" xfId="19" applyFont="1" applyFill="1" applyBorder="1" applyAlignment="1">
      <alignment horizontal="center" vertical="center" wrapText="1"/>
    </xf>
    <xf numFmtId="4" fontId="114" fillId="0" borderId="5" xfId="19" applyNumberFormat="1" applyFont="1" applyFill="1" applyBorder="1" applyAlignment="1">
      <alignment horizontal="center" vertical="center"/>
    </xf>
    <xf numFmtId="0" fontId="108" fillId="7" borderId="3" xfId="8" applyFont="1" applyFill="1" applyBorder="1" applyAlignment="1">
      <alignment horizontal="center" vertical="center"/>
    </xf>
    <xf numFmtId="0" fontId="108" fillId="7" borderId="5" xfId="8" applyFont="1" applyFill="1" applyBorder="1" applyAlignment="1">
      <alignment horizontal="center" vertical="center" wrapText="1"/>
    </xf>
    <xf numFmtId="0" fontId="1" fillId="0" borderId="64" xfId="14" applyFont="1" applyBorder="1" applyAlignment="1">
      <alignment horizontal="center" vertical="center"/>
    </xf>
    <xf numFmtId="0" fontId="1" fillId="0" borderId="54" xfId="14" applyFont="1" applyBorder="1" applyAlignment="1">
      <alignment horizontal="center" vertical="center"/>
    </xf>
    <xf numFmtId="0" fontId="1" fillId="0" borderId="43" xfId="14" applyFont="1" applyBorder="1" applyAlignment="1">
      <alignment horizontal="center" vertical="center"/>
    </xf>
    <xf numFmtId="170" fontId="3" fillId="0" borderId="0" xfId="8" applyNumberFormat="1"/>
    <xf numFmtId="170" fontId="57" fillId="0" borderId="5" xfId="8" applyNumberFormat="1" applyFont="1" applyBorder="1" applyAlignment="1">
      <alignment horizontal="center" vertical="center"/>
    </xf>
    <xf numFmtId="2" fontId="57" fillId="0" borderId="6" xfId="8" applyNumberFormat="1" applyFont="1" applyBorder="1" applyAlignment="1">
      <alignment horizontal="center" vertical="center"/>
    </xf>
    <xf numFmtId="2" fontId="57" fillId="0" borderId="2" xfId="8" applyNumberFormat="1" applyFont="1" applyBorder="1" applyAlignment="1">
      <alignment horizontal="center" vertical="center"/>
    </xf>
    <xf numFmtId="2" fontId="57" fillId="0" borderId="4" xfId="8" applyNumberFormat="1" applyFont="1" applyBorder="1" applyAlignment="1">
      <alignment horizontal="center" vertical="center"/>
    </xf>
    <xf numFmtId="0" fontId="57" fillId="0" borderId="0" xfId="8" applyFont="1" applyAlignment="1">
      <alignment vertical="center"/>
    </xf>
    <xf numFmtId="170" fontId="57" fillId="0" borderId="59" xfId="8" applyNumberFormat="1" applyFont="1" applyBorder="1" applyAlignment="1">
      <alignment vertical="center"/>
    </xf>
    <xf numFmtId="170" fontId="57" fillId="0" borderId="0" xfId="8" applyNumberFormat="1" applyFont="1" applyBorder="1" applyAlignment="1">
      <alignment vertical="center"/>
    </xf>
    <xf numFmtId="0" fontId="115" fillId="2" borderId="40" xfId="14" applyFont="1" applyFill="1" applyBorder="1"/>
    <xf numFmtId="0" fontId="115" fillId="0" borderId="46" xfId="14" applyFont="1" applyBorder="1" applyAlignment="1">
      <alignment horizontal="center" vertical="center"/>
    </xf>
    <xf numFmtId="0" fontId="115" fillId="0" borderId="47" xfId="14" applyFont="1" applyBorder="1" applyAlignment="1">
      <alignment horizontal="center" vertical="center"/>
    </xf>
    <xf numFmtId="0" fontId="115" fillId="2" borderId="41" xfId="14" applyFont="1" applyFill="1" applyBorder="1"/>
    <xf numFmtId="0" fontId="115" fillId="0" borderId="48" xfId="14" applyFont="1" applyBorder="1" applyAlignment="1">
      <alignment horizontal="center" vertical="center"/>
    </xf>
    <xf numFmtId="0" fontId="62" fillId="0" borderId="65" xfId="14" applyFont="1" applyBorder="1" applyAlignment="1">
      <alignment horizontal="center" vertical="center"/>
    </xf>
    <xf numFmtId="0" fontId="62" fillId="0" borderId="36" xfId="14" applyFont="1" applyBorder="1" applyAlignment="1">
      <alignment horizontal="center" vertical="center"/>
    </xf>
    <xf numFmtId="0" fontId="62" fillId="0" borderId="44" xfId="14" applyFont="1" applyBorder="1" applyAlignment="1">
      <alignment horizontal="center" vertical="center"/>
    </xf>
    <xf numFmtId="0" fontId="62" fillId="0" borderId="27" xfId="14" applyFont="1" applyFill="1" applyBorder="1" applyAlignment="1">
      <alignment horizontal="center" vertical="center" wrapText="1"/>
    </xf>
    <xf numFmtId="0" fontId="62" fillId="0" borderId="18" xfId="14" applyFont="1" applyFill="1" applyBorder="1" applyAlignment="1">
      <alignment horizontal="center" vertical="center" wrapText="1"/>
    </xf>
    <xf numFmtId="0" fontId="55" fillId="0" borderId="6" xfId="14" applyNumberFormat="1" applyFont="1" applyFill="1" applyBorder="1" applyAlignment="1" applyProtection="1">
      <alignment horizontal="center" vertical="center"/>
    </xf>
    <xf numFmtId="0" fontId="55" fillId="0" borderId="3" xfId="14" applyNumberFormat="1" applyFont="1" applyFill="1" applyBorder="1" applyAlignment="1" applyProtection="1">
      <alignment horizontal="center" vertical="center"/>
    </xf>
    <xf numFmtId="0" fontId="1" fillId="0" borderId="3" xfId="14" applyFont="1" applyBorder="1" applyAlignment="1">
      <alignment horizontal="center" vertical="center"/>
    </xf>
    <xf numFmtId="0" fontId="55" fillId="0" borderId="2" xfId="14" applyNumberFormat="1" applyFont="1" applyFill="1" applyBorder="1" applyAlignment="1" applyProtection="1">
      <alignment horizontal="center" vertical="center"/>
    </xf>
    <xf numFmtId="0" fontId="55" fillId="0" borderId="1" xfId="14" applyNumberFormat="1" applyFont="1" applyFill="1" applyBorder="1" applyAlignment="1" applyProtection="1">
      <alignment horizontal="center" vertical="center"/>
    </xf>
    <xf numFmtId="0" fontId="1" fillId="0" borderId="1" xfId="14" applyFont="1" applyBorder="1" applyAlignment="1">
      <alignment horizontal="center" vertical="center"/>
    </xf>
    <xf numFmtId="0" fontId="55" fillId="0" borderId="4" xfId="14" applyNumberFormat="1" applyFont="1" applyFill="1" applyBorder="1" applyAlignment="1" applyProtection="1">
      <alignment horizontal="center" vertical="center"/>
    </xf>
    <xf numFmtId="0" fontId="55" fillId="0" borderId="5" xfId="14" applyNumberFormat="1" applyFont="1" applyFill="1" applyBorder="1" applyAlignment="1" applyProtection="1">
      <alignment horizontal="center" vertical="center"/>
    </xf>
    <xf numFmtId="0" fontId="1" fillId="0" borderId="5" xfId="14" applyFont="1" applyBorder="1" applyAlignment="1">
      <alignment horizontal="center" vertical="center"/>
    </xf>
    <xf numFmtId="0" fontId="62" fillId="0" borderId="28" xfId="14" applyFont="1" applyFill="1" applyBorder="1" applyAlignment="1">
      <alignment horizontal="center" vertical="center" wrapText="1"/>
    </xf>
    <xf numFmtId="0" fontId="1" fillId="2" borderId="6" xfId="14" applyFont="1" applyFill="1" applyBorder="1" applyAlignment="1">
      <alignment horizontal="center" vertical="center" wrapText="1"/>
    </xf>
    <xf numFmtId="0" fontId="1" fillId="2" borderId="3" xfId="14" applyFont="1" applyFill="1" applyBorder="1" applyAlignment="1">
      <alignment horizontal="center" vertical="center" wrapText="1"/>
    </xf>
    <xf numFmtId="4" fontId="1" fillId="2" borderId="3" xfId="14" applyNumberFormat="1" applyFont="1" applyFill="1" applyBorder="1" applyAlignment="1">
      <alignment horizontal="center" vertical="center" wrapText="1"/>
    </xf>
    <xf numFmtId="0" fontId="95" fillId="2" borderId="3" xfId="14" applyFont="1" applyFill="1" applyBorder="1" applyAlignment="1">
      <alignment horizontal="center" vertical="center" wrapText="1"/>
    </xf>
    <xf numFmtId="0" fontId="1" fillId="2" borderId="16" xfId="14" applyFont="1" applyFill="1" applyBorder="1" applyAlignment="1">
      <alignment horizontal="center" vertical="center" wrapText="1"/>
    </xf>
    <xf numFmtId="0" fontId="1" fillId="2" borderId="2" xfId="14" applyFont="1" applyFill="1" applyBorder="1" applyAlignment="1">
      <alignment horizontal="center" vertical="center" wrapText="1"/>
    </xf>
    <xf numFmtId="0" fontId="1" fillId="2" borderId="1" xfId="14" applyFont="1" applyFill="1" applyBorder="1" applyAlignment="1">
      <alignment horizontal="center" vertical="center" wrapText="1"/>
    </xf>
    <xf numFmtId="4" fontId="1" fillId="2" borderId="1" xfId="14" applyNumberFormat="1" applyFont="1" applyFill="1" applyBorder="1" applyAlignment="1">
      <alignment horizontal="center" vertical="center" wrapText="1"/>
    </xf>
    <xf numFmtId="0" fontId="95" fillId="2" borderId="1" xfId="14" applyFont="1" applyFill="1" applyBorder="1" applyAlignment="1">
      <alignment horizontal="center" vertical="center" wrapText="1"/>
    </xf>
    <xf numFmtId="0" fontId="1" fillId="2" borderId="17" xfId="14" applyFont="1" applyFill="1" applyBorder="1" applyAlignment="1">
      <alignment horizontal="center" vertical="center" wrapText="1"/>
    </xf>
    <xf numFmtId="0" fontId="1" fillId="2" borderId="4" xfId="14" applyFont="1" applyFill="1" applyBorder="1" applyAlignment="1">
      <alignment horizontal="center" vertical="center" wrapText="1"/>
    </xf>
    <xf numFmtId="0" fontId="1" fillId="2" borderId="5" xfId="14" applyFont="1" applyFill="1" applyBorder="1" applyAlignment="1">
      <alignment horizontal="center" vertical="center" wrapText="1"/>
    </xf>
    <xf numFmtId="4" fontId="1" fillId="2" borderId="5" xfId="14" applyNumberFormat="1" applyFont="1" applyFill="1" applyBorder="1" applyAlignment="1">
      <alignment horizontal="center" vertical="center" wrapText="1"/>
    </xf>
    <xf numFmtId="0" fontId="95" fillId="2" borderId="5" xfId="14" applyFont="1" applyFill="1" applyBorder="1" applyAlignment="1">
      <alignment horizontal="center" vertical="center" wrapText="1"/>
    </xf>
    <xf numFmtId="0" fontId="1" fillId="2" borderId="33" xfId="14" applyFont="1" applyFill="1" applyBorder="1" applyAlignment="1">
      <alignment horizontal="center" vertical="center" wrapText="1"/>
    </xf>
    <xf numFmtId="173" fontId="105" fillId="0" borderId="54" xfId="0" applyNumberFormat="1" applyFont="1" applyBorder="1" applyAlignment="1">
      <alignment horizontal="center" vertical="center"/>
    </xf>
    <xf numFmtId="173" fontId="105" fillId="0" borderId="55" xfId="0" applyNumberFormat="1" applyFont="1" applyBorder="1" applyAlignment="1">
      <alignment horizontal="center" vertical="center"/>
    </xf>
    <xf numFmtId="173" fontId="105" fillId="0" borderId="64" xfId="0" applyNumberFormat="1" applyFont="1" applyBorder="1" applyAlignment="1">
      <alignment horizontal="center" vertical="center"/>
    </xf>
    <xf numFmtId="0" fontId="116" fillId="0" borderId="2" xfId="0" applyNumberFormat="1" applyFont="1" applyFill="1" applyBorder="1" applyAlignment="1" applyProtection="1">
      <alignment horizontal="center" vertical="center"/>
    </xf>
    <xf numFmtId="0" fontId="116" fillId="0" borderId="1" xfId="0" applyNumberFormat="1" applyFont="1" applyFill="1" applyBorder="1" applyAlignment="1" applyProtection="1">
      <alignment horizontal="center" vertical="center"/>
    </xf>
    <xf numFmtId="0" fontId="116" fillId="0" borderId="4" xfId="0" applyNumberFormat="1" applyFont="1" applyFill="1" applyBorder="1" applyAlignment="1" applyProtection="1">
      <alignment horizontal="center" vertical="center"/>
    </xf>
    <xf numFmtId="0" fontId="116" fillId="0" borderId="5" xfId="0" applyNumberFormat="1" applyFont="1" applyFill="1" applyBorder="1" applyAlignment="1" applyProtection="1">
      <alignment horizontal="center" vertical="center"/>
    </xf>
    <xf numFmtId="0" fontId="215" fillId="0" borderId="1" xfId="14" applyFill="1" applyBorder="1" applyAlignment="1">
      <alignment horizontal="center" vertical="center"/>
    </xf>
    <xf numFmtId="0" fontId="117" fillId="0" borderId="1" xfId="0" applyFont="1" applyBorder="1" applyAlignment="1">
      <alignment horizontal="center" vertical="center"/>
    </xf>
    <xf numFmtId="0" fontId="46" fillId="0" borderId="27" xfId="14" applyFont="1" applyBorder="1" applyAlignment="1">
      <alignment horizontal="center" vertical="center"/>
    </xf>
    <xf numFmtId="0" fontId="46" fillId="0" borderId="18" xfId="14" applyFont="1" applyBorder="1" applyAlignment="1">
      <alignment horizontal="center" vertical="center"/>
    </xf>
    <xf numFmtId="0" fontId="46" fillId="0" borderId="28" xfId="14" applyFont="1" applyBorder="1" applyAlignment="1">
      <alignment horizontal="center" vertical="center"/>
    </xf>
    <xf numFmtId="0" fontId="215" fillId="0" borderId="3" xfId="14" applyFill="1" applyBorder="1" applyAlignment="1">
      <alignment horizontal="center" vertical="center"/>
    </xf>
    <xf numFmtId="0" fontId="116" fillId="0" borderId="3" xfId="0" applyNumberFormat="1" applyFont="1" applyFill="1" applyBorder="1" applyAlignment="1" applyProtection="1">
      <alignment horizontal="center" vertical="center"/>
    </xf>
    <xf numFmtId="0" fontId="117" fillId="0" borderId="3" xfId="0" applyFont="1" applyBorder="1" applyAlignment="1">
      <alignment horizontal="center" vertical="center"/>
    </xf>
    <xf numFmtId="0" fontId="215" fillId="0" borderId="5" xfId="14" applyFill="1" applyBorder="1" applyAlignment="1">
      <alignment horizontal="center" vertical="center"/>
    </xf>
    <xf numFmtId="0" fontId="117" fillId="0" borderId="5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116" fillId="0" borderId="6" xfId="0" applyNumberFormat="1" applyFont="1" applyFill="1" applyBorder="1" applyAlignment="1" applyProtection="1">
      <alignment horizontal="center" vertical="center"/>
    </xf>
    <xf numFmtId="173" fontId="114" fillId="0" borderId="64" xfId="0" applyNumberFormat="1" applyFont="1" applyBorder="1" applyAlignment="1">
      <alignment horizontal="center" vertical="center"/>
    </xf>
    <xf numFmtId="0" fontId="115" fillId="2" borderId="0" xfId="14" applyFont="1" applyFill="1"/>
    <xf numFmtId="0" fontId="115" fillId="0" borderId="0" xfId="14" applyFont="1"/>
    <xf numFmtId="0" fontId="115" fillId="0" borderId="54" xfId="14" applyFont="1" applyBorder="1" applyAlignment="1">
      <alignment horizontal="center" vertical="center"/>
    </xf>
    <xf numFmtId="0" fontId="115" fillId="0" borderId="55" xfId="14" applyFont="1" applyBorder="1" applyAlignment="1">
      <alignment horizontal="center" vertical="center"/>
    </xf>
    <xf numFmtId="0" fontId="115" fillId="0" borderId="64" xfId="14" applyFont="1" applyBorder="1" applyAlignment="1">
      <alignment horizontal="center" vertical="center"/>
    </xf>
    <xf numFmtId="0" fontId="115" fillId="2" borderId="45" xfId="14" applyFont="1" applyFill="1" applyBorder="1"/>
    <xf numFmtId="0" fontId="115" fillId="0" borderId="59" xfId="14" applyFont="1" applyBorder="1" applyAlignment="1">
      <alignment horizontal="center" vertical="center"/>
    </xf>
    <xf numFmtId="0" fontId="115" fillId="2" borderId="43" xfId="14" applyFont="1" applyFill="1" applyBorder="1"/>
    <xf numFmtId="0" fontId="115" fillId="2" borderId="42" xfId="14" applyFont="1" applyFill="1" applyBorder="1"/>
    <xf numFmtId="0" fontId="115" fillId="2" borderId="26" xfId="14" applyFont="1" applyFill="1" applyBorder="1"/>
    <xf numFmtId="0" fontId="115" fillId="0" borderId="3" xfId="14" applyFont="1" applyFill="1" applyBorder="1" applyAlignment="1">
      <alignment horizontal="center" vertical="center"/>
    </xf>
    <xf numFmtId="0" fontId="115" fillId="0" borderId="1" xfId="14" applyFont="1" applyFill="1" applyBorder="1" applyAlignment="1">
      <alignment horizontal="center" vertical="center"/>
    </xf>
    <xf numFmtId="0" fontId="115" fillId="0" borderId="5" xfId="14" applyFont="1" applyFill="1" applyBorder="1" applyAlignment="1">
      <alignment horizontal="center" vertical="center"/>
    </xf>
    <xf numFmtId="0" fontId="115" fillId="2" borderId="0" xfId="14" applyFont="1" applyFill="1" applyBorder="1"/>
    <xf numFmtId="0" fontId="62" fillId="0" borderId="25" xfId="14" applyFont="1" applyBorder="1" applyAlignment="1">
      <alignment horizontal="center" vertical="center"/>
    </xf>
    <xf numFmtId="0" fontId="1" fillId="0" borderId="16" xfId="14" applyFont="1" applyBorder="1" applyAlignment="1">
      <alignment horizontal="center" vertical="center"/>
    </xf>
    <xf numFmtId="0" fontId="1" fillId="0" borderId="17" xfId="14" applyFont="1" applyBorder="1" applyAlignment="1">
      <alignment horizontal="center" vertical="center"/>
    </xf>
    <xf numFmtId="0" fontId="55" fillId="0" borderId="17" xfId="14" applyNumberFormat="1" applyFont="1" applyFill="1" applyBorder="1" applyAlignment="1" applyProtection="1">
      <alignment horizontal="center" vertical="center"/>
    </xf>
    <xf numFmtId="0" fontId="1" fillId="0" borderId="33" xfId="14" applyFont="1" applyBorder="1" applyAlignment="1">
      <alignment horizontal="center" vertical="center"/>
    </xf>
    <xf numFmtId="0" fontId="62" fillId="0" borderId="27" xfId="14" applyFont="1" applyBorder="1" applyAlignment="1">
      <alignment horizontal="center" vertical="center"/>
    </xf>
    <xf numFmtId="0" fontId="62" fillId="0" borderId="18" xfId="14" applyFont="1" applyBorder="1" applyAlignment="1">
      <alignment horizontal="center" vertical="center"/>
    </xf>
    <xf numFmtId="0" fontId="62" fillId="0" borderId="28" xfId="14" applyFont="1" applyBorder="1" applyAlignment="1">
      <alignment horizontal="center" vertical="center"/>
    </xf>
    <xf numFmtId="0" fontId="118" fillId="0" borderId="66" xfId="0" applyFont="1" applyFill="1" applyBorder="1" applyAlignment="1">
      <alignment horizontal="center" vertical="center" wrapText="1"/>
    </xf>
    <xf numFmtId="0" fontId="118" fillId="0" borderId="18" xfId="0" applyFont="1" applyFill="1" applyBorder="1" applyAlignment="1">
      <alignment horizontal="center" vertical="center" wrapText="1"/>
    </xf>
    <xf numFmtId="0" fontId="55" fillId="0" borderId="16" xfId="0" applyFont="1" applyBorder="1" applyAlignment="1">
      <alignment horizontal="center" vertical="center"/>
    </xf>
    <xf numFmtId="0" fontId="55" fillId="0" borderId="11" xfId="0" applyNumberFormat="1" applyFont="1" applyFill="1" applyBorder="1" applyAlignment="1" applyProtection="1">
      <alignment horizontal="center" vertical="center"/>
    </xf>
    <xf numFmtId="0" fontId="55" fillId="0" borderId="3" xfId="0" applyNumberFormat="1" applyFont="1" applyFill="1" applyBorder="1" applyAlignment="1" applyProtection="1">
      <alignment horizontal="center" vertical="center"/>
    </xf>
    <xf numFmtId="0" fontId="115" fillId="0" borderId="3" xfId="0" applyFont="1" applyBorder="1" applyAlignment="1">
      <alignment horizontal="center" vertical="center"/>
    </xf>
    <xf numFmtId="0" fontId="55" fillId="0" borderId="17" xfId="0" applyFont="1" applyBorder="1" applyAlignment="1">
      <alignment horizontal="center" vertical="center"/>
    </xf>
    <xf numFmtId="0" fontId="55" fillId="0" borderId="23" xfId="0" applyNumberFormat="1" applyFont="1" applyFill="1" applyBorder="1" applyAlignment="1" applyProtection="1">
      <alignment horizontal="center" vertical="center"/>
    </xf>
    <xf numFmtId="0" fontId="55" fillId="0" borderId="1" xfId="0" applyNumberFormat="1" applyFont="1" applyFill="1" applyBorder="1" applyAlignment="1" applyProtection="1">
      <alignment horizontal="center" vertical="center"/>
    </xf>
    <xf numFmtId="0" fontId="115" fillId="0" borderId="1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0" borderId="10" xfId="0" applyNumberFormat="1" applyFont="1" applyFill="1" applyBorder="1" applyAlignment="1" applyProtection="1">
      <alignment horizontal="center" vertical="center"/>
    </xf>
    <xf numFmtId="0" fontId="55" fillId="0" borderId="5" xfId="0" applyNumberFormat="1" applyFont="1" applyFill="1" applyBorder="1" applyAlignment="1" applyProtection="1">
      <alignment horizontal="center" vertical="center"/>
    </xf>
    <xf numFmtId="0" fontId="115" fillId="0" borderId="5" xfId="0" applyFont="1" applyBorder="1" applyAlignment="1">
      <alignment horizontal="center" vertical="center"/>
    </xf>
    <xf numFmtId="0" fontId="55" fillId="0" borderId="6" xfId="0" applyNumberFormat="1" applyFont="1" applyFill="1" applyBorder="1" applyAlignment="1" applyProtection="1">
      <alignment horizontal="center" vertical="center"/>
    </xf>
    <xf numFmtId="0" fontId="55" fillId="0" borderId="2" xfId="0" applyNumberFormat="1" applyFont="1" applyFill="1" applyBorder="1" applyAlignment="1" applyProtection="1">
      <alignment horizontal="center" vertical="center"/>
    </xf>
    <xf numFmtId="3" fontId="62" fillId="0" borderId="28" xfId="8" applyNumberFormat="1" applyFont="1" applyFill="1" applyBorder="1" applyAlignment="1">
      <alignment horizontal="center" vertical="center" wrapText="1"/>
    </xf>
    <xf numFmtId="3" fontId="62" fillId="0" borderId="16" xfId="8" applyNumberFormat="1" applyFont="1" applyFill="1" applyBorder="1" applyAlignment="1">
      <alignment horizontal="center" vertical="center" wrapText="1"/>
    </xf>
    <xf numFmtId="3" fontId="62" fillId="0" borderId="17" xfId="8" applyNumberFormat="1" applyFont="1" applyFill="1" applyBorder="1" applyAlignment="1">
      <alignment horizontal="center" vertical="center" wrapText="1"/>
    </xf>
    <xf numFmtId="3" fontId="62" fillId="0" borderId="33" xfId="8" applyNumberFormat="1" applyFont="1" applyFill="1" applyBorder="1" applyAlignment="1">
      <alignment horizontal="center" vertical="center" wrapText="1"/>
    </xf>
    <xf numFmtId="0" fontId="115" fillId="0" borderId="0" xfId="14" applyFont="1" applyFill="1"/>
    <xf numFmtId="3" fontId="62" fillId="0" borderId="65" xfId="8" applyNumberFormat="1" applyFont="1" applyFill="1" applyBorder="1" applyAlignment="1">
      <alignment horizontal="center" vertical="center" wrapText="1"/>
    </xf>
    <xf numFmtId="3" fontId="62" fillId="0" borderId="67" xfId="8" applyNumberFormat="1" applyFont="1" applyFill="1" applyBorder="1" applyAlignment="1">
      <alignment horizontal="center" vertical="center" wrapText="1"/>
    </xf>
    <xf numFmtId="3" fontId="62" fillId="0" borderId="68" xfId="8" applyNumberFormat="1" applyFont="1" applyFill="1" applyBorder="1" applyAlignment="1">
      <alignment horizontal="center" vertical="center" wrapText="1"/>
    </xf>
    <xf numFmtId="3" fontId="62" fillId="0" borderId="69" xfId="8" applyNumberFormat="1" applyFont="1" applyFill="1" applyBorder="1" applyAlignment="1">
      <alignment horizontal="center" vertical="center" wrapText="1"/>
    </xf>
    <xf numFmtId="0" fontId="115" fillId="0" borderId="26" xfId="14" applyFont="1" applyFill="1" applyBorder="1"/>
    <xf numFmtId="0" fontId="115" fillId="0" borderId="0" xfId="14" applyFont="1" applyFill="1" applyBorder="1"/>
    <xf numFmtId="3" fontId="62" fillId="0" borderId="34" xfId="8" applyNumberFormat="1" applyFont="1" applyFill="1" applyBorder="1" applyAlignment="1">
      <alignment horizontal="center" vertical="center" wrapText="1"/>
    </xf>
    <xf numFmtId="0" fontId="105" fillId="0" borderId="27" xfId="0" applyFont="1" applyFill="1" applyBorder="1" applyAlignment="1">
      <alignment horizontal="center" vertical="center" wrapText="1"/>
    </xf>
    <xf numFmtId="0" fontId="105" fillId="0" borderId="18" xfId="0" applyFont="1" applyFill="1" applyBorder="1" applyAlignment="1">
      <alignment horizontal="center" vertical="center" wrapText="1"/>
    </xf>
    <xf numFmtId="0" fontId="119" fillId="0" borderId="21" xfId="0" applyNumberFormat="1" applyFont="1" applyFill="1" applyBorder="1" applyAlignment="1" applyProtection="1">
      <alignment horizontal="center" vertical="center"/>
    </xf>
    <xf numFmtId="0" fontId="119" fillId="0" borderId="2" xfId="0" applyNumberFormat="1" applyFont="1" applyFill="1" applyBorder="1" applyAlignment="1" applyProtection="1">
      <alignment horizontal="center" vertical="center"/>
    </xf>
    <xf numFmtId="0" fontId="119" fillId="0" borderId="1" xfId="0" applyNumberFormat="1" applyFont="1" applyFill="1" applyBorder="1" applyAlignment="1" applyProtection="1">
      <alignment horizontal="center" vertical="center"/>
    </xf>
    <xf numFmtId="0" fontId="104" fillId="0" borderId="17" xfId="0" applyFont="1" applyBorder="1" applyAlignment="1">
      <alignment horizontal="center" vertical="center"/>
    </xf>
    <xf numFmtId="0" fontId="119" fillId="0" borderId="4" xfId="0" applyNumberFormat="1" applyFont="1" applyFill="1" applyBorder="1" applyAlignment="1" applyProtection="1">
      <alignment horizontal="center" vertical="center"/>
    </xf>
    <xf numFmtId="0" fontId="119" fillId="0" borderId="5" xfId="0" applyNumberFormat="1" applyFont="1" applyFill="1" applyBorder="1" applyAlignment="1" applyProtection="1">
      <alignment horizontal="center" vertical="center"/>
    </xf>
    <xf numFmtId="0" fontId="104" fillId="0" borderId="33" xfId="0" applyFont="1" applyBorder="1" applyAlignment="1">
      <alignment horizontal="center" vertical="center"/>
    </xf>
    <xf numFmtId="172" fontId="114" fillId="0" borderId="16" xfId="0" applyNumberFormat="1" applyFont="1" applyFill="1" applyBorder="1" applyAlignment="1">
      <alignment horizontal="center" vertical="center"/>
    </xf>
    <xf numFmtId="172" fontId="114" fillId="0" borderId="17" xfId="0" applyNumberFormat="1" applyFont="1" applyFill="1" applyBorder="1" applyAlignment="1">
      <alignment horizontal="center" vertical="center"/>
    </xf>
    <xf numFmtId="0" fontId="0" fillId="0" borderId="51" xfId="0" applyFont="1" applyBorder="1" applyAlignment="1">
      <alignment horizontal="center" vertical="center"/>
    </xf>
    <xf numFmtId="0" fontId="104" fillId="0" borderId="1" xfId="0" applyFont="1" applyBorder="1" applyAlignment="1">
      <alignment horizontal="center" vertical="center"/>
    </xf>
    <xf numFmtId="0" fontId="104" fillId="0" borderId="5" xfId="0" applyFont="1" applyBorder="1" applyAlignment="1">
      <alignment horizontal="center" vertical="center"/>
    </xf>
    <xf numFmtId="0" fontId="119" fillId="0" borderId="23" xfId="0" applyNumberFormat="1" applyFont="1" applyFill="1" applyBorder="1" applyAlignment="1" applyProtection="1">
      <alignment horizontal="center" vertical="center"/>
    </xf>
    <xf numFmtId="0" fontId="119" fillId="0" borderId="10" xfId="0" applyNumberFormat="1" applyFont="1" applyFill="1" applyBorder="1" applyAlignment="1" applyProtection="1">
      <alignment horizontal="center" vertical="center"/>
    </xf>
    <xf numFmtId="0" fontId="119" fillId="0" borderId="24" xfId="0" applyNumberFormat="1" applyFont="1" applyFill="1" applyBorder="1" applyAlignment="1" applyProtection="1">
      <alignment horizontal="center" vertical="center"/>
    </xf>
    <xf numFmtId="0" fontId="104" fillId="0" borderId="21" xfId="0" applyFont="1" applyBorder="1" applyAlignment="1">
      <alignment horizontal="center" vertical="center"/>
    </xf>
    <xf numFmtId="0" fontId="62" fillId="0" borderId="6" xfId="14" applyFont="1" applyBorder="1" applyAlignment="1">
      <alignment horizontal="center" vertical="center"/>
    </xf>
    <xf numFmtId="0" fontId="62" fillId="0" borderId="3" xfId="14" applyFont="1" applyBorder="1" applyAlignment="1">
      <alignment horizontal="center" vertical="center"/>
    </xf>
    <xf numFmtId="0" fontId="62" fillId="0" borderId="16" xfId="14" applyFont="1" applyBorder="1" applyAlignment="1">
      <alignment horizontal="center" vertical="center"/>
    </xf>
    <xf numFmtId="0" fontId="115" fillId="0" borderId="21" xfId="14" applyFont="1" applyFill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105" fillId="0" borderId="6" xfId="0" applyFont="1" applyFill="1" applyBorder="1" applyAlignment="1">
      <alignment horizontal="center" vertical="center" wrapText="1"/>
    </xf>
    <xf numFmtId="0" fontId="105" fillId="0" borderId="3" xfId="0" applyFont="1" applyFill="1" applyBorder="1" applyAlignment="1">
      <alignment horizontal="center" vertical="center" wrapText="1"/>
    </xf>
    <xf numFmtId="0" fontId="105" fillId="0" borderId="16" xfId="0" applyFont="1" applyFill="1" applyBorder="1" applyAlignment="1">
      <alignment horizontal="center" vertical="center" wrapText="1"/>
    </xf>
    <xf numFmtId="3" fontId="62" fillId="0" borderId="54" xfId="8" applyNumberFormat="1" applyFont="1" applyFill="1" applyBorder="1" applyAlignment="1">
      <alignment horizontal="center" vertical="center" wrapText="1"/>
    </xf>
    <xf numFmtId="3" fontId="62" fillId="0" borderId="55" xfId="8" applyNumberFormat="1" applyFont="1" applyFill="1" applyBorder="1" applyAlignment="1">
      <alignment horizontal="center" vertical="center" wrapText="1"/>
    </xf>
    <xf numFmtId="3" fontId="62" fillId="0" borderId="64" xfId="8" applyNumberFormat="1" applyFont="1" applyFill="1" applyBorder="1" applyAlignment="1">
      <alignment horizontal="center" vertical="center" wrapText="1"/>
    </xf>
    <xf numFmtId="0" fontId="1" fillId="0" borderId="43" xfId="14" applyFont="1" applyFill="1" applyBorder="1" applyAlignment="1">
      <alignment horizontal="left" vertical="center"/>
    </xf>
    <xf numFmtId="170" fontId="57" fillId="0" borderId="21" xfId="8" applyNumberFormat="1" applyFont="1" applyBorder="1" applyAlignment="1">
      <alignment horizontal="center" vertical="center"/>
    </xf>
    <xf numFmtId="0" fontId="58" fillId="0" borderId="0" xfId="8" applyFont="1" applyAlignment="1">
      <alignment wrapText="1"/>
    </xf>
    <xf numFmtId="170" fontId="57" fillId="0" borderId="55" xfId="8" applyNumberFormat="1" applyFont="1" applyBorder="1" applyAlignment="1">
      <alignment horizontal="center" vertical="center"/>
    </xf>
    <xf numFmtId="3" fontId="13" fillId="0" borderId="53" xfId="8" applyNumberFormat="1" applyFont="1" applyFill="1" applyBorder="1" applyAlignment="1">
      <alignment horizontal="center" vertical="center" wrapText="1"/>
    </xf>
    <xf numFmtId="174" fontId="51" fillId="0" borderId="54" xfId="14" applyNumberFormat="1" applyFont="1" applyFill="1" applyBorder="1" applyAlignment="1">
      <alignment horizontal="center" vertical="center"/>
    </xf>
    <xf numFmtId="174" fontId="51" fillId="0" borderId="55" xfId="14" applyNumberFormat="1" applyFont="1" applyFill="1" applyBorder="1" applyAlignment="1">
      <alignment horizontal="center" vertical="center"/>
    </xf>
    <xf numFmtId="174" fontId="51" fillId="0" borderId="64" xfId="14" applyNumberFormat="1" applyFont="1" applyFill="1" applyBorder="1" applyAlignment="1">
      <alignment horizontal="center" vertical="center"/>
    </xf>
    <xf numFmtId="174" fontId="3" fillId="0" borderId="54" xfId="8" applyNumberFormat="1" applyFill="1" applyBorder="1" applyAlignment="1">
      <alignment horizontal="center" vertical="center" wrapText="1"/>
    </xf>
    <xf numFmtId="174" fontId="3" fillId="0" borderId="55" xfId="8" applyNumberFormat="1" applyFill="1" applyBorder="1" applyAlignment="1">
      <alignment horizontal="center" vertical="center" wrapText="1"/>
    </xf>
    <xf numFmtId="174" fontId="3" fillId="0" borderId="64" xfId="8" applyNumberFormat="1" applyFill="1" applyBorder="1" applyAlignment="1">
      <alignment horizontal="center" vertical="center" wrapText="1"/>
    </xf>
    <xf numFmtId="0" fontId="0" fillId="0" borderId="57" xfId="0" applyFont="1" applyBorder="1" applyAlignment="1">
      <alignment horizontal="left" vertical="center"/>
    </xf>
    <xf numFmtId="0" fontId="119" fillId="0" borderId="57" xfId="0" applyFont="1" applyBorder="1" applyAlignment="1">
      <alignment horizontal="left" vertical="center"/>
    </xf>
    <xf numFmtId="0" fontId="0" fillId="0" borderId="55" xfId="0" applyFont="1" applyBorder="1" applyAlignment="1">
      <alignment horizontal="left" vertical="center"/>
    </xf>
    <xf numFmtId="172" fontId="114" fillId="0" borderId="16" xfId="0" applyNumberFormat="1" applyFont="1" applyBorder="1" applyAlignment="1">
      <alignment horizontal="center" vertical="center"/>
    </xf>
    <xf numFmtId="172" fontId="114" fillId="0" borderId="17" xfId="0" applyNumberFormat="1" applyFont="1" applyBorder="1" applyAlignment="1">
      <alignment horizontal="center" vertical="center"/>
    </xf>
    <xf numFmtId="171" fontId="114" fillId="0" borderId="17" xfId="0" applyNumberFormat="1" applyFont="1" applyFill="1" applyBorder="1" applyAlignment="1">
      <alignment horizontal="center" vertical="center"/>
    </xf>
    <xf numFmtId="172" fontId="114" fillId="0" borderId="33" xfId="0" applyNumberFormat="1" applyFont="1" applyFill="1" applyBorder="1" applyAlignment="1">
      <alignment horizontal="center" vertical="center"/>
    </xf>
    <xf numFmtId="172" fontId="120" fillId="0" borderId="16" xfId="0" applyNumberFormat="1" applyFont="1" applyBorder="1" applyAlignment="1">
      <alignment horizontal="center" vertical="center"/>
    </xf>
    <xf numFmtId="172" fontId="120" fillId="0" borderId="17" xfId="0" applyNumberFormat="1" applyFont="1" applyBorder="1" applyAlignment="1">
      <alignment horizontal="center" vertical="center"/>
    </xf>
    <xf numFmtId="171" fontId="120" fillId="0" borderId="17" xfId="0" applyNumberFormat="1" applyFont="1" applyFill="1" applyBorder="1" applyAlignment="1">
      <alignment horizontal="center" vertical="center"/>
    </xf>
    <xf numFmtId="172" fontId="120" fillId="0" borderId="33" xfId="0" applyNumberFormat="1" applyFont="1" applyFill="1" applyBorder="1" applyAlignment="1">
      <alignment horizontal="center" vertical="center"/>
    </xf>
    <xf numFmtId="172" fontId="114" fillId="0" borderId="64" xfId="0" applyNumberFormat="1" applyFont="1" applyBorder="1" applyAlignment="1">
      <alignment horizontal="center" vertical="center"/>
    </xf>
    <xf numFmtId="0" fontId="49" fillId="0" borderId="30" xfId="14" applyFont="1" applyFill="1" applyBorder="1" applyAlignment="1">
      <alignment horizontal="center" vertical="center" wrapText="1"/>
    </xf>
    <xf numFmtId="0" fontId="46" fillId="0" borderId="27" xfId="14" applyFont="1" applyFill="1" applyBorder="1" applyAlignment="1">
      <alignment horizontal="center" vertical="center"/>
    </xf>
    <xf numFmtId="0" fontId="46" fillId="0" borderId="18" xfId="14" applyFont="1" applyFill="1" applyBorder="1" applyAlignment="1">
      <alignment horizontal="center" vertical="center"/>
    </xf>
    <xf numFmtId="3" fontId="13" fillId="0" borderId="28" xfId="8" applyNumberFormat="1" applyFont="1" applyFill="1" applyBorder="1" applyAlignment="1">
      <alignment horizontal="center" vertical="center" wrapText="1"/>
    </xf>
    <xf numFmtId="0" fontId="0" fillId="0" borderId="16" xfId="0" applyFont="1" applyBorder="1" applyAlignment="1">
      <alignment horizontal="left" vertical="center"/>
    </xf>
    <xf numFmtId="0" fontId="0" fillId="0" borderId="17" xfId="0" applyFont="1" applyBorder="1" applyAlignment="1">
      <alignment horizontal="left" vertical="center"/>
    </xf>
    <xf numFmtId="0" fontId="119" fillId="0" borderId="17" xfId="0" applyFont="1" applyBorder="1" applyAlignment="1">
      <alignment horizontal="left" vertical="center"/>
    </xf>
    <xf numFmtId="0" fontId="0" fillId="0" borderId="33" xfId="0" applyFont="1" applyBorder="1" applyAlignment="1">
      <alignment horizontal="left" vertical="center"/>
    </xf>
    <xf numFmtId="174" fontId="51" fillId="0" borderId="16" xfId="14" applyNumberFormat="1" applyFont="1" applyFill="1" applyBorder="1" applyAlignment="1">
      <alignment horizontal="center" vertical="center"/>
    </xf>
    <xf numFmtId="174" fontId="51" fillId="0" borderId="17" xfId="14" applyNumberFormat="1" applyFont="1" applyFill="1" applyBorder="1" applyAlignment="1">
      <alignment horizontal="center" vertical="center"/>
    </xf>
    <xf numFmtId="174" fontId="51" fillId="0" borderId="33" xfId="14" applyNumberFormat="1" applyFont="1" applyFill="1" applyBorder="1" applyAlignment="1">
      <alignment horizontal="center" vertical="center"/>
    </xf>
    <xf numFmtId="171" fontId="0" fillId="0" borderId="54" xfId="0" applyNumberFormat="1" applyBorder="1" applyAlignment="1">
      <alignment horizontal="center" vertical="center"/>
    </xf>
    <xf numFmtId="171" fontId="0" fillId="0" borderId="57" xfId="0" applyNumberForma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4" fontId="57" fillId="0" borderId="3" xfId="8" applyNumberFormat="1" applyFont="1" applyBorder="1" applyAlignment="1">
      <alignment horizontal="center" vertical="center"/>
    </xf>
    <xf numFmtId="0" fontId="57" fillId="0" borderId="3" xfId="8" applyFont="1" applyBorder="1" applyAlignment="1">
      <alignment horizontal="center" vertical="center"/>
    </xf>
    <xf numFmtId="1" fontId="57" fillId="0" borderId="3" xfId="8" applyNumberFormat="1" applyFont="1" applyBorder="1" applyAlignment="1">
      <alignment horizontal="center" vertical="center"/>
    </xf>
    <xf numFmtId="3" fontId="59" fillId="0" borderId="16" xfId="8" applyNumberFormat="1" applyFont="1" applyBorder="1" applyAlignment="1">
      <alignment horizontal="center" vertical="center"/>
    </xf>
    <xf numFmtId="1" fontId="57" fillId="0" borderId="1" xfId="8" applyNumberFormat="1" applyFont="1" applyBorder="1" applyAlignment="1">
      <alignment horizontal="center" vertical="center"/>
    </xf>
    <xf numFmtId="3" fontId="59" fillId="0" borderId="17" xfId="8" applyNumberFormat="1" applyFont="1" applyBorder="1" applyAlignment="1">
      <alignment horizontal="center" vertical="center"/>
    </xf>
    <xf numFmtId="4" fontId="57" fillId="0" borderId="5" xfId="8" applyNumberFormat="1" applyFont="1" applyBorder="1" applyAlignment="1">
      <alignment horizontal="center" vertical="center"/>
    </xf>
    <xf numFmtId="0" fontId="57" fillId="0" borderId="5" xfId="8" applyFont="1" applyBorder="1" applyAlignment="1">
      <alignment horizontal="center" vertical="center"/>
    </xf>
    <xf numFmtId="1" fontId="57" fillId="0" borderId="5" xfId="8" applyNumberFormat="1" applyFont="1" applyBorder="1" applyAlignment="1">
      <alignment horizontal="center" vertical="center"/>
    </xf>
    <xf numFmtId="3" fontId="59" fillId="0" borderId="33" xfId="8" applyNumberFormat="1" applyFont="1" applyBorder="1" applyAlignment="1">
      <alignment horizontal="center" vertical="center"/>
    </xf>
    <xf numFmtId="172" fontId="57" fillId="0" borderId="2" xfId="8" applyNumberFormat="1" applyFont="1" applyBorder="1" applyAlignment="1">
      <alignment horizontal="center" vertical="center"/>
    </xf>
    <xf numFmtId="172" fontId="57" fillId="0" borderId="4" xfId="8" applyNumberFormat="1" applyFont="1" applyBorder="1" applyAlignment="1">
      <alignment horizontal="center" vertical="center"/>
    </xf>
    <xf numFmtId="0" fontId="57" fillId="0" borderId="32" xfId="8" applyFont="1" applyBorder="1" applyAlignment="1">
      <alignment horizontal="center" vertical="center" wrapText="1"/>
    </xf>
    <xf numFmtId="0" fontId="46" fillId="0" borderId="28" xfId="14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8" borderId="51" xfId="0" applyFont="1" applyFill="1" applyBorder="1" applyAlignment="1">
      <alignment horizontal="center" vertical="center"/>
    </xf>
    <xf numFmtId="0" fontId="0" fillId="8" borderId="42" xfId="0" applyFont="1" applyFill="1" applyBorder="1" applyAlignment="1">
      <alignment horizontal="center" vertical="center"/>
    </xf>
    <xf numFmtId="0" fontId="49" fillId="0" borderId="70" xfId="14" applyFont="1" applyFill="1" applyBorder="1" applyAlignment="1">
      <alignment horizontal="center" vertical="center" wrapText="1"/>
    </xf>
    <xf numFmtId="3" fontId="13" fillId="0" borderId="31" xfId="8" applyNumberFormat="1" applyFont="1" applyFill="1" applyBorder="1" applyAlignment="1">
      <alignment horizontal="center" vertical="center" wrapText="1"/>
    </xf>
    <xf numFmtId="172" fontId="114" fillId="0" borderId="55" xfId="0" applyNumberFormat="1" applyFont="1" applyBorder="1" applyAlignment="1">
      <alignment horizontal="center" vertical="center"/>
    </xf>
    <xf numFmtId="171" fontId="114" fillId="0" borderId="55" xfId="0" applyNumberFormat="1" applyFont="1" applyBorder="1" applyAlignment="1">
      <alignment horizontal="center" vertical="center"/>
    </xf>
    <xf numFmtId="0" fontId="215" fillId="0" borderId="1" xfId="14" applyBorder="1" applyAlignment="1">
      <alignment horizontal="center" vertical="center"/>
    </xf>
    <xf numFmtId="0" fontId="215" fillId="2" borderId="6" xfId="14" applyFill="1" applyBorder="1"/>
    <xf numFmtId="0" fontId="215" fillId="0" borderId="3" xfId="14" applyBorder="1" applyAlignment="1">
      <alignment horizontal="center" vertical="center"/>
    </xf>
    <xf numFmtId="0" fontId="1" fillId="8" borderId="16" xfId="14" applyFont="1" applyFill="1" applyBorder="1" applyAlignment="1">
      <alignment horizontal="center" vertical="center"/>
    </xf>
    <xf numFmtId="0" fontId="215" fillId="2" borderId="2" xfId="14" applyFill="1" applyBorder="1"/>
    <xf numFmtId="0" fontId="1" fillId="8" borderId="17" xfId="14" applyFont="1" applyFill="1" applyBorder="1" applyAlignment="1">
      <alignment horizontal="center" vertical="center"/>
    </xf>
    <xf numFmtId="0" fontId="215" fillId="2" borderId="4" xfId="14" applyFill="1" applyBorder="1"/>
    <xf numFmtId="0" fontId="215" fillId="0" borderId="5" xfId="14" applyBorder="1" applyAlignment="1">
      <alignment horizontal="center" vertical="center"/>
    </xf>
    <xf numFmtId="0" fontId="1" fillId="8" borderId="33" xfId="14" applyFont="1" applyFill="1" applyBorder="1" applyAlignment="1">
      <alignment horizontal="center" vertical="center"/>
    </xf>
    <xf numFmtId="0" fontId="1" fillId="0" borderId="57" xfId="15" applyFont="1" applyBorder="1" applyAlignment="1">
      <alignment horizontal="left" vertical="center"/>
    </xf>
    <xf numFmtId="0" fontId="1" fillId="8" borderId="57" xfId="15" applyFont="1" applyFill="1" applyBorder="1" applyAlignment="1">
      <alignment horizontal="left" vertical="center"/>
    </xf>
    <xf numFmtId="0" fontId="1" fillId="8" borderId="45" xfId="15" applyFont="1" applyFill="1" applyBorder="1" applyAlignment="1">
      <alignment horizontal="left" vertical="center"/>
    </xf>
    <xf numFmtId="0" fontId="59" fillId="0" borderId="19" xfId="8" applyFont="1" applyBorder="1" applyAlignment="1">
      <alignment horizontal="center" vertical="center" wrapText="1"/>
    </xf>
    <xf numFmtId="3" fontId="59" fillId="0" borderId="1" xfId="8" applyNumberFormat="1" applyFont="1" applyBorder="1" applyAlignment="1">
      <alignment horizontal="center" vertical="center"/>
    </xf>
    <xf numFmtId="172" fontId="57" fillId="0" borderId="1" xfId="8" applyNumberFormat="1" applyFont="1" applyBorder="1" applyAlignment="1">
      <alignment horizontal="center" vertical="center"/>
    </xf>
    <xf numFmtId="172" fontId="114" fillId="0" borderId="57" xfId="0" applyNumberFormat="1" applyFont="1" applyBorder="1" applyAlignment="1">
      <alignment horizontal="center" vertical="center"/>
    </xf>
    <xf numFmtId="0" fontId="1" fillId="0" borderId="1" xfId="15" applyFont="1" applyFill="1" applyBorder="1" applyAlignment="1">
      <alignment horizontal="center" vertical="center"/>
    </xf>
    <xf numFmtId="0" fontId="1" fillId="0" borderId="5" xfId="15" applyFont="1" applyFill="1" applyBorder="1" applyAlignment="1">
      <alignment horizontal="center" vertical="center"/>
    </xf>
    <xf numFmtId="0" fontId="1" fillId="2" borderId="0" xfId="15" applyFont="1" applyFill="1" applyBorder="1"/>
    <xf numFmtId="0" fontId="1" fillId="0" borderId="21" xfId="15" applyFont="1" applyBorder="1" applyAlignment="1">
      <alignment horizontal="center" vertical="center"/>
    </xf>
    <xf numFmtId="0" fontId="1" fillId="0" borderId="3" xfId="15" applyFont="1" applyBorder="1" applyAlignment="1">
      <alignment horizontal="center" vertical="center"/>
    </xf>
    <xf numFmtId="0" fontId="1" fillId="0" borderId="5" xfId="15" applyFont="1" applyBorder="1" applyAlignment="1">
      <alignment horizontal="center" vertical="center"/>
    </xf>
    <xf numFmtId="0" fontId="1" fillId="0" borderId="54" xfId="15" applyFont="1" applyBorder="1" applyAlignment="1">
      <alignment horizontal="center" vertical="center"/>
    </xf>
    <xf numFmtId="0" fontId="1" fillId="0" borderId="55" xfId="15" applyFont="1" applyBorder="1" applyAlignment="1">
      <alignment horizontal="center" vertical="center"/>
    </xf>
    <xf numFmtId="0" fontId="1" fillId="0" borderId="56" xfId="15" applyFont="1" applyBorder="1" applyAlignment="1">
      <alignment horizontal="center" vertical="center"/>
    </xf>
    <xf numFmtId="3" fontId="13" fillId="0" borderId="16" xfId="8" applyNumberFormat="1" applyFont="1" applyFill="1" applyBorder="1" applyAlignment="1">
      <alignment horizontal="center" vertical="center" wrapText="1"/>
    </xf>
    <xf numFmtId="0" fontId="215" fillId="0" borderId="0" xfId="15" applyFill="1" applyBorder="1"/>
    <xf numFmtId="37" fontId="51" fillId="0" borderId="17" xfId="15" applyNumberFormat="1" applyFont="1" applyFill="1" applyBorder="1" applyAlignment="1">
      <alignment horizontal="center" vertical="center"/>
    </xf>
    <xf numFmtId="37" fontId="51" fillId="0" borderId="33" xfId="15" applyNumberFormat="1" applyFont="1" applyFill="1" applyBorder="1" applyAlignment="1">
      <alignment horizontal="center" vertical="center"/>
    </xf>
    <xf numFmtId="0" fontId="215" fillId="0" borderId="41" xfId="15" applyFill="1" applyBorder="1" applyAlignment="1"/>
    <xf numFmtId="0" fontId="215" fillId="0" borderId="41" xfId="15" applyFill="1" applyBorder="1" applyAlignment="1">
      <alignment horizontal="center"/>
    </xf>
    <xf numFmtId="0" fontId="215" fillId="0" borderId="65" xfId="15" applyFill="1" applyBorder="1" applyAlignment="1"/>
    <xf numFmtId="0" fontId="215" fillId="0" borderId="0" xfId="15" applyFill="1"/>
    <xf numFmtId="172" fontId="114" fillId="0" borderId="54" xfId="0" applyNumberFormat="1" applyFont="1" applyFill="1" applyBorder="1" applyAlignment="1">
      <alignment horizontal="center" vertical="center"/>
    </xf>
    <xf numFmtId="172" fontId="114" fillId="0" borderId="55" xfId="0" applyNumberFormat="1" applyFont="1" applyFill="1" applyBorder="1" applyAlignment="1">
      <alignment horizontal="center" vertical="center"/>
    </xf>
    <xf numFmtId="172" fontId="114" fillId="0" borderId="64" xfId="0" applyNumberFormat="1" applyFont="1" applyFill="1" applyBorder="1" applyAlignment="1">
      <alignment horizontal="center" vertical="center"/>
    </xf>
    <xf numFmtId="172" fontId="105" fillId="8" borderId="55" xfId="0" applyNumberFormat="1" applyFont="1" applyFill="1" applyBorder="1" applyAlignment="1">
      <alignment horizontal="center" vertical="center" wrapText="1"/>
    </xf>
    <xf numFmtId="175" fontId="114" fillId="0" borderId="54" xfId="0" applyNumberFormat="1" applyFont="1" applyFill="1" applyBorder="1" applyAlignment="1">
      <alignment horizontal="center" vertical="center"/>
    </xf>
    <xf numFmtId="170" fontId="57" fillId="0" borderId="0" xfId="8" applyNumberFormat="1" applyFont="1" applyAlignment="1">
      <alignment horizontal="center" vertical="center"/>
    </xf>
    <xf numFmtId="0" fontId="215" fillId="9" borderId="1" xfId="15" applyFill="1" applyBorder="1" applyAlignment="1">
      <alignment horizontal="center" vertical="center"/>
    </xf>
    <xf numFmtId="0" fontId="1" fillId="9" borderId="1" xfId="15" applyFont="1" applyFill="1" applyBorder="1" applyAlignment="1">
      <alignment horizontal="center" vertical="center"/>
    </xf>
    <xf numFmtId="174" fontId="51" fillId="9" borderId="17" xfId="15" applyNumberFormat="1" applyFont="1" applyFill="1" applyBorder="1" applyAlignment="1">
      <alignment horizontal="center" vertical="center"/>
    </xf>
    <xf numFmtId="0" fontId="215" fillId="9" borderId="5" xfId="15" applyFill="1" applyBorder="1" applyAlignment="1">
      <alignment horizontal="center" vertical="center"/>
    </xf>
    <xf numFmtId="0" fontId="1" fillId="9" borderId="5" xfId="15" applyFont="1" applyFill="1" applyBorder="1" applyAlignment="1">
      <alignment horizontal="center" vertical="center"/>
    </xf>
    <xf numFmtId="174" fontId="51" fillId="9" borderId="33" xfId="15" applyNumberFormat="1" applyFont="1" applyFill="1" applyBorder="1" applyAlignment="1">
      <alignment horizontal="center" vertical="center"/>
    </xf>
    <xf numFmtId="174" fontId="13" fillId="0" borderId="16" xfId="8" applyNumberFormat="1" applyFont="1" applyFill="1" applyBorder="1" applyAlignment="1">
      <alignment horizontal="center" vertical="center" wrapText="1"/>
    </xf>
    <xf numFmtId="174" fontId="215" fillId="0" borderId="41" xfId="15" applyNumberFormat="1" applyFill="1" applyBorder="1" applyAlignment="1"/>
    <xf numFmtId="174" fontId="13" fillId="0" borderId="31" xfId="8" applyNumberFormat="1" applyFont="1" applyFill="1" applyBorder="1" applyAlignment="1">
      <alignment horizontal="center" vertical="center" wrapText="1"/>
    </xf>
    <xf numFmtId="174" fontId="215" fillId="0" borderId="65" xfId="15" applyNumberFormat="1" applyFill="1" applyBorder="1" applyAlignment="1"/>
    <xf numFmtId="174" fontId="215" fillId="0" borderId="0" xfId="15" applyNumberFormat="1" applyFill="1"/>
    <xf numFmtId="172" fontId="121" fillId="0" borderId="54" xfId="0" applyNumberFormat="1" applyFont="1" applyBorder="1" applyAlignment="1">
      <alignment horizontal="center"/>
    </xf>
    <xf numFmtId="176" fontId="114" fillId="0" borderId="54" xfId="0" applyNumberFormat="1" applyFont="1" applyFill="1" applyBorder="1" applyAlignment="1">
      <alignment horizontal="center" vertical="center"/>
    </xf>
    <xf numFmtId="176" fontId="114" fillId="0" borderId="55" xfId="0" applyNumberFormat="1" applyFont="1" applyFill="1" applyBorder="1" applyAlignment="1">
      <alignment horizontal="center" vertical="center"/>
    </xf>
    <xf numFmtId="176" fontId="114" fillId="0" borderId="64" xfId="0" applyNumberFormat="1" applyFont="1" applyFill="1" applyBorder="1" applyAlignment="1">
      <alignment horizontal="center" vertical="center"/>
    </xf>
    <xf numFmtId="172" fontId="105" fillId="0" borderId="67" xfId="0" applyNumberFormat="1" applyFont="1" applyBorder="1" applyAlignment="1">
      <alignment horizontal="center"/>
    </xf>
    <xf numFmtId="172" fontId="105" fillId="0" borderId="68" xfId="0" applyNumberFormat="1" applyFont="1" applyBorder="1" applyAlignment="1">
      <alignment horizontal="center"/>
    </xf>
    <xf numFmtId="172" fontId="105" fillId="0" borderId="69" xfId="0" applyNumberFormat="1" applyFont="1" applyBorder="1" applyAlignment="1">
      <alignment horizontal="center"/>
    </xf>
    <xf numFmtId="0" fontId="94" fillId="0" borderId="6" xfId="15" applyFont="1" applyBorder="1" applyAlignment="1">
      <alignment horizontal="center" vertical="center"/>
    </xf>
    <xf numFmtId="0" fontId="94" fillId="0" borderId="3" xfId="15" applyFont="1" applyBorder="1" applyAlignment="1">
      <alignment horizontal="center" vertical="center"/>
    </xf>
    <xf numFmtId="174" fontId="94" fillId="0" borderId="16" xfId="8" applyNumberFormat="1" applyFont="1" applyFill="1" applyBorder="1" applyAlignment="1">
      <alignment horizontal="center" vertical="center" wrapText="1"/>
    </xf>
    <xf numFmtId="0" fontId="122" fillId="0" borderId="1" xfId="15" applyFont="1" applyBorder="1" applyAlignment="1">
      <alignment horizontal="center" vertical="center"/>
    </xf>
    <xf numFmtId="0" fontId="54" fillId="0" borderId="1" xfId="15" applyFont="1" applyBorder="1" applyAlignment="1">
      <alignment horizontal="center" vertical="center"/>
    </xf>
    <xf numFmtId="174" fontId="52" fillId="0" borderId="17" xfId="15" applyNumberFormat="1" applyFont="1" applyFill="1" applyBorder="1" applyAlignment="1">
      <alignment horizontal="center" vertical="center"/>
    </xf>
    <xf numFmtId="0" fontId="122" fillId="0" borderId="5" xfId="15" applyFont="1" applyBorder="1" applyAlignment="1">
      <alignment horizontal="center" vertical="center"/>
    </xf>
    <xf numFmtId="0" fontId="54" fillId="0" borderId="5" xfId="15" applyFont="1" applyBorder="1" applyAlignment="1">
      <alignment horizontal="center" vertical="center"/>
    </xf>
    <xf numFmtId="174" fontId="52" fillId="0" borderId="33" xfId="15" applyNumberFormat="1" applyFont="1" applyFill="1" applyBorder="1" applyAlignment="1">
      <alignment horizontal="center" vertical="center"/>
    </xf>
    <xf numFmtId="0" fontId="94" fillId="0" borderId="29" xfId="15" applyFont="1" applyBorder="1" applyAlignment="1">
      <alignment horizontal="center" vertical="center"/>
    </xf>
    <xf numFmtId="0" fontId="94" fillId="0" borderId="30" xfId="15" applyFont="1" applyBorder="1" applyAlignment="1">
      <alignment horizontal="center" vertical="center"/>
    </xf>
    <xf numFmtId="174" fontId="94" fillId="0" borderId="31" xfId="8" applyNumberFormat="1" applyFont="1" applyFill="1" applyBorder="1" applyAlignment="1">
      <alignment horizontal="center" vertical="center" wrapText="1"/>
    </xf>
    <xf numFmtId="0" fontId="122" fillId="0" borderId="3" xfId="15" applyFont="1" applyFill="1" applyBorder="1" applyAlignment="1">
      <alignment horizontal="center" vertical="center"/>
    </xf>
    <xf numFmtId="0" fontId="54" fillId="0" borderId="3" xfId="15" applyFont="1" applyBorder="1" applyAlignment="1">
      <alignment horizontal="center" vertical="center"/>
    </xf>
    <xf numFmtId="174" fontId="52" fillId="0" borderId="16" xfId="15" applyNumberFormat="1" applyFont="1" applyFill="1" applyBorder="1" applyAlignment="1">
      <alignment horizontal="center" vertical="center"/>
    </xf>
    <xf numFmtId="0" fontId="122" fillId="0" borderId="1" xfId="15" applyFont="1" applyFill="1" applyBorder="1" applyAlignment="1">
      <alignment horizontal="center" vertical="center"/>
    </xf>
    <xf numFmtId="0" fontId="122" fillId="0" borderId="5" xfId="15" applyFont="1" applyFill="1" applyBorder="1" applyAlignment="1">
      <alignment horizontal="center" vertical="center"/>
    </xf>
    <xf numFmtId="0" fontId="122" fillId="0" borderId="3" xfId="15" applyFont="1" applyBorder="1" applyAlignment="1">
      <alignment horizontal="center" vertical="center"/>
    </xf>
    <xf numFmtId="174" fontId="94" fillId="0" borderId="17" xfId="15" applyNumberFormat="1" applyFont="1" applyFill="1" applyBorder="1" applyAlignment="1">
      <alignment horizontal="center"/>
    </xf>
    <xf numFmtId="174" fontId="94" fillId="0" borderId="33" xfId="15" applyNumberFormat="1" applyFont="1" applyFill="1" applyBorder="1" applyAlignment="1">
      <alignment horizontal="center"/>
    </xf>
    <xf numFmtId="0" fontId="122" fillId="10" borderId="1" xfId="15" applyFont="1" applyFill="1" applyBorder="1" applyAlignment="1">
      <alignment horizontal="center" vertical="center"/>
    </xf>
    <xf numFmtId="0" fontId="54" fillId="10" borderId="1" xfId="15" applyFont="1" applyFill="1" applyBorder="1" applyAlignment="1">
      <alignment horizontal="center" vertical="center"/>
    </xf>
    <xf numFmtId="174" fontId="94" fillId="10" borderId="17" xfId="15" applyNumberFormat="1" applyFont="1" applyFill="1" applyBorder="1" applyAlignment="1">
      <alignment horizontal="center" vertical="center" wrapText="1"/>
    </xf>
    <xf numFmtId="0" fontId="122" fillId="10" borderId="5" xfId="15" applyFont="1" applyFill="1" applyBorder="1" applyAlignment="1">
      <alignment horizontal="center" vertical="center"/>
    </xf>
    <xf numFmtId="0" fontId="54" fillId="10" borderId="5" xfId="15" applyFont="1" applyFill="1" applyBorder="1" applyAlignment="1">
      <alignment horizontal="center" vertical="center"/>
    </xf>
    <xf numFmtId="174" fontId="94" fillId="10" borderId="33" xfId="15" applyNumberFormat="1" applyFont="1" applyFill="1" applyBorder="1" applyAlignment="1">
      <alignment horizontal="center" vertical="center" wrapText="1"/>
    </xf>
    <xf numFmtId="174" fontId="94" fillId="10" borderId="17" xfId="15" applyNumberFormat="1" applyFont="1" applyFill="1" applyBorder="1" applyAlignment="1">
      <alignment horizontal="center"/>
    </xf>
    <xf numFmtId="174" fontId="94" fillId="10" borderId="33" xfId="15" applyNumberFormat="1" applyFont="1" applyFill="1" applyBorder="1" applyAlignment="1">
      <alignment horizontal="center"/>
    </xf>
    <xf numFmtId="0" fontId="54" fillId="0" borderId="1" xfId="15" applyFont="1" applyFill="1" applyBorder="1" applyAlignment="1">
      <alignment horizontal="center" vertical="center"/>
    </xf>
    <xf numFmtId="0" fontId="54" fillId="0" borderId="5" xfId="15" applyFont="1" applyFill="1" applyBorder="1" applyAlignment="1">
      <alignment horizontal="center" vertical="center"/>
    </xf>
    <xf numFmtId="0" fontId="57" fillId="0" borderId="1" xfId="8" applyFont="1" applyBorder="1" applyAlignment="1">
      <alignment horizontal="center" vertical="center" wrapText="1"/>
    </xf>
    <xf numFmtId="0" fontId="59" fillId="0" borderId="1" xfId="8" applyFont="1" applyBorder="1" applyAlignment="1">
      <alignment horizontal="center" vertical="center" wrapText="1"/>
    </xf>
    <xf numFmtId="0" fontId="57" fillId="0" borderId="20" xfId="8" applyFont="1" applyBorder="1" applyAlignment="1">
      <alignment horizontal="center" vertical="center" wrapText="1"/>
    </xf>
    <xf numFmtId="0" fontId="59" fillId="0" borderId="20" xfId="8" applyFont="1" applyBorder="1" applyAlignment="1">
      <alignment horizontal="center" vertical="center" wrapText="1"/>
    </xf>
    <xf numFmtId="0" fontId="57" fillId="0" borderId="2" xfId="8" applyFont="1" applyBorder="1" applyAlignment="1">
      <alignment horizontal="center" vertical="center"/>
    </xf>
    <xf numFmtId="0" fontId="57" fillId="0" borderId="17" xfId="8" applyFont="1" applyBorder="1" applyAlignment="1">
      <alignment horizontal="center" vertical="center"/>
    </xf>
    <xf numFmtId="0" fontId="57" fillId="0" borderId="4" xfId="8" applyFont="1" applyBorder="1" applyAlignment="1">
      <alignment horizontal="center" vertical="center"/>
    </xf>
    <xf numFmtId="0" fontId="65" fillId="0" borderId="27" xfId="5" applyFont="1" applyFill="1" applyBorder="1" applyAlignment="1">
      <alignment horizontal="center" vertical="center" wrapText="1"/>
    </xf>
    <xf numFmtId="0" fontId="215" fillId="0" borderId="39" xfId="15" applyFill="1" applyBorder="1"/>
    <xf numFmtId="0" fontId="47" fillId="0" borderId="0" xfId="15" applyFont="1" applyFill="1" applyBorder="1"/>
    <xf numFmtId="177" fontId="215" fillId="0" borderId="40" xfId="15" applyNumberFormat="1" applyFill="1" applyBorder="1" applyAlignment="1"/>
    <xf numFmtId="0" fontId="66" fillId="0" borderId="6" xfId="15" applyFont="1" applyFill="1" applyBorder="1" applyAlignment="1">
      <alignment horizontal="center" vertical="center"/>
    </xf>
    <xf numFmtId="0" fontId="66" fillId="0" borderId="3" xfId="15" applyFont="1" applyFill="1" applyBorder="1" applyAlignment="1">
      <alignment horizontal="center" vertical="center"/>
    </xf>
    <xf numFmtId="0" fontId="63" fillId="0" borderId="1" xfId="15" applyFont="1" applyFill="1" applyBorder="1" applyAlignment="1">
      <alignment horizontal="center" vertical="center"/>
    </xf>
    <xf numFmtId="0" fontId="63" fillId="0" borderId="1" xfId="15" applyFont="1" applyFill="1" applyBorder="1" applyAlignment="1">
      <alignment horizontal="left" vertical="center"/>
    </xf>
    <xf numFmtId="174" fontId="3" fillId="0" borderId="17" xfId="15" applyNumberFormat="1" applyFont="1" applyFill="1" applyBorder="1" applyAlignment="1">
      <alignment horizontal="center" vertical="center"/>
    </xf>
    <xf numFmtId="0" fontId="3" fillId="0" borderId="1" xfId="29" applyFont="1" applyFill="1" applyBorder="1"/>
    <xf numFmtId="0" fontId="63" fillId="0" borderId="5" xfId="15" applyFont="1" applyFill="1" applyBorder="1" applyAlignment="1">
      <alignment horizontal="center" vertical="center"/>
    </xf>
    <xf numFmtId="0" fontId="3" fillId="0" borderId="5" xfId="29" applyFont="1" applyFill="1" applyBorder="1"/>
    <xf numFmtId="174" fontId="3" fillId="0" borderId="33" xfId="15" applyNumberFormat="1" applyFont="1" applyFill="1" applyBorder="1" applyAlignment="1">
      <alignment horizontal="center" vertical="center"/>
    </xf>
    <xf numFmtId="0" fontId="215" fillId="0" borderId="42" xfId="15" applyFill="1" applyBorder="1"/>
    <xf numFmtId="0" fontId="215" fillId="0" borderId="26" xfId="15" applyFill="1" applyBorder="1"/>
    <xf numFmtId="0" fontId="1" fillId="0" borderId="0" xfId="15" applyFont="1" applyFill="1" applyBorder="1"/>
    <xf numFmtId="177" fontId="215" fillId="0" borderId="0" xfId="15" applyNumberFormat="1" applyFill="1"/>
    <xf numFmtId="0" fontId="65" fillId="0" borderId="44" xfId="5" applyFont="1" applyFill="1" applyBorder="1" applyAlignment="1">
      <alignment horizontal="center" vertical="center" wrapText="1"/>
    </xf>
    <xf numFmtId="177" fontId="215" fillId="0" borderId="38" xfId="15" applyNumberFormat="1" applyFill="1" applyBorder="1" applyAlignment="1"/>
    <xf numFmtId="0" fontId="66" fillId="0" borderId="45" xfId="15" applyFont="1" applyFill="1" applyBorder="1" applyAlignment="1">
      <alignment horizontal="center" vertical="center"/>
    </xf>
    <xf numFmtId="0" fontId="46" fillId="0" borderId="0" xfId="15" applyFont="1" applyFill="1" applyBorder="1" applyAlignment="1">
      <alignment horizontal="center" vertical="center"/>
    </xf>
    <xf numFmtId="174" fontId="13" fillId="0" borderId="52" xfId="8" applyNumberFormat="1" applyFont="1" applyFill="1" applyBorder="1" applyAlignment="1">
      <alignment horizontal="center" vertical="center" wrapText="1"/>
    </xf>
    <xf numFmtId="0" fontId="63" fillId="0" borderId="3" xfId="15" applyFont="1" applyFill="1" applyBorder="1" applyAlignment="1">
      <alignment horizontal="center" vertical="center"/>
    </xf>
    <xf numFmtId="0" fontId="63" fillId="0" borderId="3" xfId="15" applyFont="1" applyFill="1" applyBorder="1" applyAlignment="1">
      <alignment horizontal="left" vertical="center"/>
    </xf>
    <xf numFmtId="174" fontId="3" fillId="0" borderId="16" xfId="15" applyNumberFormat="1" applyFont="1" applyFill="1" applyBorder="1" applyAlignment="1">
      <alignment horizontal="center" vertical="center"/>
    </xf>
    <xf numFmtId="0" fontId="63" fillId="0" borderId="5" xfId="15" applyFont="1" applyFill="1" applyBorder="1" applyAlignment="1">
      <alignment horizontal="left" vertical="center"/>
    </xf>
    <xf numFmtId="177" fontId="215" fillId="0" borderId="26" xfId="15" applyNumberFormat="1" applyFill="1" applyBorder="1" applyAlignment="1">
      <alignment horizontal="center"/>
    </xf>
    <xf numFmtId="0" fontId="66" fillId="0" borderId="27" xfId="15" applyFont="1" applyFill="1" applyBorder="1" applyAlignment="1">
      <alignment horizontal="center" vertical="center"/>
    </xf>
    <xf numFmtId="0" fontId="46" fillId="0" borderId="18" xfId="15" applyFont="1" applyFill="1" applyBorder="1" applyAlignment="1">
      <alignment horizontal="center" vertical="center"/>
    </xf>
    <xf numFmtId="0" fontId="66" fillId="0" borderId="18" xfId="15" applyFont="1" applyFill="1" applyBorder="1" applyAlignment="1">
      <alignment horizontal="center" vertical="center"/>
    </xf>
    <xf numFmtId="174" fontId="13" fillId="0" borderId="28" xfId="8" applyNumberFormat="1" applyFont="1" applyFill="1" applyBorder="1" applyAlignment="1">
      <alignment horizontal="center" vertical="center" wrapText="1"/>
    </xf>
    <xf numFmtId="0" fontId="63" fillId="0" borderId="3" xfId="15" applyFont="1" applyFill="1" applyBorder="1"/>
    <xf numFmtId="0" fontId="63" fillId="0" borderId="1" xfId="15" applyFont="1" applyFill="1" applyBorder="1"/>
    <xf numFmtId="0" fontId="63" fillId="0" borderId="5" xfId="15" applyFont="1" applyFill="1" applyBorder="1"/>
    <xf numFmtId="0" fontId="66" fillId="0" borderId="53" xfId="15" applyFont="1" applyFill="1" applyBorder="1" applyAlignment="1">
      <alignment horizontal="center" vertical="center"/>
    </xf>
    <xf numFmtId="0" fontId="46" fillId="0" borderId="25" xfId="15" applyFont="1" applyFill="1" applyBorder="1" applyAlignment="1">
      <alignment horizontal="center" vertical="center"/>
    </xf>
    <xf numFmtId="0" fontId="63" fillId="0" borderId="3" xfId="15" applyFont="1" applyFill="1" applyBorder="1" applyAlignment="1">
      <alignment vertical="center"/>
    </xf>
    <xf numFmtId="0" fontId="63" fillId="0" borderId="1" xfId="15" applyFont="1" applyFill="1" applyBorder="1" applyAlignment="1">
      <alignment vertical="center"/>
    </xf>
    <xf numFmtId="0" fontId="63" fillId="0" borderId="5" xfId="15" applyFont="1" applyFill="1" applyBorder="1" applyAlignment="1">
      <alignment vertical="center"/>
    </xf>
    <xf numFmtId="0" fontId="68" fillId="0" borderId="3" xfId="15" applyFont="1" applyFill="1" applyBorder="1"/>
    <xf numFmtId="0" fontId="68" fillId="0" borderId="1" xfId="15" applyFont="1" applyFill="1" applyBorder="1"/>
    <xf numFmtId="0" fontId="68" fillId="0" borderId="5" xfId="15" applyFont="1" applyFill="1" applyBorder="1"/>
    <xf numFmtId="0" fontId="123" fillId="0" borderId="44" xfId="5" applyFont="1" applyFill="1" applyBorder="1" applyAlignment="1">
      <alignment horizontal="center" vertical="center" wrapText="1"/>
    </xf>
    <xf numFmtId="170" fontId="123" fillId="0" borderId="38" xfId="5" applyNumberFormat="1" applyFont="1" applyFill="1" applyBorder="1" applyAlignment="1">
      <alignment horizontal="center" vertical="center" wrapText="1"/>
    </xf>
    <xf numFmtId="0" fontId="124" fillId="0" borderId="44" xfId="5" applyFont="1" applyFill="1" applyBorder="1" applyAlignment="1">
      <alignment horizontal="center" vertical="center"/>
    </xf>
    <xf numFmtId="0" fontId="123" fillId="0" borderId="0" xfId="5" applyFont="1" applyFill="1" applyBorder="1" applyAlignment="1">
      <alignment horizontal="center" vertical="center" wrapText="1"/>
    </xf>
    <xf numFmtId="0" fontId="123" fillId="0" borderId="66" xfId="5" applyFont="1" applyFill="1" applyBorder="1" applyAlignment="1">
      <alignment vertical="center"/>
    </xf>
    <xf numFmtId="0" fontId="125" fillId="0" borderId="0" xfId="8" applyFont="1" applyFill="1"/>
    <xf numFmtId="0" fontId="123" fillId="0" borderId="44" xfId="5" applyFont="1" applyFill="1" applyBorder="1" applyAlignment="1">
      <alignment vertical="center"/>
    </xf>
    <xf numFmtId="0" fontId="123" fillId="0" borderId="0" xfId="5" applyFont="1" applyFill="1" applyBorder="1" applyAlignment="1">
      <alignment vertical="center"/>
    </xf>
    <xf numFmtId="0" fontId="125" fillId="0" borderId="39" xfId="15" applyFont="1" applyFill="1" applyBorder="1"/>
    <xf numFmtId="0" fontId="125" fillId="0" borderId="0" xfId="15" applyFont="1" applyFill="1" applyBorder="1"/>
    <xf numFmtId="0" fontId="125" fillId="0" borderId="26" xfId="15" applyFont="1" applyFill="1" applyBorder="1"/>
    <xf numFmtId="0" fontId="125" fillId="0" borderId="26" xfId="15" applyFont="1" applyFill="1" applyBorder="1" applyAlignment="1"/>
    <xf numFmtId="0" fontId="125" fillId="0" borderId="0" xfId="15" applyFont="1" applyFill="1" applyBorder="1" applyAlignment="1"/>
    <xf numFmtId="0" fontId="124" fillId="0" borderId="44" xfId="15" applyFont="1" applyFill="1" applyBorder="1" applyAlignment="1">
      <alignment horizontal="center" vertical="center"/>
    </xf>
    <xf numFmtId="0" fontId="124" fillId="0" borderId="25" xfId="15" applyFont="1" applyFill="1" applyBorder="1" applyAlignment="1">
      <alignment horizontal="center" vertical="center"/>
    </xf>
    <xf numFmtId="0" fontId="125" fillId="0" borderId="54" xfId="15" applyFont="1" applyFill="1" applyBorder="1" applyAlignment="1">
      <alignment horizontal="center" vertical="center"/>
    </xf>
    <xf numFmtId="0" fontId="125" fillId="0" borderId="0" xfId="15" applyFont="1" applyFill="1" applyBorder="1" applyAlignment="1">
      <alignment horizontal="center" vertical="center"/>
    </xf>
    <xf numFmtId="0" fontId="125" fillId="0" borderId="55" xfId="15" applyFont="1" applyFill="1" applyBorder="1" applyAlignment="1">
      <alignment horizontal="center" vertical="center"/>
    </xf>
    <xf numFmtId="0" fontId="125" fillId="0" borderId="64" xfId="15" applyFont="1" applyFill="1" applyBorder="1" applyAlignment="1">
      <alignment horizontal="center" vertical="center"/>
    </xf>
    <xf numFmtId="0" fontId="124" fillId="0" borderId="53" xfId="15" applyFont="1" applyFill="1" applyBorder="1" applyAlignment="1">
      <alignment horizontal="center" vertical="center"/>
    </xf>
    <xf numFmtId="0" fontId="125" fillId="0" borderId="45" xfId="15" applyFont="1" applyFill="1" applyBorder="1"/>
    <xf numFmtId="0" fontId="125" fillId="0" borderId="43" xfId="15" applyFont="1" applyFill="1" applyBorder="1"/>
    <xf numFmtId="0" fontId="124" fillId="0" borderId="36" xfId="15" applyFont="1" applyFill="1" applyBorder="1" applyAlignment="1">
      <alignment horizontal="center" vertical="center"/>
    </xf>
    <xf numFmtId="0" fontId="125" fillId="0" borderId="46" xfId="15" applyFont="1" applyFill="1" applyBorder="1" applyAlignment="1">
      <alignment horizontal="center" vertical="center"/>
    </xf>
    <xf numFmtId="0" fontId="125" fillId="0" borderId="47" xfId="15" applyFont="1" applyFill="1" applyBorder="1" applyAlignment="1">
      <alignment horizontal="center" vertical="center"/>
    </xf>
    <xf numFmtId="0" fontId="126" fillId="0" borderId="37" xfId="5" applyFont="1" applyFill="1" applyBorder="1" applyAlignment="1">
      <alignment vertical="center"/>
    </xf>
    <xf numFmtId="0" fontId="126" fillId="0" borderId="25" xfId="5" applyFont="1" applyFill="1" applyBorder="1" applyAlignment="1">
      <alignment vertical="center"/>
    </xf>
    <xf numFmtId="0" fontId="125" fillId="0" borderId="53" xfId="15" applyFont="1" applyFill="1" applyBorder="1"/>
    <xf numFmtId="0" fontId="125" fillId="0" borderId="8" xfId="15" applyFont="1" applyFill="1" applyBorder="1" applyAlignment="1">
      <alignment horizontal="center" vertical="center"/>
    </xf>
    <xf numFmtId="0" fontId="125" fillId="0" borderId="7" xfId="15" applyFont="1" applyFill="1" applyBorder="1" applyAlignment="1">
      <alignment horizontal="center" vertical="center"/>
    </xf>
    <xf numFmtId="0" fontId="125" fillId="0" borderId="6" xfId="15" applyFont="1" applyFill="1" applyBorder="1" applyAlignment="1">
      <alignment horizontal="center" vertical="center"/>
    </xf>
    <xf numFmtId="0" fontId="125" fillId="0" borderId="37" xfId="15" applyFont="1" applyFill="1" applyBorder="1"/>
    <xf numFmtId="0" fontId="126" fillId="0" borderId="0" xfId="5" applyFont="1" applyFill="1" applyBorder="1" applyAlignment="1">
      <alignment horizontal="center" vertical="center"/>
    </xf>
    <xf numFmtId="0" fontId="125" fillId="0" borderId="56" xfId="15" applyFont="1" applyFill="1" applyBorder="1" applyAlignment="1">
      <alignment horizontal="center" vertical="center"/>
    </xf>
    <xf numFmtId="0" fontId="125" fillId="0" borderId="42" xfId="15" applyFont="1" applyFill="1" applyBorder="1"/>
    <xf numFmtId="0" fontId="125" fillId="0" borderId="0" xfId="15" applyFont="1" applyFill="1"/>
    <xf numFmtId="170" fontId="125" fillId="0" borderId="0" xfId="15" applyNumberFormat="1" applyFont="1" applyFill="1"/>
    <xf numFmtId="170" fontId="125" fillId="0" borderId="38" xfId="15" applyNumberFormat="1" applyFont="1" applyFill="1" applyBorder="1" applyAlignment="1"/>
    <xf numFmtId="0" fontId="123" fillId="0" borderId="41" xfId="5" applyFont="1" applyFill="1" applyBorder="1" applyAlignment="1">
      <alignment horizontal="center" vertical="center" wrapText="1"/>
    </xf>
    <xf numFmtId="0" fontId="123" fillId="0" borderId="40" xfId="5" applyFont="1" applyFill="1" applyBorder="1" applyAlignment="1">
      <alignment horizontal="center" vertical="center" wrapText="1"/>
    </xf>
    <xf numFmtId="174" fontId="124" fillId="0" borderId="55" xfId="15" applyNumberFormat="1" applyFont="1" applyFill="1" applyBorder="1" applyAlignment="1">
      <alignment horizontal="center" vertical="center" wrapText="1"/>
    </xf>
    <xf numFmtId="174" fontId="124" fillId="0" borderId="64" xfId="15" applyNumberFormat="1" applyFont="1" applyFill="1" applyBorder="1" applyAlignment="1">
      <alignment horizontal="center" vertical="center" wrapText="1"/>
    </xf>
    <xf numFmtId="174" fontId="124" fillId="0" borderId="55" xfId="8" applyNumberFormat="1" applyFont="1" applyFill="1" applyBorder="1" applyAlignment="1">
      <alignment horizontal="center" vertical="center" wrapText="1"/>
    </xf>
    <xf numFmtId="174" fontId="124" fillId="0" borderId="64" xfId="8" applyNumberFormat="1" applyFont="1" applyFill="1" applyBorder="1" applyAlignment="1">
      <alignment horizontal="center" vertical="center" wrapText="1"/>
    </xf>
    <xf numFmtId="174" fontId="124" fillId="0" borderId="54" xfId="15" applyNumberFormat="1" applyFont="1" applyFill="1" applyBorder="1" applyAlignment="1">
      <alignment horizontal="center" vertical="center" wrapText="1"/>
    </xf>
    <xf numFmtId="0" fontId="125" fillId="0" borderId="42" xfId="8" applyFont="1" applyFill="1" applyBorder="1"/>
    <xf numFmtId="170" fontId="125" fillId="0" borderId="40" xfId="15" applyNumberFormat="1" applyFont="1" applyFill="1" applyBorder="1" applyAlignment="1"/>
    <xf numFmtId="0" fontId="125" fillId="0" borderId="48" xfId="15" applyFont="1" applyFill="1" applyBorder="1" applyAlignment="1">
      <alignment horizontal="center" vertical="center"/>
    </xf>
    <xf numFmtId="0" fontId="126" fillId="0" borderId="38" xfId="5" applyFont="1" applyFill="1" applyBorder="1" applyAlignment="1">
      <alignment horizontal="center" vertical="center"/>
    </xf>
    <xf numFmtId="0" fontId="125" fillId="0" borderId="57" xfId="15" applyFont="1" applyFill="1" applyBorder="1" applyAlignment="1">
      <alignment horizontal="center" vertical="center"/>
    </xf>
    <xf numFmtId="0" fontId="125" fillId="0" borderId="0" xfId="15" applyFont="1" applyFill="1" applyAlignment="1">
      <alignment horizontal="center" vertical="center"/>
    </xf>
    <xf numFmtId="3" fontId="13" fillId="0" borderId="44" xfId="8" applyNumberFormat="1" applyFont="1" applyFill="1" applyBorder="1" applyAlignment="1">
      <alignment horizontal="center" vertical="center" wrapText="1"/>
    </xf>
    <xf numFmtId="174" fontId="51" fillId="0" borderId="57" xfId="15" applyNumberFormat="1" applyFont="1" applyFill="1" applyBorder="1" applyAlignment="1">
      <alignment horizontal="center" vertical="center"/>
    </xf>
    <xf numFmtId="174" fontId="51" fillId="0" borderId="45" xfId="15" applyNumberFormat="1" applyFont="1" applyFill="1" applyBorder="1" applyAlignment="1">
      <alignment horizontal="center" vertical="center"/>
    </xf>
    <xf numFmtId="174" fontId="51" fillId="0" borderId="56" xfId="15" applyNumberFormat="1" applyFont="1" applyFill="1" applyBorder="1" applyAlignment="1">
      <alignment horizontal="center" vertical="center"/>
    </xf>
    <xf numFmtId="0" fontId="6" fillId="0" borderId="0" xfId="12" applyFont="1" applyAlignment="1"/>
    <xf numFmtId="0" fontId="12" fillId="0" borderId="51" xfId="12" applyFont="1" applyFill="1" applyBorder="1" applyAlignment="1">
      <alignment horizontal="center" vertical="center"/>
    </xf>
    <xf numFmtId="0" fontId="12" fillId="0" borderId="6" xfId="12" applyFont="1" applyFill="1" applyBorder="1" applyAlignment="1"/>
    <xf numFmtId="0" fontId="12" fillId="0" borderId="3" xfId="12" applyFont="1" applyFill="1" applyBorder="1" applyAlignment="1">
      <alignment horizontal="center" vertical="center"/>
    </xf>
    <xf numFmtId="2" fontId="12" fillId="0" borderId="3" xfId="12" applyNumberFormat="1" applyFont="1" applyFill="1" applyBorder="1" applyAlignment="1">
      <alignment horizontal="center" vertical="center"/>
    </xf>
    <xf numFmtId="3" fontId="12" fillId="0" borderId="3" xfId="12" applyNumberFormat="1" applyFont="1" applyFill="1" applyBorder="1" applyAlignment="1">
      <alignment horizontal="center" vertical="center"/>
    </xf>
    <xf numFmtId="166" fontId="12" fillId="0" borderId="3" xfId="12" quotePrefix="1" applyNumberFormat="1" applyFont="1" applyFill="1" applyBorder="1" applyAlignment="1">
      <alignment horizontal="center" vertical="center"/>
    </xf>
    <xf numFmtId="166" fontId="12" fillId="0" borderId="3" xfId="12" applyNumberFormat="1" applyFont="1" applyFill="1" applyBorder="1" applyAlignment="1">
      <alignment horizontal="center" vertical="center" wrapText="1"/>
    </xf>
    <xf numFmtId="3" fontId="40" fillId="2" borderId="16" xfId="12" quotePrefix="1" applyNumberFormat="1" applyFont="1" applyFill="1" applyBorder="1" applyAlignment="1">
      <alignment horizontal="center" vertical="center"/>
    </xf>
    <xf numFmtId="0" fontId="12" fillId="0" borderId="76" xfId="35" applyNumberFormat="1" applyFont="1" applyFill="1" applyBorder="1" applyAlignment="1">
      <alignment horizontal="center" vertical="center" wrapText="1"/>
    </xf>
    <xf numFmtId="0" fontId="12" fillId="0" borderId="2" xfId="12" applyFont="1" applyFill="1" applyBorder="1" applyAlignment="1"/>
    <xf numFmtId="0" fontId="12" fillId="0" borderId="1" xfId="12" applyFont="1" applyFill="1" applyBorder="1" applyAlignment="1">
      <alignment horizontal="center" vertical="center"/>
    </xf>
    <xf numFmtId="2" fontId="12" fillId="0" borderId="1" xfId="12" applyNumberFormat="1" applyFont="1" applyFill="1" applyBorder="1" applyAlignment="1">
      <alignment horizontal="center" vertical="center"/>
    </xf>
    <xf numFmtId="3" fontId="12" fillId="0" borderId="1" xfId="12" applyNumberFormat="1" applyFont="1" applyFill="1" applyBorder="1" applyAlignment="1">
      <alignment horizontal="center" vertical="center"/>
    </xf>
    <xf numFmtId="166" fontId="12" fillId="0" borderId="1" xfId="12" quotePrefix="1" applyNumberFormat="1" applyFont="1" applyFill="1" applyBorder="1" applyAlignment="1">
      <alignment horizontal="center" vertical="center"/>
    </xf>
    <xf numFmtId="3" fontId="40" fillId="2" borderId="17" xfId="12" quotePrefix="1" applyNumberFormat="1" applyFont="1" applyFill="1" applyBorder="1" applyAlignment="1">
      <alignment horizontal="center" vertical="center"/>
    </xf>
    <xf numFmtId="0" fontId="12" fillId="0" borderId="9" xfId="12" applyFont="1" applyFill="1" applyBorder="1" applyAlignment="1">
      <alignment horizontal="center" vertical="center"/>
    </xf>
    <xf numFmtId="0" fontId="12" fillId="0" borderId="9" xfId="35" applyNumberFormat="1" applyFont="1" applyFill="1" applyBorder="1" applyAlignment="1">
      <alignment horizontal="center" vertical="center" wrapText="1"/>
    </xf>
    <xf numFmtId="166" fontId="12" fillId="0" borderId="1" xfId="12" applyNumberFormat="1" applyFont="1" applyFill="1" applyBorder="1" applyAlignment="1">
      <alignment horizontal="center" vertical="center" wrapText="1"/>
    </xf>
    <xf numFmtId="0" fontId="12" fillId="0" borderId="4" xfId="12" applyFont="1" applyFill="1" applyBorder="1" applyAlignment="1"/>
    <xf numFmtId="0" fontId="12" fillId="0" borderId="5" xfId="12" applyFont="1" applyFill="1" applyBorder="1" applyAlignment="1">
      <alignment horizontal="center" vertical="center"/>
    </xf>
    <xf numFmtId="2" fontId="12" fillId="0" borderId="5" xfId="12" applyNumberFormat="1" applyFont="1" applyFill="1" applyBorder="1" applyAlignment="1">
      <alignment horizontal="center" vertical="center"/>
    </xf>
    <xf numFmtId="3" fontId="12" fillId="0" borderId="5" xfId="12" applyNumberFormat="1" applyFont="1" applyFill="1" applyBorder="1" applyAlignment="1">
      <alignment horizontal="center" vertical="center"/>
    </xf>
    <xf numFmtId="166" fontId="12" fillId="0" borderId="5" xfId="12" quotePrefix="1" applyNumberFormat="1" applyFont="1" applyFill="1" applyBorder="1" applyAlignment="1">
      <alignment horizontal="center" vertical="center"/>
    </xf>
    <xf numFmtId="3" fontId="40" fillId="2" borderId="33" xfId="12" quotePrefix="1" applyNumberFormat="1" applyFont="1" applyFill="1" applyBorder="1" applyAlignment="1">
      <alignment horizontal="center" vertical="center"/>
    </xf>
    <xf numFmtId="0" fontId="12" fillId="0" borderId="6" xfId="12" applyFont="1" applyFill="1" applyBorder="1" applyAlignment="1">
      <alignment horizontal="center" vertical="center"/>
    </xf>
    <xf numFmtId="0" fontId="12" fillId="0" borderId="3" xfId="12" applyFont="1" applyFill="1" applyBorder="1" applyAlignment="1"/>
    <xf numFmtId="0" fontId="12" fillId="0" borderId="21" xfId="12" applyFont="1" applyFill="1" applyBorder="1" applyAlignment="1">
      <alignment horizontal="center" vertical="center"/>
    </xf>
    <xf numFmtId="0" fontId="12" fillId="0" borderId="7" xfId="35" applyNumberFormat="1" applyFont="1" applyFill="1" applyBorder="1" applyAlignment="1">
      <alignment horizontal="center" vertical="center" wrapText="1"/>
    </xf>
    <xf numFmtId="0" fontId="12" fillId="0" borderId="24" xfId="12" applyFont="1" applyFill="1" applyBorder="1" applyAlignment="1"/>
    <xf numFmtId="0" fontId="12" fillId="0" borderId="20" xfId="12" applyFont="1" applyFill="1" applyBorder="1" applyAlignment="1">
      <alignment horizontal="center" vertical="center"/>
    </xf>
    <xf numFmtId="2" fontId="12" fillId="0" borderId="20" xfId="12" applyNumberFormat="1" applyFont="1" applyFill="1" applyBorder="1" applyAlignment="1">
      <alignment horizontal="center" vertical="center"/>
    </xf>
    <xf numFmtId="3" fontId="12" fillId="0" borderId="20" xfId="12" applyNumberFormat="1" applyFont="1" applyFill="1" applyBorder="1" applyAlignment="1">
      <alignment horizontal="center" vertical="center"/>
    </xf>
    <xf numFmtId="0" fontId="12" fillId="0" borderId="2" xfId="12" applyFont="1" applyFill="1" applyBorder="1" applyAlignment="1">
      <alignment horizontal="center" vertical="center"/>
    </xf>
    <xf numFmtId="0" fontId="12" fillId="0" borderId="23" xfId="12" applyFont="1" applyFill="1" applyBorder="1" applyAlignment="1"/>
    <xf numFmtId="0" fontId="12" fillId="0" borderId="2" xfId="35" applyNumberFormat="1" applyFont="1" applyFill="1" applyBorder="1" applyAlignment="1">
      <alignment horizontal="center" vertical="center" wrapText="1"/>
    </xf>
    <xf numFmtId="0" fontId="12" fillId="0" borderId="8" xfId="12" applyFont="1" applyFill="1" applyBorder="1" applyAlignment="1">
      <alignment horizontal="center" vertical="center"/>
    </xf>
    <xf numFmtId="0" fontId="12" fillId="0" borderId="24" xfId="12" applyFont="1" applyFill="1" applyBorder="1" applyAlignment="1">
      <alignment vertical="center"/>
    </xf>
    <xf numFmtId="166" fontId="12" fillId="0" borderId="32" xfId="12" applyNumberFormat="1" applyFont="1" applyFill="1" applyBorder="1" applyAlignment="1">
      <alignment horizontal="center" vertical="center"/>
    </xf>
    <xf numFmtId="0" fontId="12" fillId="0" borderId="21" xfId="12" applyFont="1" applyFill="1" applyBorder="1" applyAlignment="1">
      <alignment horizontal="center" vertical="center" wrapText="1"/>
    </xf>
    <xf numFmtId="3" fontId="12" fillId="0" borderId="21" xfId="12" applyNumberFormat="1" applyFont="1" applyFill="1" applyBorder="1" applyAlignment="1">
      <alignment horizontal="center" vertical="center" wrapText="1"/>
    </xf>
    <xf numFmtId="166" fontId="12" fillId="0" borderId="21" xfId="12" applyNumberFormat="1" applyFont="1" applyFill="1" applyBorder="1" applyAlignment="1">
      <alignment horizontal="center" vertical="center" wrapText="1"/>
    </xf>
    <xf numFmtId="0" fontId="7" fillId="0" borderId="0" xfId="12" applyFont="1" applyAlignment="1"/>
    <xf numFmtId="166" fontId="12" fillId="0" borderId="21" xfId="12" applyNumberFormat="1" applyFont="1" applyFill="1" applyBorder="1" applyAlignment="1">
      <alignment horizontal="center" vertical="center"/>
    </xf>
    <xf numFmtId="0" fontId="12" fillId="0" borderId="1" xfId="12" applyFont="1" applyFill="1" applyBorder="1" applyAlignment="1">
      <alignment horizontal="center" vertical="center" wrapText="1"/>
    </xf>
    <xf numFmtId="3" fontId="12" fillId="0" borderId="1" xfId="12" applyNumberFormat="1" applyFont="1" applyFill="1" applyBorder="1" applyAlignment="1">
      <alignment horizontal="center" vertical="center" wrapText="1"/>
    </xf>
    <xf numFmtId="0" fontId="12" fillId="2" borderId="6" xfId="35" applyNumberFormat="1" applyFont="1" applyFill="1" applyBorder="1" applyAlignment="1">
      <alignment horizontal="center" vertical="center" wrapText="1"/>
    </xf>
    <xf numFmtId="0" fontId="12" fillId="0" borderId="3" xfId="35" applyNumberFormat="1" applyFont="1" applyFill="1" applyBorder="1" applyAlignment="1">
      <alignment vertical="center" wrapText="1"/>
    </xf>
    <xf numFmtId="0" fontId="12" fillId="2" borderId="8" xfId="35" applyNumberFormat="1" applyFont="1" applyFill="1" applyBorder="1" applyAlignment="1">
      <alignment horizontal="center" vertical="center" wrapText="1"/>
    </xf>
    <xf numFmtId="0" fontId="12" fillId="0" borderId="1" xfId="35" applyNumberFormat="1" applyFont="1" applyFill="1" applyBorder="1" applyAlignment="1">
      <alignment vertical="center" wrapText="1"/>
    </xf>
    <xf numFmtId="0" fontId="12" fillId="0" borderId="21" xfId="35" applyNumberFormat="1" applyFont="1" applyFill="1" applyBorder="1" applyAlignment="1">
      <alignment vertical="center" wrapText="1"/>
    </xf>
    <xf numFmtId="2" fontId="12" fillId="0" borderId="21" xfId="12" applyNumberFormat="1" applyFont="1" applyFill="1" applyBorder="1" applyAlignment="1">
      <alignment horizontal="center" vertical="center"/>
    </xf>
    <xf numFmtId="3" fontId="12" fillId="0" borderId="21" xfId="12" applyNumberFormat="1" applyFont="1" applyFill="1" applyBorder="1" applyAlignment="1">
      <alignment horizontal="center" vertical="center"/>
    </xf>
    <xf numFmtId="166" fontId="12" fillId="0" borderId="21" xfId="12" quotePrefix="1" applyNumberFormat="1" applyFont="1" applyFill="1" applyBorder="1" applyAlignment="1">
      <alignment horizontal="center" vertical="center"/>
    </xf>
    <xf numFmtId="0" fontId="12" fillId="2" borderId="2" xfId="35" applyNumberFormat="1" applyFont="1" applyFill="1" applyBorder="1" applyAlignment="1">
      <alignment horizontal="center" vertical="center" wrapText="1"/>
    </xf>
    <xf numFmtId="0" fontId="12" fillId="2" borderId="12" xfId="35" applyNumberFormat="1" applyFont="1" applyFill="1" applyBorder="1" applyAlignment="1">
      <alignment horizontal="center" vertical="center" wrapText="1"/>
    </xf>
    <xf numFmtId="0" fontId="12" fillId="0" borderId="5" xfId="35" applyNumberFormat="1" applyFont="1" applyFill="1" applyBorder="1" applyAlignment="1">
      <alignment vertical="center" wrapText="1"/>
    </xf>
    <xf numFmtId="2" fontId="12" fillId="0" borderId="21" xfId="12" applyNumberFormat="1" applyFont="1" applyBorder="1" applyAlignment="1">
      <alignment horizontal="center" vertical="center"/>
    </xf>
    <xf numFmtId="3" fontId="12" fillId="0" borderId="21" xfId="12" quotePrefix="1" applyNumberFormat="1" applyFont="1" applyBorder="1" applyAlignment="1">
      <alignment horizontal="center" vertical="center"/>
    </xf>
    <xf numFmtId="0" fontId="12" fillId="0" borderId="21" xfId="12" quotePrefix="1" applyFont="1" applyBorder="1" applyAlignment="1">
      <alignment horizontal="center" vertical="center"/>
    </xf>
    <xf numFmtId="0" fontId="12" fillId="0" borderId="21" xfId="12" applyFont="1" applyBorder="1" applyAlignment="1">
      <alignment horizontal="center" vertical="center"/>
    </xf>
    <xf numFmtId="166" fontId="12" fillId="0" borderId="21" xfId="12" quotePrefix="1" applyNumberFormat="1" applyFont="1" applyBorder="1" applyAlignment="1">
      <alignment horizontal="center" vertical="center"/>
    </xf>
    <xf numFmtId="2" fontId="12" fillId="0" borderId="1" xfId="12" applyNumberFormat="1" applyFont="1" applyBorder="1" applyAlignment="1">
      <alignment horizontal="center" vertical="center"/>
    </xf>
    <xf numFmtId="3" fontId="12" fillId="0" borderId="1" xfId="12" quotePrefix="1" applyNumberFormat="1" applyFont="1" applyBorder="1" applyAlignment="1">
      <alignment horizontal="center" vertical="center"/>
    </xf>
    <xf numFmtId="0" fontId="12" fillId="0" borderId="1" xfId="12" quotePrefix="1" applyFont="1" applyBorder="1" applyAlignment="1">
      <alignment horizontal="center" vertical="center"/>
    </xf>
    <xf numFmtId="0" fontId="12" fillId="0" borderId="1" xfId="12" applyFont="1" applyBorder="1" applyAlignment="1">
      <alignment horizontal="center" vertical="center"/>
    </xf>
    <xf numFmtId="166" fontId="12" fillId="0" borderId="1" xfId="12" quotePrefix="1" applyNumberFormat="1" applyFont="1" applyBorder="1" applyAlignment="1">
      <alignment horizontal="center" vertical="center"/>
    </xf>
    <xf numFmtId="0" fontId="6" fillId="0" borderId="0" xfId="12" applyFont="1" applyAlignment="1">
      <alignment horizontal="center"/>
    </xf>
    <xf numFmtId="3" fontId="12" fillId="0" borderId="1" xfId="12" applyNumberFormat="1" applyFont="1" applyBorder="1" applyAlignment="1">
      <alignment horizontal="center" vertical="center"/>
    </xf>
    <xf numFmtId="1" fontId="12" fillId="0" borderId="1" xfId="12" applyNumberFormat="1" applyFont="1" applyBorder="1" applyAlignment="1">
      <alignment horizontal="center" vertical="center"/>
    </xf>
    <xf numFmtId="166" fontId="12" fillId="0" borderId="1" xfId="12" applyNumberFormat="1" applyFont="1" applyBorder="1" applyAlignment="1">
      <alignment horizontal="center" vertical="center"/>
    </xf>
    <xf numFmtId="3" fontId="12" fillId="0" borderId="21" xfId="12" applyNumberFormat="1" applyFont="1" applyBorder="1" applyAlignment="1">
      <alignment horizontal="center" vertical="center"/>
    </xf>
    <xf numFmtId="1" fontId="12" fillId="0" borderId="21" xfId="12" applyNumberFormat="1" applyFont="1" applyBorder="1" applyAlignment="1">
      <alignment horizontal="center" vertical="center"/>
    </xf>
    <xf numFmtId="166" fontId="12" fillId="0" borderId="73" xfId="12" applyNumberFormat="1" applyFont="1" applyBorder="1" applyAlignment="1">
      <alignment horizontal="center" vertical="center"/>
    </xf>
    <xf numFmtId="166" fontId="12" fillId="0" borderId="1" xfId="12" applyNumberFormat="1" applyFont="1" applyFill="1" applyBorder="1" applyAlignment="1">
      <alignment horizontal="center" vertical="center"/>
    </xf>
    <xf numFmtId="0" fontId="12" fillId="0" borderId="71" xfId="12" applyFont="1" applyFill="1" applyBorder="1" applyAlignment="1">
      <alignment horizontal="center"/>
    </xf>
    <xf numFmtId="166" fontId="12" fillId="0" borderId="71" xfId="12" applyNumberFormat="1" applyFont="1" applyFill="1" applyBorder="1" applyAlignment="1">
      <alignment horizontal="left" vertical="center"/>
    </xf>
    <xf numFmtId="166" fontId="12" fillId="2" borderId="47" xfId="12" applyNumberFormat="1" applyFont="1" applyFill="1" applyBorder="1" applyAlignment="1">
      <alignment horizontal="center" vertical="center"/>
    </xf>
    <xf numFmtId="166" fontId="12" fillId="0" borderId="77" xfId="12" applyNumberFormat="1" applyFont="1" applyFill="1" applyBorder="1" applyAlignment="1">
      <alignment horizontal="left" vertical="center"/>
    </xf>
    <xf numFmtId="166" fontId="12" fillId="2" borderId="59" xfId="12" applyNumberFormat="1" applyFont="1" applyFill="1" applyBorder="1" applyAlignment="1">
      <alignment horizontal="center" vertical="center"/>
    </xf>
    <xf numFmtId="0" fontId="12" fillId="0" borderId="3" xfId="12" applyFont="1" applyFill="1" applyBorder="1" applyAlignment="1">
      <alignment horizontal="left"/>
    </xf>
    <xf numFmtId="1" fontId="12" fillId="0" borderId="3" xfId="12" applyNumberFormat="1" applyFont="1" applyFill="1" applyBorder="1" applyAlignment="1">
      <alignment horizontal="center" vertical="center"/>
    </xf>
    <xf numFmtId="166" fontId="12" fillId="0" borderId="3" xfId="12" applyNumberFormat="1" applyFont="1" applyFill="1" applyBorder="1" applyAlignment="1">
      <alignment horizontal="center" vertical="center"/>
    </xf>
    <xf numFmtId="2" fontId="12" fillId="0" borderId="3" xfId="12" applyNumberFormat="1" applyFont="1" applyBorder="1" applyAlignment="1">
      <alignment horizontal="center" vertical="center"/>
    </xf>
    <xf numFmtId="0" fontId="12" fillId="0" borderId="4" xfId="12" applyFont="1" applyFill="1" applyBorder="1" applyAlignment="1">
      <alignment horizontal="center" vertical="center"/>
    </xf>
    <xf numFmtId="0" fontId="12" fillId="0" borderId="5" xfId="12" applyFont="1" applyFill="1" applyBorder="1" applyAlignment="1">
      <alignment horizontal="left"/>
    </xf>
    <xf numFmtId="1" fontId="12" fillId="0" borderId="5" xfId="12" applyNumberFormat="1" applyFont="1" applyFill="1" applyBorder="1" applyAlignment="1">
      <alignment horizontal="center" vertical="center"/>
    </xf>
    <xf numFmtId="166" fontId="12" fillId="0" borderId="5" xfId="12" applyNumberFormat="1" applyFont="1" applyFill="1" applyBorder="1" applyAlignment="1">
      <alignment horizontal="center" vertical="center"/>
    </xf>
    <xf numFmtId="2" fontId="12" fillId="0" borderId="5" xfId="12" applyNumberFormat="1" applyFont="1" applyBorder="1" applyAlignment="1">
      <alignment horizontal="center" vertical="center"/>
    </xf>
    <xf numFmtId="0" fontId="12" fillId="0" borderId="39" xfId="12" applyFont="1" applyFill="1" applyBorder="1" applyAlignment="1">
      <alignment horizontal="center" vertical="center"/>
    </xf>
    <xf numFmtId="0" fontId="12" fillId="0" borderId="30" xfId="12" applyFont="1" applyFill="1" applyBorder="1" applyAlignment="1">
      <alignment horizontal="left"/>
    </xf>
    <xf numFmtId="2" fontId="12" fillId="0" borderId="32" xfId="12" applyNumberFormat="1" applyFont="1" applyFill="1" applyBorder="1" applyAlignment="1">
      <alignment horizontal="center" vertical="center"/>
    </xf>
    <xf numFmtId="3" fontId="12" fillId="0" borderId="32" xfId="12" applyNumberFormat="1" applyFont="1" applyFill="1" applyBorder="1" applyAlignment="1">
      <alignment horizontal="center" vertical="center"/>
    </xf>
    <xf numFmtId="1" fontId="12" fillId="0" borderId="32" xfId="12" applyNumberFormat="1" applyFont="1" applyFill="1" applyBorder="1" applyAlignment="1">
      <alignment horizontal="center" vertical="center"/>
    </xf>
    <xf numFmtId="2" fontId="12" fillId="0" borderId="32" xfId="12" applyNumberFormat="1" applyFont="1" applyBorder="1" applyAlignment="1">
      <alignment horizontal="center" vertical="center"/>
    </xf>
    <xf numFmtId="0" fontId="12" fillId="0" borderId="14" xfId="35" applyNumberFormat="1" applyFont="1" applyFill="1" applyBorder="1" applyAlignment="1">
      <alignment horizontal="center" vertical="center" wrapText="1"/>
    </xf>
    <xf numFmtId="1" fontId="12" fillId="0" borderId="3" xfId="12" applyNumberFormat="1" applyFont="1" applyFill="1" applyBorder="1" applyAlignment="1">
      <alignment horizontal="left"/>
    </xf>
    <xf numFmtId="0" fontId="12" fillId="0" borderId="42" xfId="35" applyNumberFormat="1" applyFont="1" applyFill="1" applyBorder="1" applyAlignment="1">
      <alignment horizontal="center" vertical="center" wrapText="1"/>
    </xf>
    <xf numFmtId="1" fontId="12" fillId="0" borderId="22" xfId="12" applyNumberFormat="1" applyFont="1" applyFill="1" applyBorder="1" applyAlignment="1">
      <alignment horizontal="left"/>
    </xf>
    <xf numFmtId="0" fontId="37" fillId="0" borderId="8" xfId="12" applyFont="1" applyFill="1" applyBorder="1" applyAlignment="1">
      <alignment horizontal="center" vertical="center"/>
    </xf>
    <xf numFmtId="2" fontId="12" fillId="0" borderId="21" xfId="30" applyNumberFormat="1" applyFont="1" applyFill="1" applyBorder="1" applyAlignment="1">
      <alignment horizontal="center" vertical="center"/>
    </xf>
    <xf numFmtId="1" fontId="12" fillId="0" borderId="21" xfId="12" applyNumberFormat="1" applyFont="1" applyFill="1" applyBorder="1" applyAlignment="1">
      <alignment horizontal="center" vertical="center"/>
    </xf>
    <xf numFmtId="166" fontId="12" fillId="0" borderId="73" xfId="12" applyNumberFormat="1" applyFont="1" applyFill="1" applyBorder="1" applyAlignment="1">
      <alignment horizontal="center" vertical="center"/>
    </xf>
    <xf numFmtId="2" fontId="12" fillId="0" borderId="1" xfId="30" applyNumberFormat="1" applyFont="1" applyFill="1" applyBorder="1" applyAlignment="1">
      <alignment horizontal="center" vertical="center"/>
    </xf>
    <xf numFmtId="1" fontId="12" fillId="0" borderId="1" xfId="12" applyNumberFormat="1" applyFont="1" applyFill="1" applyBorder="1" applyAlignment="1">
      <alignment horizontal="center" vertical="center"/>
    </xf>
    <xf numFmtId="166" fontId="12" fillId="0" borderId="71" xfId="12" applyNumberFormat="1" applyFont="1" applyFill="1" applyBorder="1" applyAlignment="1">
      <alignment horizontal="center" vertical="center"/>
    </xf>
    <xf numFmtId="0" fontId="12" fillId="0" borderId="78" xfId="12" applyFont="1" applyFill="1" applyBorder="1" applyAlignment="1"/>
    <xf numFmtId="2" fontId="12" fillId="0" borderId="20" xfId="30" applyNumberFormat="1" applyFont="1" applyFill="1" applyBorder="1" applyAlignment="1">
      <alignment horizontal="center" vertical="center"/>
    </xf>
    <xf numFmtId="1" fontId="12" fillId="0" borderId="20" xfId="12" applyNumberFormat="1" applyFont="1" applyFill="1" applyBorder="1" applyAlignment="1">
      <alignment horizontal="center" vertical="center"/>
    </xf>
    <xf numFmtId="166" fontId="12" fillId="0" borderId="20" xfId="12" applyNumberFormat="1" applyFont="1" applyFill="1" applyBorder="1" applyAlignment="1">
      <alignment horizontal="center" vertical="center"/>
    </xf>
    <xf numFmtId="166" fontId="12" fillId="0" borderId="77" xfId="12" applyNumberFormat="1" applyFont="1" applyFill="1" applyBorder="1" applyAlignment="1">
      <alignment horizontal="center" vertical="center"/>
    </xf>
    <xf numFmtId="0" fontId="12" fillId="2" borderId="2" xfId="12" applyFont="1" applyFill="1" applyBorder="1" applyAlignment="1">
      <alignment horizontal="center" vertical="center"/>
    </xf>
    <xf numFmtId="166" fontId="12" fillId="2" borderId="1" xfId="12" applyNumberFormat="1" applyFont="1" applyFill="1" applyBorder="1" applyAlignment="1">
      <alignment horizontal="center" vertical="center"/>
    </xf>
    <xf numFmtId="2" fontId="12" fillId="2" borderId="1" xfId="30" applyNumberFormat="1" applyFont="1" applyFill="1" applyBorder="1" applyAlignment="1">
      <alignment horizontal="center" vertical="center"/>
    </xf>
    <xf numFmtId="3" fontId="12" fillId="2" borderId="1" xfId="12" applyNumberFormat="1" applyFont="1" applyFill="1" applyBorder="1" applyAlignment="1">
      <alignment horizontal="center" vertical="center"/>
    </xf>
    <xf numFmtId="1" fontId="12" fillId="2" borderId="1" xfId="12" applyNumberFormat="1" applyFont="1" applyFill="1" applyBorder="1" applyAlignment="1">
      <alignment horizontal="center" vertical="center"/>
    </xf>
    <xf numFmtId="166" fontId="12" fillId="2" borderId="32" xfId="12" applyNumberFormat="1" applyFont="1" applyFill="1" applyBorder="1" applyAlignment="1">
      <alignment horizontal="center" vertical="center" wrapText="1"/>
    </xf>
    <xf numFmtId="0" fontId="12" fillId="2" borderId="8" xfId="12" applyFont="1" applyFill="1" applyBorder="1" applyAlignment="1">
      <alignment horizontal="center" vertical="center"/>
    </xf>
    <xf numFmtId="168" fontId="12" fillId="0" borderId="21" xfId="30" applyNumberFormat="1" applyFont="1" applyFill="1" applyBorder="1" applyAlignment="1">
      <alignment horizontal="center" vertical="center"/>
    </xf>
    <xf numFmtId="168" fontId="12" fillId="0" borderId="1" xfId="30" applyNumberFormat="1" applyFont="1" applyFill="1" applyBorder="1" applyAlignment="1">
      <alignment horizontal="center" vertical="center"/>
    </xf>
    <xf numFmtId="3" fontId="12" fillId="0" borderId="1" xfId="12" quotePrefix="1" applyNumberFormat="1" applyFont="1" applyFill="1" applyBorder="1" applyAlignment="1">
      <alignment horizontal="center" vertical="center"/>
    </xf>
    <xf numFmtId="0" fontId="12" fillId="0" borderId="7" xfId="12" applyFont="1" applyFill="1" applyBorder="1" applyAlignment="1">
      <alignment horizontal="center" vertical="center"/>
    </xf>
    <xf numFmtId="168" fontId="12" fillId="0" borderId="20" xfId="30" applyNumberFormat="1" applyFont="1" applyFill="1" applyBorder="1" applyAlignment="1">
      <alignment horizontal="center" vertical="center"/>
    </xf>
    <xf numFmtId="168" fontId="12" fillId="0" borderId="3" xfId="12" applyNumberFormat="1" applyFont="1" applyFill="1" applyBorder="1" applyAlignment="1">
      <alignment horizontal="center" vertical="center"/>
    </xf>
    <xf numFmtId="0" fontId="12" fillId="2" borderId="9" xfId="12" applyFont="1" applyFill="1" applyBorder="1" applyAlignment="1">
      <alignment horizontal="center" vertical="center"/>
    </xf>
    <xf numFmtId="0" fontId="12" fillId="0" borderId="71" xfId="12" applyFont="1" applyFill="1" applyBorder="1" applyAlignment="1"/>
    <xf numFmtId="2" fontId="12" fillId="0" borderId="47" xfId="12" applyNumberFormat="1" applyFont="1" applyFill="1" applyBorder="1" applyAlignment="1"/>
    <xf numFmtId="168" fontId="12" fillId="0" borderId="59" xfId="12" applyNumberFormat="1" applyFont="1" applyFill="1" applyBorder="1" applyAlignment="1"/>
    <xf numFmtId="0" fontId="12" fillId="0" borderId="47" xfId="12" applyFont="1" applyFill="1" applyBorder="1" applyAlignment="1"/>
    <xf numFmtId="166" fontId="12" fillId="0" borderId="23" xfId="12" applyNumberFormat="1" applyFont="1" applyFill="1" applyBorder="1" applyAlignment="1"/>
    <xf numFmtId="0" fontId="12" fillId="0" borderId="21" xfId="12" applyFont="1" applyFill="1" applyBorder="1" applyAlignment="1"/>
    <xf numFmtId="168" fontId="12" fillId="0" borderId="1" xfId="12" applyNumberFormat="1" applyFont="1" applyFill="1" applyBorder="1" applyAlignment="1">
      <alignment horizontal="center" vertical="center"/>
    </xf>
    <xf numFmtId="0" fontId="12" fillId="0" borderId="1" xfId="12" applyFont="1" applyFill="1" applyBorder="1" applyAlignment="1"/>
    <xf numFmtId="168" fontId="12" fillId="0" borderId="47" xfId="12" applyNumberFormat="1" applyFont="1" applyFill="1" applyBorder="1" applyAlignment="1"/>
    <xf numFmtId="0" fontId="12" fillId="2" borderId="15" xfId="12" applyFont="1" applyFill="1" applyBorder="1" applyAlignment="1">
      <alignment horizontal="center" vertical="center"/>
    </xf>
    <xf numFmtId="0" fontId="12" fillId="0" borderId="62" xfId="12" applyFont="1" applyFill="1" applyBorder="1" applyAlignment="1"/>
    <xf numFmtId="0" fontId="12" fillId="0" borderId="48" xfId="12" applyFont="1" applyFill="1" applyBorder="1" applyAlignment="1"/>
    <xf numFmtId="0" fontId="12" fillId="0" borderId="10" xfId="12" applyFont="1" applyFill="1" applyBorder="1" applyAlignment="1"/>
    <xf numFmtId="166" fontId="12" fillId="0" borderId="20" xfId="12" applyNumberFormat="1" applyFont="1" applyFill="1" applyBorder="1" applyAlignment="1">
      <alignment horizontal="center" vertical="center" wrapText="1"/>
    </xf>
    <xf numFmtId="168" fontId="12" fillId="0" borderId="21" xfId="12" applyNumberFormat="1" applyFont="1" applyFill="1" applyBorder="1" applyAlignment="1">
      <alignment horizontal="center" vertical="center"/>
    </xf>
    <xf numFmtId="0" fontId="12" fillId="2" borderId="4" xfId="12" applyFont="1" applyFill="1" applyBorder="1" applyAlignment="1">
      <alignment horizontal="center" vertical="center"/>
    </xf>
    <xf numFmtId="168" fontId="12" fillId="0" borderId="20" xfId="12" applyNumberFormat="1" applyFont="1" applyFill="1" applyBorder="1" applyAlignment="1">
      <alignment horizontal="center" vertical="center"/>
    </xf>
    <xf numFmtId="0" fontId="12" fillId="0" borderId="11" xfId="12" applyFont="1" applyFill="1" applyBorder="1" applyAlignment="1"/>
    <xf numFmtId="168" fontId="12" fillId="0" borderId="3" xfId="30" applyNumberFormat="1" applyFont="1" applyFill="1" applyBorder="1" applyAlignment="1">
      <alignment horizontal="center" vertical="center"/>
    </xf>
    <xf numFmtId="168" fontId="12" fillId="0" borderId="5" xfId="30" applyNumberFormat="1" applyFont="1" applyFill="1" applyBorder="1" applyAlignment="1">
      <alignment horizontal="center" vertical="center"/>
    </xf>
    <xf numFmtId="0" fontId="7" fillId="0" borderId="0" xfId="12" applyFont="1" applyAlignment="1">
      <alignment horizontal="center" vertical="center"/>
    </xf>
    <xf numFmtId="166" fontId="9" fillId="0" borderId="0" xfId="12" applyNumberFormat="1" applyFont="1" applyAlignment="1"/>
    <xf numFmtId="3" fontId="32" fillId="0" borderId="0" xfId="12" applyNumberFormat="1" applyFont="1" applyAlignment="1"/>
    <xf numFmtId="4" fontId="57" fillId="0" borderId="19" xfId="19" applyNumberFormat="1" applyFont="1" applyFill="1" applyBorder="1" applyAlignment="1">
      <alignment horizontal="center" vertical="center" wrapText="1"/>
    </xf>
    <xf numFmtId="3" fontId="40" fillId="2" borderId="61" xfId="12" quotePrefix="1" applyNumberFormat="1" applyFont="1" applyFill="1" applyBorder="1" applyAlignment="1">
      <alignment horizontal="center" vertical="center"/>
    </xf>
    <xf numFmtId="3" fontId="40" fillId="2" borderId="77" xfId="12" quotePrefix="1" applyNumberFormat="1" applyFont="1" applyFill="1" applyBorder="1" applyAlignment="1">
      <alignment horizontal="center" vertical="center"/>
    </xf>
    <xf numFmtId="3" fontId="40" fillId="2" borderId="1" xfId="12" quotePrefix="1" applyNumberFormat="1" applyFont="1" applyFill="1" applyBorder="1" applyAlignment="1">
      <alignment horizontal="center" vertical="center"/>
    </xf>
    <xf numFmtId="3" fontId="40" fillId="2" borderId="73" xfId="12" quotePrefix="1" applyNumberFormat="1" applyFont="1" applyFill="1" applyBorder="1" applyAlignment="1">
      <alignment horizontal="center" vertical="center"/>
    </xf>
    <xf numFmtId="3" fontId="40" fillId="2" borderId="62" xfId="12" quotePrefix="1" applyNumberFormat="1" applyFont="1" applyFill="1" applyBorder="1" applyAlignment="1">
      <alignment horizontal="center" vertical="center"/>
    </xf>
    <xf numFmtId="3" fontId="40" fillId="2" borderId="71" xfId="12" quotePrefix="1" applyNumberFormat="1" applyFont="1" applyFill="1" applyBorder="1" applyAlignment="1">
      <alignment horizontal="center" vertical="center"/>
    </xf>
    <xf numFmtId="3" fontId="40" fillId="0" borderId="73" xfId="12" quotePrefix="1" applyNumberFormat="1" applyFont="1" applyFill="1" applyBorder="1" applyAlignment="1">
      <alignment horizontal="center" vertical="center"/>
    </xf>
    <xf numFmtId="3" fontId="40" fillId="0" borderId="71" xfId="12" quotePrefix="1" applyNumberFormat="1" applyFont="1" applyFill="1" applyBorder="1" applyAlignment="1">
      <alignment horizontal="center" vertical="center"/>
    </xf>
    <xf numFmtId="3" fontId="40" fillId="2" borderId="19" xfId="12" applyNumberFormat="1" applyFont="1" applyFill="1" applyBorder="1" applyAlignment="1">
      <alignment horizontal="center" vertical="center"/>
    </xf>
    <xf numFmtId="3" fontId="40" fillId="2" borderId="46" xfId="8" applyNumberFormat="1" applyFont="1" applyFill="1" applyBorder="1" applyAlignment="1">
      <alignment horizontal="center" vertical="center"/>
    </xf>
    <xf numFmtId="3" fontId="40" fillId="2" borderId="47" xfId="8" applyNumberFormat="1" applyFont="1" applyFill="1" applyBorder="1" applyAlignment="1">
      <alignment horizontal="center" vertical="center"/>
    </xf>
    <xf numFmtId="3" fontId="40" fillId="2" borderId="59" xfId="8" applyNumberFormat="1" applyFont="1" applyFill="1" applyBorder="1" applyAlignment="1">
      <alignment horizontal="center" vertical="center"/>
    </xf>
    <xf numFmtId="3" fontId="40" fillId="2" borderId="47" xfId="12" applyNumberFormat="1" applyFont="1" applyFill="1" applyBorder="1" applyAlignment="1">
      <alignment horizontal="center" vertical="center"/>
    </xf>
    <xf numFmtId="3" fontId="40" fillId="2" borderId="46" xfId="12" applyNumberFormat="1" applyFont="1" applyFill="1" applyBorder="1" applyAlignment="1">
      <alignment horizontal="center" vertical="center"/>
    </xf>
    <xf numFmtId="3" fontId="40" fillId="2" borderId="61" xfId="12" applyNumberFormat="1" applyFont="1" applyFill="1" applyBorder="1" applyAlignment="1">
      <alignment horizontal="center" vertical="center" wrapText="1"/>
    </xf>
    <xf numFmtId="3" fontId="40" fillId="2" borderId="71" xfId="12" applyNumberFormat="1" applyFont="1" applyFill="1" applyBorder="1" applyAlignment="1">
      <alignment horizontal="center" vertical="center" wrapText="1"/>
    </xf>
    <xf numFmtId="3" fontId="40" fillId="2" borderId="73" xfId="12" applyNumberFormat="1" applyFont="1" applyFill="1" applyBorder="1" applyAlignment="1">
      <alignment horizontal="center" vertical="center" wrapText="1"/>
    </xf>
    <xf numFmtId="3" fontId="40" fillId="2" borderId="77" xfId="12" applyNumberFormat="1" applyFont="1" applyFill="1" applyBorder="1" applyAlignment="1">
      <alignment horizontal="center" vertical="center" wrapText="1"/>
    </xf>
    <xf numFmtId="3" fontId="40" fillId="2" borderId="19" xfId="12" applyNumberFormat="1" applyFont="1" applyFill="1" applyBorder="1" applyAlignment="1">
      <alignment horizontal="center" vertical="center" wrapText="1"/>
    </xf>
    <xf numFmtId="3" fontId="40" fillId="2" borderId="73" xfId="8" applyNumberFormat="1" applyFont="1" applyFill="1" applyBorder="1" applyAlignment="1">
      <alignment horizontal="center" vertical="center"/>
    </xf>
    <xf numFmtId="3" fontId="40" fillId="2" borderId="71" xfId="8" applyNumberFormat="1" applyFont="1" applyFill="1" applyBorder="1" applyAlignment="1">
      <alignment horizontal="center" vertical="center" wrapText="1"/>
    </xf>
    <xf numFmtId="3" fontId="40" fillId="2" borderId="77" xfId="8" applyNumberFormat="1" applyFont="1" applyFill="1" applyBorder="1" applyAlignment="1">
      <alignment horizontal="center" vertical="center" wrapText="1"/>
    </xf>
    <xf numFmtId="3" fontId="40" fillId="2" borderId="73" xfId="12" applyNumberFormat="1" applyFont="1" applyFill="1" applyBorder="1" applyAlignment="1">
      <alignment horizontal="center" vertical="center"/>
    </xf>
    <xf numFmtId="0" fontId="6" fillId="0" borderId="0" xfId="12" applyFont="1" applyFill="1" applyAlignment="1">
      <alignment horizontal="center"/>
    </xf>
    <xf numFmtId="0" fontId="12" fillId="0" borderId="6" xfId="12" applyFont="1" applyFill="1" applyBorder="1" applyAlignment="1">
      <alignment horizontal="left"/>
    </xf>
    <xf numFmtId="3" fontId="40" fillId="2" borderId="16" xfId="12" applyNumberFormat="1" applyFont="1" applyFill="1" applyBorder="1" applyAlignment="1">
      <alignment horizontal="center" vertical="center"/>
    </xf>
    <xf numFmtId="0" fontId="12" fillId="0" borderId="2" xfId="12" applyFont="1" applyFill="1" applyBorder="1" applyAlignment="1">
      <alignment horizontal="left"/>
    </xf>
    <xf numFmtId="0" fontId="12" fillId="0" borderId="1" xfId="12" applyFont="1" applyFill="1" applyBorder="1" applyAlignment="1">
      <alignment horizontal="left"/>
    </xf>
    <xf numFmtId="0" fontId="138" fillId="0" borderId="0" xfId="12" applyFont="1" applyAlignment="1">
      <alignment horizontal="center"/>
    </xf>
    <xf numFmtId="0" fontId="12" fillId="0" borderId="7" xfId="12" applyFont="1" applyFill="1" applyBorder="1" applyAlignment="1">
      <alignment horizontal="left"/>
    </xf>
    <xf numFmtId="3" fontId="40" fillId="2" borderId="17" xfId="12" applyNumberFormat="1" applyFont="1" applyFill="1" applyBorder="1" applyAlignment="1">
      <alignment horizontal="center" vertical="center"/>
    </xf>
    <xf numFmtId="0" fontId="12" fillId="0" borderId="4" xfId="12" applyFont="1" applyFill="1" applyBorder="1" applyAlignment="1">
      <alignment horizontal="left"/>
    </xf>
    <xf numFmtId="2" fontId="12" fillId="0" borderId="1" xfId="12" applyNumberFormat="1" applyFont="1" applyFill="1" applyBorder="1" applyAlignment="1">
      <alignment horizontal="center"/>
    </xf>
    <xf numFmtId="1" fontId="12" fillId="0" borderId="1" xfId="12" applyNumberFormat="1" applyFont="1" applyFill="1" applyBorder="1" applyAlignment="1">
      <alignment horizontal="center"/>
    </xf>
    <xf numFmtId="2" fontId="12" fillId="0" borderId="1" xfId="12" quotePrefix="1" applyNumberFormat="1" applyFont="1" applyFill="1" applyBorder="1" applyAlignment="1">
      <alignment horizontal="center"/>
    </xf>
    <xf numFmtId="2" fontId="12" fillId="0" borderId="5" xfId="12" applyNumberFormat="1" applyFont="1" applyFill="1" applyBorder="1" applyAlignment="1">
      <alignment horizontal="center"/>
    </xf>
    <xf numFmtId="1" fontId="12" fillId="0" borderId="5" xfId="12" applyNumberFormat="1" applyFont="1" applyFill="1" applyBorder="1" applyAlignment="1">
      <alignment horizontal="center"/>
    </xf>
    <xf numFmtId="2" fontId="12" fillId="0" borderId="1" xfId="12" quotePrefix="1" applyNumberFormat="1" applyFont="1" applyFill="1" applyBorder="1" applyAlignment="1">
      <alignment horizontal="center" vertical="center"/>
    </xf>
    <xf numFmtId="2" fontId="12" fillId="0" borderId="5" xfId="12" quotePrefix="1" applyNumberFormat="1" applyFont="1" applyFill="1" applyBorder="1" applyAlignment="1">
      <alignment horizontal="center" vertical="center"/>
    </xf>
    <xf numFmtId="3" fontId="12" fillId="0" borderId="2" xfId="12" applyNumberFormat="1" applyFont="1" applyFill="1" applyBorder="1" applyAlignment="1">
      <alignment horizontal="left" vertical="center"/>
    </xf>
    <xf numFmtId="4" fontId="12" fillId="0" borderId="1" xfId="12" applyNumberFormat="1" applyFont="1" applyFill="1" applyBorder="1" applyAlignment="1">
      <alignment horizontal="center" vertical="center"/>
    </xf>
    <xf numFmtId="3" fontId="12" fillId="0" borderId="4" xfId="12" applyNumberFormat="1" applyFont="1" applyFill="1" applyBorder="1" applyAlignment="1">
      <alignment horizontal="left" vertical="center"/>
    </xf>
    <xf numFmtId="4" fontId="12" fillId="0" borderId="5" xfId="12" applyNumberFormat="1" applyFont="1" applyFill="1" applyBorder="1" applyAlignment="1">
      <alignment horizontal="center" vertical="center"/>
    </xf>
    <xf numFmtId="0" fontId="12" fillId="0" borderId="2" xfId="12" applyFont="1" applyFill="1" applyBorder="1" applyAlignment="1">
      <alignment horizontal="left" vertical="center"/>
    </xf>
    <xf numFmtId="0" fontId="12" fillId="0" borderId="4" xfId="35" applyNumberFormat="1" applyFont="1" applyFill="1" applyBorder="1" applyAlignment="1">
      <alignment horizontal="left" vertical="center" wrapText="1"/>
    </xf>
    <xf numFmtId="0" fontId="12" fillId="0" borderId="5" xfId="12" applyFont="1" applyFill="1" applyBorder="1" applyAlignment="1">
      <alignment horizontal="center"/>
    </xf>
    <xf numFmtId="1" fontId="12" fillId="0" borderId="4" xfId="12" applyNumberFormat="1" applyFont="1" applyFill="1" applyBorder="1" applyAlignment="1">
      <alignment horizontal="left" vertical="center"/>
    </xf>
    <xf numFmtId="166" fontId="16" fillId="0" borderId="5" xfId="12" applyNumberFormat="1" applyFont="1" applyFill="1" applyBorder="1" applyAlignment="1">
      <alignment horizontal="left" vertical="center" wrapText="1"/>
    </xf>
    <xf numFmtId="4" fontId="42" fillId="0" borderId="33" xfId="19" applyNumberFormat="1" applyFont="1" applyFill="1" applyBorder="1" applyAlignment="1">
      <alignment horizontal="center" vertical="center"/>
    </xf>
    <xf numFmtId="2" fontId="12" fillId="2" borderId="1" xfId="12" applyNumberFormat="1" applyFont="1" applyFill="1" applyBorder="1" applyAlignment="1">
      <alignment horizontal="center" vertical="center"/>
    </xf>
    <xf numFmtId="2" fontId="12" fillId="0" borderId="1" xfId="12" quotePrefix="1" applyNumberFormat="1" applyFont="1" applyBorder="1" applyAlignment="1">
      <alignment horizontal="center" vertical="center"/>
    </xf>
    <xf numFmtId="2" fontId="12" fillId="0" borderId="5" xfId="12" applyNumberFormat="1" applyFont="1" applyBorder="1" applyAlignment="1">
      <alignment horizontal="center"/>
    </xf>
    <xf numFmtId="0" fontId="12" fillId="0" borderId="5" xfId="12" applyFont="1" applyBorder="1" applyAlignment="1">
      <alignment horizontal="center"/>
    </xf>
    <xf numFmtId="0" fontId="7" fillId="0" borderId="0" xfId="12" applyFont="1" applyAlignment="1">
      <alignment horizontal="left"/>
    </xf>
    <xf numFmtId="166" fontId="9" fillId="0" borderId="0" xfId="12" applyNumberFormat="1" applyFont="1" applyAlignment="1">
      <alignment horizontal="center"/>
    </xf>
    <xf numFmtId="2" fontId="9" fillId="0" borderId="0" xfId="12" applyNumberFormat="1" applyFont="1" applyAlignment="1">
      <alignment horizontal="center"/>
    </xf>
    <xf numFmtId="1" fontId="32" fillId="0" borderId="0" xfId="12" applyNumberFormat="1" applyFont="1" applyAlignment="1">
      <alignment horizontal="center"/>
    </xf>
    <xf numFmtId="3" fontId="40" fillId="2" borderId="3" xfId="12" applyNumberFormat="1" applyFont="1" applyFill="1" applyBorder="1" applyAlignment="1">
      <alignment horizontal="center" vertical="center"/>
    </xf>
    <xf numFmtId="3" fontId="40" fillId="2" borderId="5" xfId="12" quotePrefix="1" applyNumberFormat="1" applyFont="1" applyFill="1" applyBorder="1" applyAlignment="1">
      <alignment horizontal="center" vertical="center"/>
    </xf>
    <xf numFmtId="0" fontId="12" fillId="0" borderId="4" xfId="12" applyFont="1" applyFill="1" applyBorder="1" applyAlignment="1">
      <alignment horizontal="left" vertical="center"/>
    </xf>
    <xf numFmtId="3" fontId="40" fillId="2" borderId="33" xfId="12" applyNumberFormat="1" applyFont="1" applyFill="1" applyBorder="1" applyAlignment="1">
      <alignment horizontal="center" vertical="center"/>
    </xf>
    <xf numFmtId="2" fontId="12" fillId="0" borderId="3" xfId="12" applyNumberFormat="1" applyFont="1" applyFill="1" applyBorder="1" applyAlignment="1">
      <alignment horizontal="center"/>
    </xf>
    <xf numFmtId="3" fontId="12" fillId="0" borderId="3" xfId="12" applyNumberFormat="1" applyFont="1" applyFill="1" applyBorder="1" applyAlignment="1">
      <alignment horizontal="center"/>
    </xf>
    <xf numFmtId="1" fontId="12" fillId="0" borderId="3" xfId="12" applyNumberFormat="1" applyFont="1" applyFill="1" applyBorder="1" applyAlignment="1">
      <alignment horizontal="center"/>
    </xf>
    <xf numFmtId="2" fontId="12" fillId="0" borderId="3" xfId="12" quotePrefix="1" applyNumberFormat="1" applyFont="1" applyFill="1" applyBorder="1" applyAlignment="1">
      <alignment horizontal="center"/>
    </xf>
    <xf numFmtId="3" fontId="12" fillId="0" borderId="1" xfId="12" applyNumberFormat="1" applyFont="1" applyFill="1" applyBorder="1" applyAlignment="1">
      <alignment horizontal="center"/>
    </xf>
    <xf numFmtId="3" fontId="12" fillId="0" borderId="5" xfId="12" applyNumberFormat="1" applyFont="1" applyFill="1" applyBorder="1" applyAlignment="1">
      <alignment horizontal="center"/>
    </xf>
    <xf numFmtId="2" fontId="12" fillId="0" borderId="3" xfId="12" quotePrefix="1" applyNumberFormat="1" applyFont="1" applyFill="1" applyBorder="1" applyAlignment="1">
      <alignment horizontal="center" vertical="center"/>
    </xf>
    <xf numFmtId="2" fontId="9" fillId="0" borderId="0" xfId="12" applyNumberFormat="1" applyFont="1" applyAlignment="1">
      <alignment horizontal="center" vertical="center"/>
    </xf>
    <xf numFmtId="166" fontId="139" fillId="0" borderId="0" xfId="12" applyNumberFormat="1" applyFont="1" applyAlignment="1">
      <alignment horizontal="center"/>
    </xf>
    <xf numFmtId="3" fontId="40" fillId="2" borderId="5" xfId="12" applyNumberFormat="1" applyFont="1" applyFill="1" applyBorder="1" applyAlignment="1">
      <alignment horizontal="center" vertical="center"/>
    </xf>
    <xf numFmtId="3" fontId="40" fillId="2" borderId="20" xfId="12" applyNumberFormat="1" applyFont="1" applyFill="1" applyBorder="1" applyAlignment="1">
      <alignment horizontal="center" vertical="center"/>
    </xf>
    <xf numFmtId="3" fontId="40" fillId="2" borderId="3" xfId="12" quotePrefix="1" applyNumberFormat="1" applyFont="1" applyFill="1" applyBorder="1" applyAlignment="1">
      <alignment horizontal="center" vertical="center"/>
    </xf>
    <xf numFmtId="3" fontId="40" fillId="2" borderId="21" xfId="12" quotePrefix="1" applyNumberFormat="1" applyFont="1" applyFill="1" applyBorder="1" applyAlignment="1">
      <alignment horizontal="center" vertical="center"/>
    </xf>
    <xf numFmtId="166" fontId="108" fillId="7" borderId="5" xfId="12" applyNumberFormat="1" applyFont="1" applyFill="1" applyBorder="1" applyAlignment="1">
      <alignment horizontal="center" vertical="center"/>
    </xf>
    <xf numFmtId="166" fontId="108" fillId="7" borderId="13" xfId="12" applyNumberFormat="1" applyFont="1" applyFill="1" applyBorder="1" applyAlignment="1">
      <alignment horizontal="center" vertical="center"/>
    </xf>
    <xf numFmtId="166" fontId="108" fillId="7" borderId="63" xfId="12" applyNumberFormat="1" applyFont="1" applyFill="1" applyBorder="1" applyAlignment="1">
      <alignment horizontal="center" vertical="center"/>
    </xf>
    <xf numFmtId="0" fontId="109" fillId="7" borderId="40" xfId="19" applyFont="1" applyFill="1" applyBorder="1" applyAlignment="1">
      <alignment horizontal="center" vertical="center"/>
    </xf>
    <xf numFmtId="166" fontId="108" fillId="7" borderId="11" xfId="12" applyNumberFormat="1" applyFont="1" applyFill="1" applyBorder="1" applyAlignment="1">
      <alignment vertical="center"/>
    </xf>
    <xf numFmtId="166" fontId="108" fillId="7" borderId="61" xfId="12" applyNumberFormat="1" applyFont="1" applyFill="1" applyBorder="1" applyAlignment="1">
      <alignment vertical="center"/>
    </xf>
    <xf numFmtId="166" fontId="108" fillId="7" borderId="10" xfId="12" applyNumberFormat="1" applyFont="1" applyFill="1" applyBorder="1" applyAlignment="1">
      <alignment horizontal="center" vertical="center"/>
    </xf>
    <xf numFmtId="166" fontId="108" fillId="7" borderId="62" xfId="12" applyNumberFormat="1" applyFont="1" applyFill="1" applyBorder="1" applyAlignment="1">
      <alignment horizontal="center" vertical="center"/>
    </xf>
    <xf numFmtId="0" fontId="215" fillId="0" borderId="1" xfId="16" applyBorder="1"/>
    <xf numFmtId="0" fontId="215" fillId="2" borderId="1" xfId="16" applyFill="1" applyBorder="1"/>
    <xf numFmtId="0" fontId="215" fillId="0" borderId="0" xfId="16"/>
    <xf numFmtId="0" fontId="46" fillId="0" borderId="1" xfId="16" applyFont="1" applyBorder="1" applyAlignment="1">
      <alignment horizontal="center" vertical="center"/>
    </xf>
    <xf numFmtId="174" fontId="57" fillId="0" borderId="1" xfId="16" applyNumberFormat="1" applyFont="1" applyFill="1" applyBorder="1" applyAlignment="1">
      <alignment horizontal="center" vertical="center" wrapText="1"/>
    </xf>
    <xf numFmtId="0" fontId="142" fillId="0" borderId="1" xfId="16" applyFont="1" applyBorder="1" applyAlignment="1">
      <alignment horizontal="center" vertical="center"/>
    </xf>
    <xf numFmtId="0" fontId="215" fillId="2" borderId="1" xfId="16" applyFill="1" applyBorder="1" applyAlignment="1"/>
    <xf numFmtId="0" fontId="215" fillId="0" borderId="1" xfId="16" applyBorder="1" applyAlignment="1">
      <alignment horizontal="center" vertical="center"/>
    </xf>
    <xf numFmtId="0" fontId="1" fillId="0" borderId="1" xfId="16" applyFont="1" applyFill="1" applyBorder="1" applyAlignment="1">
      <alignment horizontal="center" vertical="center"/>
    </xf>
    <xf numFmtId="174" fontId="55" fillId="0" borderId="1" xfId="16" applyNumberFormat="1" applyFont="1" applyFill="1" applyBorder="1" applyAlignment="1">
      <alignment horizontal="center" vertical="center"/>
    </xf>
    <xf numFmtId="0" fontId="1" fillId="0" borderId="1" xfId="16" applyFont="1" applyBorder="1" applyAlignment="1">
      <alignment horizontal="center" vertical="center"/>
    </xf>
    <xf numFmtId="0" fontId="215" fillId="0" borderId="0" xfId="16" applyAlignment="1">
      <alignment horizontal="center" vertical="center"/>
    </xf>
    <xf numFmtId="0" fontId="141" fillId="0" borderId="1" xfId="16" applyFont="1" applyBorder="1" applyAlignment="1">
      <alignment horizontal="center" vertical="center"/>
    </xf>
    <xf numFmtId="174" fontId="70" fillId="0" borderId="1" xfId="16" applyNumberFormat="1" applyFont="1" applyFill="1" applyBorder="1" applyAlignment="1">
      <alignment horizontal="center" vertical="center"/>
    </xf>
    <xf numFmtId="0" fontId="55" fillId="0" borderId="1" xfId="16" applyFont="1" applyBorder="1" applyAlignment="1">
      <alignment horizontal="center"/>
    </xf>
    <xf numFmtId="0" fontId="1" fillId="0" borderId="1" xfId="16" applyFont="1" applyBorder="1" applyAlignment="1">
      <alignment horizontal="left" vertical="center"/>
    </xf>
    <xf numFmtId="0" fontId="1" fillId="0" borderId="1" xfId="16" applyFont="1" applyBorder="1" applyAlignment="1">
      <alignment horizontal="center" vertical="center" wrapText="1"/>
    </xf>
    <xf numFmtId="0" fontId="215" fillId="0" borderId="1" xfId="16" applyBorder="1" applyAlignment="1">
      <alignment horizontal="center" vertical="center" wrapText="1"/>
    </xf>
    <xf numFmtId="0" fontId="215" fillId="0" borderId="1" xfId="16" applyFill="1" applyBorder="1" applyAlignment="1">
      <alignment horizontal="center" vertical="center"/>
    </xf>
    <xf numFmtId="0" fontId="1" fillId="0" borderId="1" xfId="16" applyFont="1" applyFill="1" applyBorder="1" applyAlignment="1">
      <alignment horizontal="center" vertical="center" wrapText="1"/>
    </xf>
    <xf numFmtId="0" fontId="215" fillId="0" borderId="0" xfId="16" applyFill="1" applyAlignment="1">
      <alignment horizontal="center" vertical="center"/>
    </xf>
    <xf numFmtId="174" fontId="55" fillId="0" borderId="0" xfId="16" applyNumberFormat="1" applyFont="1" applyFill="1"/>
    <xf numFmtId="170" fontId="57" fillId="0" borderId="30" xfId="8" applyNumberFormat="1" applyFont="1" applyBorder="1" applyAlignment="1">
      <alignment horizontal="center" vertical="center"/>
    </xf>
    <xf numFmtId="4" fontId="57" fillId="0" borderId="30" xfId="19" applyNumberFormat="1" applyFont="1" applyFill="1" applyBorder="1" applyAlignment="1">
      <alignment horizontal="center" vertical="center"/>
    </xf>
    <xf numFmtId="0" fontId="57" fillId="0" borderId="0" xfId="8" applyFont="1" applyBorder="1" applyAlignment="1">
      <alignment horizontal="center" vertical="center"/>
    </xf>
    <xf numFmtId="170" fontId="57" fillId="0" borderId="0" xfId="8" applyNumberFormat="1" applyFont="1" applyBorder="1" applyAlignment="1">
      <alignment horizontal="center" vertical="center"/>
    </xf>
    <xf numFmtId="0" fontId="58" fillId="0" borderId="0" xfId="8" applyFont="1" applyBorder="1"/>
    <xf numFmtId="0" fontId="144" fillId="11" borderId="71" xfId="5" applyFont="1" applyFill="1" applyBorder="1" applyAlignment="1">
      <alignment horizontal="center" vertical="center" wrapText="1"/>
    </xf>
    <xf numFmtId="0" fontId="101" fillId="11" borderId="47" xfId="5" applyFont="1" applyFill="1" applyBorder="1" applyAlignment="1">
      <alignment vertical="center" wrapText="1"/>
    </xf>
    <xf numFmtId="0" fontId="145" fillId="11" borderId="47" xfId="5" applyFont="1" applyFill="1" applyBorder="1" applyAlignment="1">
      <alignment horizontal="center" vertical="center" wrapText="1"/>
    </xf>
    <xf numFmtId="174" fontId="144" fillId="11" borderId="47" xfId="5" applyNumberFormat="1" applyFont="1" applyFill="1" applyBorder="1" applyAlignment="1">
      <alignment horizontal="center" vertical="center" wrapText="1"/>
    </xf>
    <xf numFmtId="0" fontId="100" fillId="11" borderId="23" xfId="16" applyFont="1" applyFill="1" applyBorder="1" applyAlignment="1">
      <alignment wrapText="1"/>
    </xf>
    <xf numFmtId="0" fontId="215" fillId="0" borderId="1" xfId="16" applyBorder="1" applyAlignment="1">
      <alignment wrapText="1"/>
    </xf>
    <xf numFmtId="0" fontId="215" fillId="2" borderId="1" xfId="16" applyFill="1" applyBorder="1" applyAlignment="1">
      <alignment wrapText="1"/>
    </xf>
    <xf numFmtId="0" fontId="46" fillId="0" borderId="1" xfId="16" applyFont="1" applyBorder="1" applyAlignment="1">
      <alignment horizontal="center" vertical="center" wrapText="1"/>
    </xf>
    <xf numFmtId="0" fontId="62" fillId="0" borderId="1" xfId="16" applyFont="1" applyBorder="1" applyAlignment="1">
      <alignment horizontal="center" vertical="center" wrapText="1"/>
    </xf>
    <xf numFmtId="0" fontId="215" fillId="2" borderId="20" xfId="16" applyFill="1" applyBorder="1" applyAlignment="1">
      <alignment wrapText="1"/>
    </xf>
    <xf numFmtId="0" fontId="1" fillId="0" borderId="1" xfId="16" applyFont="1" applyBorder="1" applyAlignment="1">
      <alignment horizontal="left" vertical="top" wrapText="1"/>
    </xf>
    <xf numFmtId="174" fontId="215" fillId="0" borderId="1" xfId="16" applyNumberFormat="1" applyFill="1" applyBorder="1" applyAlignment="1">
      <alignment horizontal="center" vertical="center" wrapText="1"/>
    </xf>
    <xf numFmtId="0" fontId="215" fillId="2" borderId="32" xfId="16" applyFill="1" applyBorder="1" applyAlignment="1">
      <alignment wrapText="1"/>
    </xf>
    <xf numFmtId="0" fontId="1" fillId="0" borderId="1" xfId="16" applyFont="1" applyFill="1" applyBorder="1" applyAlignment="1">
      <alignment horizontal="left" vertical="top" wrapText="1"/>
    </xf>
    <xf numFmtId="0" fontId="215" fillId="0" borderId="20" xfId="16" applyBorder="1" applyAlignment="1">
      <alignment horizontal="center" vertical="center" wrapText="1"/>
    </xf>
    <xf numFmtId="0" fontId="1" fillId="0" borderId="20" xfId="16" applyFont="1" applyFill="1" applyBorder="1" applyAlignment="1">
      <alignment horizontal="left" vertical="top" wrapText="1"/>
    </xf>
    <xf numFmtId="174" fontId="215" fillId="0" borderId="20" xfId="16" applyNumberFormat="1" applyFill="1" applyBorder="1" applyAlignment="1">
      <alignment horizontal="center" vertical="center" wrapText="1"/>
    </xf>
    <xf numFmtId="0" fontId="48" fillId="0" borderId="1" xfId="16" applyFont="1" applyFill="1" applyBorder="1" applyAlignment="1">
      <alignment horizontal="center" vertical="center" wrapText="1"/>
    </xf>
    <xf numFmtId="174" fontId="215" fillId="0" borderId="1" xfId="16" applyNumberFormat="1" applyBorder="1" applyAlignment="1">
      <alignment horizontal="center" vertical="center" wrapText="1"/>
    </xf>
    <xf numFmtId="0" fontId="142" fillId="0" borderId="1" xfId="16" applyFont="1" applyBorder="1" applyAlignment="1">
      <alignment horizontal="center" vertical="center" wrapText="1"/>
    </xf>
    <xf numFmtId="0" fontId="142" fillId="0" borderId="1" xfId="16" applyFont="1" applyBorder="1" applyAlignment="1">
      <alignment horizontal="left" vertical="top" wrapText="1"/>
    </xf>
    <xf numFmtId="174" fontId="215" fillId="0" borderId="1" xfId="16" applyNumberFormat="1" applyBorder="1" applyAlignment="1">
      <alignment horizontal="center" wrapText="1"/>
    </xf>
    <xf numFmtId="0" fontId="100" fillId="11" borderId="71" xfId="16" applyFont="1" applyFill="1" applyBorder="1" applyAlignment="1">
      <alignment wrapText="1"/>
    </xf>
    <xf numFmtId="0" fontId="100" fillId="11" borderId="47" xfId="16" applyFont="1" applyFill="1" applyBorder="1" applyAlignment="1">
      <alignment wrapText="1"/>
    </xf>
    <xf numFmtId="0" fontId="146" fillId="11" borderId="47" xfId="16" applyFont="1" applyFill="1" applyBorder="1" applyAlignment="1">
      <alignment horizontal="left" vertical="top" wrapText="1"/>
    </xf>
    <xf numFmtId="174" fontId="100" fillId="11" borderId="47" xfId="16" applyNumberFormat="1" applyFont="1" applyFill="1" applyBorder="1" applyAlignment="1">
      <alignment wrapText="1"/>
    </xf>
    <xf numFmtId="0" fontId="215" fillId="0" borderId="0" xfId="16" applyAlignment="1">
      <alignment wrapText="1"/>
    </xf>
    <xf numFmtId="0" fontId="215" fillId="0" borderId="0" xfId="16" applyAlignment="1">
      <alignment horizontal="left" vertical="top" wrapText="1"/>
    </xf>
    <xf numFmtId="174" fontId="215" fillId="0" borderId="0" xfId="16" applyNumberFormat="1" applyAlignment="1">
      <alignment wrapText="1"/>
    </xf>
    <xf numFmtId="172" fontId="51" fillId="0" borderId="1" xfId="16" applyNumberFormat="1" applyFont="1" applyFill="1" applyBorder="1" applyAlignment="1">
      <alignment horizontal="center" vertical="center" wrapText="1"/>
    </xf>
    <xf numFmtId="0" fontId="1" fillId="0" borderId="1" xfId="16" applyFont="1" applyBorder="1" applyAlignment="1">
      <alignment horizontal="left" vertical="center" wrapText="1"/>
    </xf>
    <xf numFmtId="0" fontId="215" fillId="0" borderId="1" xfId="16" applyFill="1" applyBorder="1" applyAlignment="1">
      <alignment horizontal="center" wrapText="1"/>
    </xf>
    <xf numFmtId="0" fontId="215" fillId="2" borderId="21" xfId="16" applyFill="1" applyBorder="1" applyAlignment="1">
      <alignment wrapText="1"/>
    </xf>
    <xf numFmtId="0" fontId="215" fillId="0" borderId="0" xfId="16" applyBorder="1" applyAlignment="1">
      <alignment wrapText="1"/>
    </xf>
    <xf numFmtId="0" fontId="215" fillId="0" borderId="0" xfId="16" applyBorder="1" applyAlignment="1">
      <alignment horizontal="center" vertical="center" wrapText="1"/>
    </xf>
    <xf numFmtId="174" fontId="215" fillId="0" borderId="0" xfId="16" applyNumberFormat="1" applyBorder="1" applyAlignment="1">
      <alignment wrapText="1"/>
    </xf>
    <xf numFmtId="0" fontId="215" fillId="0" borderId="0" xfId="16" applyFill="1" applyBorder="1" applyAlignment="1">
      <alignment wrapText="1"/>
    </xf>
    <xf numFmtId="3" fontId="147" fillId="2" borderId="3" xfId="12" applyNumberFormat="1" applyFont="1" applyFill="1" applyBorder="1" applyAlignment="1">
      <alignment horizontal="center" vertical="center"/>
    </xf>
    <xf numFmtId="0" fontId="3" fillId="0" borderId="0" xfId="18" applyFont="1" applyFill="1"/>
    <xf numFmtId="0" fontId="21" fillId="11" borderId="1" xfId="18" applyFont="1" applyFill="1" applyBorder="1" applyAlignment="1">
      <alignment horizontal="center" vertical="center"/>
    </xf>
    <xf numFmtId="49" fontId="21" fillId="11" borderId="1" xfId="18" applyNumberFormat="1" applyFont="1" applyFill="1" applyBorder="1" applyAlignment="1">
      <alignment horizontal="center" vertical="center" wrapText="1"/>
    </xf>
    <xf numFmtId="0" fontId="103" fillId="11" borderId="1" xfId="18" applyFont="1" applyFill="1" applyBorder="1" applyAlignment="1">
      <alignment horizontal="center" vertical="center" wrapText="1"/>
    </xf>
    <xf numFmtId="49" fontId="103" fillId="11" borderId="1" xfId="18" applyNumberFormat="1" applyFont="1" applyFill="1" applyBorder="1" applyAlignment="1">
      <alignment horizontal="center" vertical="center" wrapText="1"/>
    </xf>
    <xf numFmtId="0" fontId="21" fillId="11" borderId="1" xfId="18" applyFont="1" applyFill="1" applyBorder="1" applyAlignment="1">
      <alignment horizontal="center" vertical="center" wrapText="1"/>
    </xf>
    <xf numFmtId="0" fontId="19" fillId="0" borderId="0" xfId="18" applyFont="1" applyFill="1"/>
    <xf numFmtId="4" fontId="150" fillId="2" borderId="1" xfId="18" applyNumberFormat="1" applyFont="1" applyFill="1" applyBorder="1" applyAlignment="1">
      <alignment horizontal="center" vertical="center" wrapText="1"/>
    </xf>
    <xf numFmtId="1" fontId="150" fillId="2" borderId="1" xfId="18" applyNumberFormat="1" applyFont="1" applyFill="1" applyBorder="1" applyAlignment="1">
      <alignment horizontal="center" vertical="center" wrapText="1"/>
    </xf>
    <xf numFmtId="1" fontId="151" fillId="2" borderId="1" xfId="18" applyNumberFormat="1" applyFont="1" applyFill="1" applyBorder="1" applyAlignment="1">
      <alignment horizontal="center" vertical="center"/>
    </xf>
    <xf numFmtId="1" fontId="151" fillId="0" borderId="1" xfId="18" applyNumberFormat="1" applyFont="1" applyBorder="1" applyAlignment="1">
      <alignment horizontal="center" vertical="center"/>
    </xf>
    <xf numFmtId="0" fontId="3" fillId="0" borderId="20" xfId="18" applyFont="1" applyFill="1" applyBorder="1" applyAlignment="1">
      <alignment horizontal="center" vertical="center"/>
    </xf>
    <xf numFmtId="0" fontId="150" fillId="0" borderId="20" xfId="18" applyFont="1" applyFill="1" applyBorder="1" applyAlignment="1">
      <alignment horizontal="center" vertical="center"/>
    </xf>
    <xf numFmtId="3" fontId="151" fillId="0" borderId="1" xfId="18" applyNumberFormat="1" applyFont="1" applyBorder="1" applyAlignment="1">
      <alignment horizontal="center" vertical="center"/>
    </xf>
    <xf numFmtId="0" fontId="3" fillId="0" borderId="32" xfId="18" applyFont="1" applyFill="1" applyBorder="1" applyAlignment="1">
      <alignment horizontal="center" vertical="center"/>
    </xf>
    <xf numFmtId="0" fontId="150" fillId="0" borderId="32" xfId="18" applyFont="1" applyFill="1" applyBorder="1" applyAlignment="1">
      <alignment horizontal="center" vertical="center"/>
    </xf>
    <xf numFmtId="0" fontId="3" fillId="0" borderId="21" xfId="18" applyFont="1" applyFill="1" applyBorder="1" applyAlignment="1">
      <alignment horizontal="center" vertical="center"/>
    </xf>
    <xf numFmtId="0" fontId="150" fillId="0" borderId="21" xfId="18" applyFont="1" applyFill="1" applyBorder="1" applyAlignment="1">
      <alignment horizontal="center" vertical="center"/>
    </xf>
    <xf numFmtId="3" fontId="151" fillId="2" borderId="1" xfId="18" applyNumberFormat="1" applyFont="1" applyFill="1" applyBorder="1" applyAlignment="1">
      <alignment horizontal="center" vertical="center"/>
    </xf>
    <xf numFmtId="0" fontId="150" fillId="0" borderId="1" xfId="18" applyFont="1" applyFill="1" applyBorder="1" applyAlignment="1">
      <alignment horizontal="center" vertical="center"/>
    </xf>
    <xf numFmtId="180" fontId="150" fillId="2" borderId="1" xfId="18" applyNumberFormat="1" applyFont="1" applyFill="1" applyBorder="1" applyAlignment="1">
      <alignment horizontal="center" vertical="center" wrapText="1"/>
    </xf>
    <xf numFmtId="0" fontId="3" fillId="0" borderId="1" xfId="18" applyFont="1" applyFill="1" applyBorder="1" applyAlignment="1">
      <alignment horizontal="center" vertical="center"/>
    </xf>
    <xf numFmtId="49" fontId="150" fillId="2" borderId="1" xfId="18" applyNumberFormat="1" applyFont="1" applyFill="1" applyBorder="1" applyAlignment="1">
      <alignment horizontal="center" vertical="center" wrapText="1"/>
    </xf>
    <xf numFmtId="180" fontId="150" fillId="2" borderId="1" xfId="18" applyNumberFormat="1" applyFont="1" applyFill="1" applyBorder="1" applyAlignment="1">
      <alignment horizontal="center" vertical="center"/>
    </xf>
    <xf numFmtId="1" fontId="150" fillId="2" borderId="1" xfId="18" applyNumberFormat="1" applyFont="1" applyFill="1" applyBorder="1" applyAlignment="1">
      <alignment horizontal="center" vertical="center"/>
    </xf>
    <xf numFmtId="1" fontId="150" fillId="2" borderId="71" xfId="18" applyNumberFormat="1" applyFont="1" applyFill="1" applyBorder="1" applyAlignment="1">
      <alignment horizontal="center" vertical="center"/>
    </xf>
    <xf numFmtId="0" fontId="150" fillId="2" borderId="1" xfId="18" applyFont="1" applyFill="1" applyBorder="1" applyAlignment="1">
      <alignment horizontal="center" vertical="center"/>
    </xf>
    <xf numFmtId="1" fontId="150" fillId="2" borderId="23" xfId="18" applyNumberFormat="1" applyFont="1" applyFill="1" applyBorder="1" applyAlignment="1">
      <alignment horizontal="center" vertical="center"/>
    </xf>
    <xf numFmtId="0" fontId="150" fillId="2" borderId="20" xfId="18" applyFont="1" applyFill="1" applyBorder="1" applyAlignment="1">
      <alignment horizontal="center" vertical="center"/>
    </xf>
    <xf numFmtId="0" fontId="150" fillId="2" borderId="32" xfId="18" applyFont="1" applyFill="1" applyBorder="1" applyAlignment="1">
      <alignment horizontal="center" vertical="center"/>
    </xf>
    <xf numFmtId="0" fontId="150" fillId="2" borderId="21" xfId="18" applyFont="1" applyFill="1" applyBorder="1" applyAlignment="1">
      <alignment horizontal="center" vertical="center"/>
    </xf>
    <xf numFmtId="1" fontId="150" fillId="2" borderId="47" xfId="18" applyNumberFormat="1" applyFont="1" applyFill="1" applyBorder="1" applyAlignment="1">
      <alignment horizontal="center" vertical="center"/>
    </xf>
    <xf numFmtId="0" fontId="3" fillId="2" borderId="20" xfId="18" applyFont="1" applyFill="1" applyBorder="1" applyAlignment="1">
      <alignment horizontal="center" vertical="center"/>
    </xf>
    <xf numFmtId="0" fontId="3" fillId="2" borderId="32" xfId="18" applyFont="1" applyFill="1" applyBorder="1" applyAlignment="1">
      <alignment horizontal="center" vertical="center"/>
    </xf>
    <xf numFmtId="0" fontId="3" fillId="2" borderId="21" xfId="18" applyFont="1" applyFill="1" applyBorder="1" applyAlignment="1">
      <alignment horizontal="center" vertical="center"/>
    </xf>
    <xf numFmtId="49" fontId="23" fillId="11" borderId="71" xfId="18" applyNumberFormat="1" applyFont="1" applyFill="1" applyBorder="1" applyAlignment="1">
      <alignment horizontal="center" vertical="center" wrapText="1"/>
    </xf>
    <xf numFmtId="180" fontId="150" fillId="2" borderId="20" xfId="18" applyNumberFormat="1" applyFont="1" applyFill="1" applyBorder="1" applyAlignment="1">
      <alignment horizontal="center" vertical="center"/>
    </xf>
    <xf numFmtId="1" fontId="150" fillId="2" borderId="20" xfId="18" applyNumberFormat="1" applyFont="1" applyFill="1" applyBorder="1" applyAlignment="1">
      <alignment horizontal="center" vertical="center" wrapText="1"/>
    </xf>
    <xf numFmtId="1" fontId="150" fillId="2" borderId="20" xfId="18" applyNumberFormat="1" applyFont="1" applyFill="1" applyBorder="1" applyAlignment="1">
      <alignment horizontal="center" vertical="center"/>
    </xf>
    <xf numFmtId="1" fontId="150" fillId="2" borderId="0" xfId="18" applyNumberFormat="1" applyFont="1" applyFill="1" applyBorder="1" applyAlignment="1">
      <alignment horizontal="center" vertical="center" wrapText="1"/>
    </xf>
    <xf numFmtId="0" fontId="3" fillId="0" borderId="0" xfId="18" applyFont="1" applyFill="1" applyBorder="1" applyAlignment="1">
      <alignment horizontal="center" vertical="center"/>
    </xf>
    <xf numFmtId="0" fontId="153" fillId="0" borderId="0" xfId="18" applyFont="1" applyFill="1" applyBorder="1" applyAlignment="1">
      <alignment horizontal="center" vertical="center" wrapText="1"/>
    </xf>
    <xf numFmtId="0" fontId="3" fillId="0" borderId="0" xfId="18" applyFont="1" applyFill="1" applyAlignment="1">
      <alignment horizontal="center" vertical="center"/>
    </xf>
    <xf numFmtId="0" fontId="19" fillId="0" borderId="0" xfId="18" applyFont="1" applyFill="1" applyAlignment="1">
      <alignment horizontal="center" vertical="center"/>
    </xf>
    <xf numFmtId="0" fontId="10" fillId="0" borderId="77" xfId="18" applyFont="1" applyFill="1" applyBorder="1" applyAlignment="1"/>
    <xf numFmtId="0" fontId="10" fillId="0" borderId="59" xfId="18" applyFont="1" applyFill="1" applyBorder="1" applyAlignment="1"/>
    <xf numFmtId="0" fontId="10" fillId="0" borderId="78" xfId="18" applyFont="1" applyFill="1" applyBorder="1" applyAlignment="1"/>
    <xf numFmtId="0" fontId="10" fillId="0" borderId="19" xfId="18" applyFont="1" applyFill="1" applyBorder="1" applyAlignment="1"/>
    <xf numFmtId="0" fontId="10" fillId="0" borderId="0" xfId="18" applyFont="1" applyFill="1" applyBorder="1" applyAlignment="1"/>
    <xf numFmtId="0" fontId="10" fillId="0" borderId="58" xfId="18" applyFont="1" applyFill="1" applyBorder="1" applyAlignment="1"/>
    <xf numFmtId="0" fontId="10" fillId="0" borderId="73" xfId="18" applyFont="1" applyFill="1" applyBorder="1" applyAlignment="1"/>
    <xf numFmtId="0" fontId="10" fillId="0" borderId="46" xfId="18" applyFont="1" applyFill="1" applyBorder="1" applyAlignment="1"/>
    <xf numFmtId="0" fontId="10" fillId="0" borderId="24" xfId="18" applyFont="1" applyFill="1" applyBorder="1" applyAlignment="1"/>
    <xf numFmtId="0" fontId="157" fillId="0" borderId="0" xfId="18" applyFont="1" applyFill="1" applyBorder="1" applyAlignment="1">
      <alignment wrapText="1"/>
    </xf>
    <xf numFmtId="0" fontId="24" fillId="10" borderId="1" xfId="18" applyFont="1" applyFill="1" applyBorder="1" applyAlignment="1">
      <alignment horizontal="center" vertical="center"/>
    </xf>
    <xf numFmtId="49" fontId="24" fillId="10" borderId="1" xfId="18" applyNumberFormat="1" applyFont="1" applyFill="1" applyBorder="1" applyAlignment="1">
      <alignment horizontal="center" vertical="center" wrapText="1"/>
    </xf>
    <xf numFmtId="0" fontId="3" fillId="10" borderId="1" xfId="18" applyFont="1" applyFill="1" applyBorder="1" applyAlignment="1">
      <alignment horizontal="center" vertical="center" wrapText="1"/>
    </xf>
    <xf numFmtId="49" fontId="3" fillId="10" borderId="1" xfId="18" applyNumberFormat="1" applyFont="1" applyFill="1" applyBorder="1" applyAlignment="1">
      <alignment horizontal="center" vertical="center" wrapText="1"/>
    </xf>
    <xf numFmtId="0" fontId="24" fillId="10" borderId="1" xfId="18" applyFont="1" applyFill="1" applyBorder="1" applyAlignment="1">
      <alignment horizontal="center" vertical="center" wrapText="1"/>
    </xf>
    <xf numFmtId="49" fontId="34" fillId="12" borderId="71" xfId="18" applyNumberFormat="1" applyFont="1" applyFill="1" applyBorder="1" applyAlignment="1">
      <alignment horizontal="left" vertical="center"/>
    </xf>
    <xf numFmtId="49" fontId="34" fillId="12" borderId="47" xfId="18" applyNumberFormat="1" applyFont="1" applyFill="1" applyBorder="1" applyAlignment="1">
      <alignment horizontal="left" vertical="center"/>
    </xf>
    <xf numFmtId="49" fontId="34" fillId="12" borderId="59" xfId="18" applyNumberFormat="1" applyFont="1" applyFill="1" applyBorder="1" applyAlignment="1">
      <alignment horizontal="left" vertical="center"/>
    </xf>
    <xf numFmtId="49" fontId="34" fillId="12" borderId="23" xfId="18" applyNumberFormat="1" applyFont="1" applyFill="1" applyBorder="1" applyAlignment="1">
      <alignment horizontal="left" vertical="center"/>
    </xf>
    <xf numFmtId="1" fontId="151" fillId="2" borderId="1" xfId="18" applyNumberFormat="1" applyFont="1" applyFill="1" applyBorder="1" applyAlignment="1">
      <alignment horizontal="center"/>
    </xf>
    <xf numFmtId="1" fontId="151" fillId="0" borderId="1" xfId="18" applyNumberFormat="1" applyFont="1" applyBorder="1" applyAlignment="1">
      <alignment horizontal="center"/>
    </xf>
    <xf numFmtId="0" fontId="3" fillId="0" borderId="20" xfId="18" applyFont="1" applyFill="1" applyBorder="1" applyAlignment="1">
      <alignment horizontal="center"/>
    </xf>
    <xf numFmtId="0" fontId="3" fillId="0" borderId="32" xfId="18" applyFont="1" applyFill="1" applyBorder="1" applyAlignment="1">
      <alignment horizontal="center"/>
    </xf>
    <xf numFmtId="0" fontId="3" fillId="0" borderId="21" xfId="18" applyFont="1" applyFill="1" applyBorder="1" applyAlignment="1">
      <alignment horizontal="center"/>
    </xf>
    <xf numFmtId="49" fontId="34" fillId="12" borderId="0" xfId="18" applyNumberFormat="1" applyFont="1" applyFill="1" applyBorder="1" applyAlignment="1">
      <alignment horizontal="left" vertical="center"/>
    </xf>
    <xf numFmtId="49" fontId="34" fillId="12" borderId="1" xfId="18" applyNumberFormat="1" applyFont="1" applyFill="1" applyBorder="1" applyAlignment="1">
      <alignment horizontal="left" vertical="center"/>
    </xf>
    <xf numFmtId="0" fontId="3" fillId="0" borderId="1" xfId="18" applyFont="1" applyFill="1" applyBorder="1" applyAlignment="1">
      <alignment horizontal="center"/>
    </xf>
    <xf numFmtId="180" fontId="150" fillId="2" borderId="1" xfId="18" applyNumberFormat="1" applyFont="1" applyFill="1" applyBorder="1" applyAlignment="1">
      <alignment horizontal="center"/>
    </xf>
    <xf numFmtId="1" fontId="150" fillId="2" borderId="1" xfId="18" applyNumberFormat="1" applyFont="1" applyFill="1" applyBorder="1" applyAlignment="1">
      <alignment horizontal="center"/>
    </xf>
    <xf numFmtId="1" fontId="150" fillId="2" borderId="71" xfId="18" applyNumberFormat="1" applyFont="1" applyFill="1" applyBorder="1" applyAlignment="1">
      <alignment horizontal="center"/>
    </xf>
    <xf numFmtId="0" fontId="150" fillId="2" borderId="1" xfId="18" applyFont="1" applyFill="1" applyBorder="1" applyAlignment="1">
      <alignment horizontal="center"/>
    </xf>
    <xf numFmtId="0" fontId="151" fillId="12" borderId="1" xfId="18" applyFont="1" applyFill="1" applyBorder="1" applyAlignment="1">
      <alignment vertical="center"/>
    </xf>
    <xf numFmtId="0" fontId="156" fillId="12" borderId="1" xfId="18" applyFont="1" applyFill="1" applyBorder="1" applyAlignment="1">
      <alignment horizontal="center" vertical="center"/>
    </xf>
    <xf numFmtId="0" fontId="156" fillId="12" borderId="71" xfId="18" applyFont="1" applyFill="1" applyBorder="1" applyAlignment="1">
      <alignment horizontal="center" vertical="center"/>
    </xf>
    <xf numFmtId="0" fontId="150" fillId="12" borderId="1" xfId="18" applyFont="1" applyFill="1" applyBorder="1" applyAlignment="1"/>
    <xf numFmtId="0" fontId="150" fillId="12" borderId="47" xfId="18" applyFont="1" applyFill="1" applyBorder="1" applyAlignment="1"/>
    <xf numFmtId="0" fontId="150" fillId="2" borderId="20" xfId="18" applyFont="1" applyFill="1" applyBorder="1" applyAlignment="1">
      <alignment horizontal="center"/>
    </xf>
    <xf numFmtId="0" fontId="150" fillId="2" borderId="32" xfId="18" applyFont="1" applyFill="1" applyBorder="1" applyAlignment="1">
      <alignment horizontal="center"/>
    </xf>
    <xf numFmtId="0" fontId="150" fillId="2" borderId="21" xfId="18" applyFont="1" applyFill="1" applyBorder="1" applyAlignment="1">
      <alignment horizontal="center"/>
    </xf>
    <xf numFmtId="0" fontId="3" fillId="12" borderId="1" xfId="18" applyFont="1" applyFill="1" applyBorder="1" applyAlignment="1"/>
    <xf numFmtId="0" fontId="3" fillId="12" borderId="47" xfId="18" applyFont="1" applyFill="1" applyBorder="1" applyAlignment="1"/>
    <xf numFmtId="0" fontId="3" fillId="2" borderId="20" xfId="18" applyFont="1" applyFill="1" applyBorder="1" applyAlignment="1">
      <alignment horizontal="center"/>
    </xf>
    <xf numFmtId="0" fontId="3" fillId="2" borderId="32" xfId="18" applyFont="1" applyFill="1" applyBorder="1" applyAlignment="1">
      <alignment horizontal="center"/>
    </xf>
    <xf numFmtId="0" fontId="3" fillId="2" borderId="21" xfId="18" applyFont="1" applyFill="1" applyBorder="1" applyAlignment="1">
      <alignment horizontal="center"/>
    </xf>
    <xf numFmtId="49" fontId="34" fillId="12" borderId="1" xfId="18" applyNumberFormat="1" applyFont="1" applyFill="1" applyBorder="1" applyAlignment="1">
      <alignment horizontal="left" vertical="center" wrapText="1"/>
    </xf>
    <xf numFmtId="0" fontId="151" fillId="12" borderId="1" xfId="18" applyFont="1" applyFill="1" applyBorder="1" applyAlignment="1"/>
    <xf numFmtId="0" fontId="156" fillId="12" borderId="1" xfId="18" applyFont="1" applyFill="1" applyBorder="1" applyAlignment="1">
      <alignment horizontal="center"/>
    </xf>
    <xf numFmtId="0" fontId="156" fillId="12" borderId="71" xfId="18" applyFont="1" applyFill="1" applyBorder="1" applyAlignment="1">
      <alignment horizontal="center"/>
    </xf>
    <xf numFmtId="1" fontId="150" fillId="2" borderId="47" xfId="18" applyNumberFormat="1" applyFont="1" applyFill="1" applyBorder="1" applyAlignment="1">
      <alignment horizontal="center"/>
    </xf>
    <xf numFmtId="1" fontId="150" fillId="2" borderId="23" xfId="18" applyNumberFormat="1" applyFont="1" applyFill="1" applyBorder="1" applyAlignment="1">
      <alignment horizontal="center"/>
    </xf>
    <xf numFmtId="180" fontId="150" fillId="2" borderId="20" xfId="18" applyNumberFormat="1" applyFont="1" applyFill="1" applyBorder="1" applyAlignment="1">
      <alignment horizontal="center"/>
    </xf>
    <xf numFmtId="1" fontId="150" fillId="2" borderId="20" xfId="18" applyNumberFormat="1" applyFont="1" applyFill="1" applyBorder="1" applyAlignment="1">
      <alignment horizontal="center"/>
    </xf>
    <xf numFmtId="180" fontId="34" fillId="2" borderId="0" xfId="18" applyNumberFormat="1" applyFont="1" applyFill="1" applyBorder="1" applyAlignment="1">
      <alignment horizontal="left"/>
    </xf>
    <xf numFmtId="1" fontId="150" fillId="2" borderId="0" xfId="18" applyNumberFormat="1" applyFont="1" applyFill="1" applyBorder="1" applyAlignment="1">
      <alignment horizontal="center"/>
    </xf>
    <xf numFmtId="0" fontId="151" fillId="2" borderId="0" xfId="18" applyFont="1" applyFill="1" applyBorder="1" applyAlignment="1">
      <alignment horizontal="center"/>
    </xf>
    <xf numFmtId="0" fontId="3" fillId="0" borderId="0" xfId="18" applyFont="1" applyFill="1" applyBorder="1" applyAlignment="1"/>
    <xf numFmtId="0" fontId="153" fillId="0" borderId="0" xfId="18" applyFont="1" applyFill="1" applyBorder="1" applyAlignment="1">
      <alignment horizontal="left" wrapText="1"/>
    </xf>
    <xf numFmtId="0" fontId="153" fillId="0" borderId="0" xfId="18" applyFont="1" applyFill="1" applyBorder="1" applyAlignment="1">
      <alignment wrapText="1"/>
    </xf>
    <xf numFmtId="0" fontId="3" fillId="0" borderId="0" xfId="18" applyFont="1" applyFill="1" applyBorder="1"/>
    <xf numFmtId="0" fontId="10" fillId="0" borderId="0" xfId="18"/>
    <xf numFmtId="1" fontId="103" fillId="11" borderId="1" xfId="18" applyNumberFormat="1" applyFont="1" applyFill="1" applyBorder="1" applyAlignment="1">
      <alignment horizontal="center" vertical="center" wrapText="1"/>
    </xf>
    <xf numFmtId="4" fontId="3" fillId="2" borderId="21" xfId="18" applyNumberFormat="1" applyFont="1" applyFill="1" applyBorder="1" applyAlignment="1">
      <alignment horizontal="center" vertical="center" wrapText="1"/>
    </xf>
    <xf numFmtId="49" fontId="3" fillId="2" borderId="1" xfId="18" applyNumberFormat="1" applyFont="1" applyFill="1" applyBorder="1" applyAlignment="1">
      <alignment horizontal="center" vertical="center" wrapText="1"/>
    </xf>
    <xf numFmtId="3" fontId="10" fillId="0" borderId="1" xfId="18" applyNumberFormat="1" applyBorder="1" applyAlignment="1">
      <alignment horizontal="center"/>
    </xf>
    <xf numFmtId="0" fontId="10" fillId="0" borderId="20" xfId="18" applyFont="1" applyBorder="1" applyAlignment="1">
      <alignment horizontal="center"/>
    </xf>
    <xf numFmtId="4" fontId="3" fillId="2" borderId="1" xfId="18" applyNumberFormat="1" applyFont="1" applyFill="1" applyBorder="1" applyAlignment="1">
      <alignment horizontal="center" vertical="center" wrapText="1"/>
    </xf>
    <xf numFmtId="0" fontId="10" fillId="0" borderId="32" xfId="18" applyBorder="1" applyAlignment="1"/>
    <xf numFmtId="180" fontId="3" fillId="2" borderId="1" xfId="18" applyNumberFormat="1" applyFont="1" applyFill="1" applyBorder="1" applyAlignment="1">
      <alignment horizontal="center" vertical="center" wrapText="1"/>
    </xf>
    <xf numFmtId="0" fontId="10" fillId="0" borderId="1" xfId="18" applyFont="1" applyFill="1" applyBorder="1" applyAlignment="1">
      <alignment horizontal="center"/>
    </xf>
    <xf numFmtId="180" fontId="3" fillId="2" borderId="20" xfId="18" applyNumberFormat="1" applyFont="1" applyFill="1" applyBorder="1" applyAlignment="1">
      <alignment horizontal="center" vertical="center" wrapText="1"/>
    </xf>
    <xf numFmtId="0" fontId="10" fillId="0" borderId="21" xfId="18" applyBorder="1" applyAlignment="1"/>
    <xf numFmtId="0" fontId="10" fillId="0" borderId="1" xfId="18" applyFont="1" applyBorder="1" applyAlignment="1">
      <alignment horizontal="center"/>
    </xf>
    <xf numFmtId="0" fontId="10" fillId="0" borderId="1" xfId="18" applyFont="1" applyBorder="1" applyAlignment="1">
      <alignment horizontal="center" vertical="center"/>
    </xf>
    <xf numFmtId="180" fontId="3" fillId="2" borderId="21" xfId="18" applyNumberFormat="1" applyFont="1" applyFill="1" applyBorder="1" applyAlignment="1">
      <alignment horizontal="center" vertical="center" wrapText="1"/>
    </xf>
    <xf numFmtId="180" fontId="161" fillId="2" borderId="1" xfId="18" applyNumberFormat="1" applyFont="1" applyFill="1" applyBorder="1" applyAlignment="1">
      <alignment horizontal="center" vertical="center" wrapText="1"/>
    </xf>
    <xf numFmtId="49" fontId="161" fillId="2" borderId="1" xfId="18" applyNumberFormat="1" applyFont="1" applyFill="1" applyBorder="1" applyAlignment="1">
      <alignment horizontal="center" vertical="center" wrapText="1"/>
    </xf>
    <xf numFmtId="3" fontId="10" fillId="2" borderId="1" xfId="18" applyNumberFormat="1" applyFill="1" applyBorder="1" applyAlignment="1">
      <alignment horizontal="center"/>
    </xf>
    <xf numFmtId="0" fontId="162" fillId="2" borderId="1" xfId="18" applyFont="1" applyFill="1" applyBorder="1" applyAlignment="1">
      <alignment horizontal="center"/>
    </xf>
    <xf numFmtId="0" fontId="10" fillId="2" borderId="1" xfId="18" applyFont="1" applyFill="1" applyBorder="1" applyAlignment="1">
      <alignment horizontal="center"/>
    </xf>
    <xf numFmtId="1" fontId="10" fillId="2" borderId="1" xfId="18" applyNumberFormat="1" applyFill="1" applyBorder="1" applyAlignment="1">
      <alignment horizontal="center"/>
    </xf>
    <xf numFmtId="1" fontId="3" fillId="2" borderId="1" xfId="18" applyNumberFormat="1" applyFont="1" applyFill="1" applyBorder="1" applyAlignment="1">
      <alignment horizontal="center" vertical="center" wrapText="1"/>
    </xf>
    <xf numFmtId="1" fontId="3" fillId="2" borderId="71" xfId="18" applyNumberFormat="1" applyFont="1" applyFill="1" applyBorder="1" applyAlignment="1">
      <alignment horizontal="center" vertical="center"/>
    </xf>
    <xf numFmtId="0" fontId="10" fillId="0" borderId="47" xfId="18" applyBorder="1" applyAlignment="1"/>
    <xf numFmtId="0" fontId="10" fillId="0" borderId="23" xfId="18" applyBorder="1" applyAlignment="1"/>
    <xf numFmtId="179" fontId="10" fillId="0" borderId="20" xfId="33" applyNumberFormat="1" applyFont="1" applyBorder="1" applyAlignment="1">
      <alignment horizontal="center"/>
    </xf>
    <xf numFmtId="179" fontId="10" fillId="0" borderId="32" xfId="33" applyNumberFormat="1" applyFont="1" applyBorder="1" applyAlignment="1">
      <alignment horizontal="center"/>
    </xf>
    <xf numFmtId="179" fontId="10" fillId="0" borderId="21" xfId="33" applyNumberFormat="1" applyFont="1" applyBorder="1" applyAlignment="1">
      <alignment horizontal="center"/>
    </xf>
    <xf numFmtId="180" fontId="3" fillId="0" borderId="1" xfId="18" applyNumberFormat="1" applyFont="1" applyFill="1" applyBorder="1" applyAlignment="1">
      <alignment horizontal="center" vertical="center" wrapText="1"/>
    </xf>
    <xf numFmtId="1" fontId="3" fillId="0" borderId="1" xfId="18" applyNumberFormat="1" applyFont="1" applyFill="1" applyBorder="1" applyAlignment="1">
      <alignment horizontal="center" vertical="center" wrapText="1"/>
    </xf>
    <xf numFmtId="1" fontId="3" fillId="0" borderId="1" xfId="18" applyNumberFormat="1" applyFont="1" applyFill="1" applyBorder="1" applyAlignment="1">
      <alignment horizontal="center" vertical="center"/>
    </xf>
    <xf numFmtId="1" fontId="3" fillId="0" borderId="71" xfId="18" applyNumberFormat="1" applyFont="1" applyFill="1" applyBorder="1" applyAlignment="1">
      <alignment horizontal="center" vertical="center"/>
    </xf>
    <xf numFmtId="1" fontId="10" fillId="0" borderId="1" xfId="18" applyNumberFormat="1" applyFont="1" applyBorder="1" applyAlignment="1">
      <alignment horizontal="center"/>
    </xf>
    <xf numFmtId="179" fontId="10" fillId="0" borderId="20" xfId="33" applyNumberFormat="1" applyFont="1" applyBorder="1" applyAlignment="1"/>
    <xf numFmtId="179" fontId="10" fillId="0" borderId="32" xfId="33" applyNumberFormat="1" applyFont="1" applyBorder="1" applyAlignment="1"/>
    <xf numFmtId="180" fontId="3" fillId="0" borderId="1" xfId="18" applyNumberFormat="1" applyFont="1" applyFill="1" applyBorder="1" applyAlignment="1">
      <alignment horizontal="center" vertical="center"/>
    </xf>
    <xf numFmtId="179" fontId="10" fillId="0" borderId="21" xfId="33" applyNumberFormat="1" applyFont="1" applyBorder="1" applyAlignment="1"/>
    <xf numFmtId="1" fontId="10" fillId="0" borderId="1" xfId="18" applyNumberFormat="1" applyBorder="1" applyAlignment="1">
      <alignment horizontal="center"/>
    </xf>
    <xf numFmtId="0" fontId="164" fillId="0" borderId="0" xfId="18" applyFont="1" applyFill="1" applyBorder="1"/>
    <xf numFmtId="0" fontId="165" fillId="0" borderId="59" xfId="18" applyFont="1" applyFill="1" applyBorder="1" applyAlignment="1">
      <alignment vertical="center" textRotation="90"/>
    </xf>
    <xf numFmtId="0" fontId="166" fillId="0" borderId="0" xfId="18" applyFont="1" applyFill="1" applyBorder="1" applyAlignment="1">
      <alignment horizontal="center" wrapText="1"/>
    </xf>
    <xf numFmtId="0" fontId="166" fillId="0" borderId="0" xfId="18" applyFont="1" applyFill="1" applyBorder="1" applyAlignment="1">
      <alignment horizontal="center"/>
    </xf>
    <xf numFmtId="1" fontId="166" fillId="0" borderId="0" xfId="18" applyNumberFormat="1" applyFont="1" applyFill="1" applyBorder="1" applyAlignment="1">
      <alignment horizontal="center" wrapText="1"/>
    </xf>
    <xf numFmtId="0" fontId="165" fillId="0" borderId="0" xfId="18" applyFont="1" applyFill="1" applyBorder="1" applyAlignment="1">
      <alignment vertical="center" textRotation="90"/>
    </xf>
    <xf numFmtId="0" fontId="167" fillId="0" borderId="0" xfId="18" applyFont="1" applyFill="1" applyBorder="1" applyAlignment="1">
      <alignment horizontal="center"/>
    </xf>
    <xf numFmtId="3" fontId="168" fillId="0" borderId="0" xfId="18" applyNumberFormat="1" applyFont="1" applyFill="1" applyBorder="1" applyAlignment="1">
      <alignment horizontal="center"/>
    </xf>
    <xf numFmtId="1" fontId="167" fillId="0" borderId="0" xfId="18" applyNumberFormat="1" applyFont="1" applyFill="1" applyBorder="1" applyAlignment="1">
      <alignment horizontal="center"/>
    </xf>
    <xf numFmtId="3" fontId="169" fillId="0" borderId="0" xfId="18" applyNumberFormat="1" applyFont="1" applyFill="1" applyBorder="1" applyAlignment="1">
      <alignment horizontal="center"/>
    </xf>
    <xf numFmtId="3" fontId="170" fillId="0" borderId="0" xfId="18" applyNumberFormat="1" applyFont="1" applyFill="1" applyBorder="1" applyAlignment="1">
      <alignment horizontal="center"/>
    </xf>
    <xf numFmtId="1" fontId="41" fillId="0" borderId="0" xfId="18" applyNumberFormat="1" applyFont="1" applyFill="1" applyBorder="1" applyAlignment="1">
      <alignment horizontal="center"/>
    </xf>
    <xf numFmtId="3" fontId="171" fillId="0" borderId="0" xfId="18" applyNumberFormat="1" applyFont="1" applyFill="1" applyBorder="1" applyAlignment="1">
      <alignment horizontal="center"/>
    </xf>
    <xf numFmtId="0" fontId="164" fillId="0" borderId="0" xfId="18" applyFont="1" applyFill="1" applyBorder="1" applyAlignment="1">
      <alignment horizontal="center"/>
    </xf>
    <xf numFmtId="3" fontId="170" fillId="0" borderId="0" xfId="33" applyNumberFormat="1" applyFont="1" applyFill="1" applyBorder="1" applyAlignment="1">
      <alignment horizontal="center" vertical="center"/>
    </xf>
    <xf numFmtId="0" fontId="41" fillId="0" borderId="0" xfId="18" applyFont="1" applyFill="1" applyBorder="1" applyAlignment="1">
      <alignment horizontal="center"/>
    </xf>
    <xf numFmtId="3" fontId="170" fillId="0" borderId="0" xfId="33" applyNumberFormat="1" applyFont="1" applyFill="1" applyBorder="1" applyAlignment="1">
      <alignment horizontal="center"/>
    </xf>
    <xf numFmtId="1" fontId="10" fillId="0" borderId="0" xfId="18" applyNumberFormat="1" applyAlignment="1">
      <alignment horizontal="center"/>
    </xf>
    <xf numFmtId="1" fontId="10" fillId="0" borderId="0" xfId="18" applyNumberFormat="1" applyFont="1" applyFill="1" applyBorder="1" applyAlignment="1">
      <alignment horizontal="center"/>
    </xf>
    <xf numFmtId="1" fontId="3" fillId="10" borderId="1" xfId="18" applyNumberFormat="1" applyFont="1" applyFill="1" applyBorder="1" applyAlignment="1">
      <alignment horizontal="center" vertical="center" wrapText="1"/>
    </xf>
    <xf numFmtId="49" fontId="24" fillId="12" borderId="71" xfId="18" applyNumberFormat="1" applyFont="1" applyFill="1" applyBorder="1" applyAlignment="1">
      <alignment horizontal="left" vertical="center"/>
    </xf>
    <xf numFmtId="0" fontId="10" fillId="12" borderId="47" xfId="18" applyFill="1" applyBorder="1" applyAlignment="1"/>
    <xf numFmtId="0" fontId="10" fillId="12" borderId="23" xfId="18" applyFill="1" applyBorder="1" applyAlignment="1"/>
    <xf numFmtId="49" fontId="24" fillId="12" borderId="71" xfId="18" applyNumberFormat="1" applyFont="1" applyFill="1" applyBorder="1" applyAlignment="1">
      <alignment vertical="center"/>
    </xf>
    <xf numFmtId="49" fontId="24" fillId="12" borderId="0" xfId="18" applyNumberFormat="1" applyFont="1" applyFill="1" applyBorder="1" applyAlignment="1">
      <alignment vertical="center"/>
    </xf>
    <xf numFmtId="49" fontId="24" fillId="12" borderId="58" xfId="18" applyNumberFormat="1" applyFont="1" applyFill="1" applyBorder="1" applyAlignment="1">
      <alignment vertical="center"/>
    </xf>
    <xf numFmtId="0" fontId="157" fillId="12" borderId="71" xfId="18" applyFont="1" applyFill="1" applyBorder="1" applyAlignment="1">
      <alignment horizontal="center" vertical="center"/>
    </xf>
    <xf numFmtId="1" fontId="10" fillId="12" borderId="21" xfId="18" applyNumberFormat="1" applyFont="1" applyFill="1" applyBorder="1" applyAlignment="1">
      <alignment horizontal="center" vertical="center"/>
    </xf>
    <xf numFmtId="0" fontId="10" fillId="12" borderId="21" xfId="18" applyFont="1" applyFill="1" applyBorder="1" applyAlignment="1">
      <alignment vertical="center"/>
    </xf>
    <xf numFmtId="0" fontId="10" fillId="12" borderId="21" xfId="18" applyFont="1" applyFill="1" applyBorder="1" applyAlignment="1"/>
    <xf numFmtId="49" fontId="103" fillId="11" borderId="17" xfId="18" applyNumberFormat="1" applyFont="1" applyFill="1" applyBorder="1" applyAlignment="1">
      <alignment horizontal="center" vertical="center" wrapText="1"/>
    </xf>
    <xf numFmtId="0" fontId="23" fillId="11" borderId="1" xfId="18" applyFont="1" applyFill="1" applyBorder="1" applyAlignment="1">
      <alignment horizontal="center" vertical="center" wrapText="1"/>
    </xf>
    <xf numFmtId="49" fontId="23" fillId="11" borderId="1" xfId="18" applyNumberFormat="1" applyFont="1" applyFill="1" applyBorder="1" applyAlignment="1">
      <alignment horizontal="center" vertical="center" wrapText="1"/>
    </xf>
    <xf numFmtId="166" fontId="150" fillId="0" borderId="1" xfId="18" applyNumberFormat="1" applyFont="1" applyFill="1" applyBorder="1" applyAlignment="1">
      <alignment horizontal="center" vertical="center" wrapText="1"/>
    </xf>
    <xf numFmtId="1" fontId="150" fillId="0" borderId="1" xfId="18" applyNumberFormat="1" applyFont="1" applyFill="1" applyBorder="1" applyAlignment="1">
      <alignment horizontal="center" vertical="center" wrapText="1"/>
    </xf>
    <xf numFmtId="2" fontId="151" fillId="0" borderId="0" xfId="18" applyNumberFormat="1" applyFont="1" applyFill="1" applyBorder="1" applyAlignment="1">
      <alignment horizontal="center"/>
    </xf>
    <xf numFmtId="180" fontId="150" fillId="0" borderId="1" xfId="18" applyNumberFormat="1" applyFont="1" applyFill="1" applyBorder="1" applyAlignment="1">
      <alignment horizontal="center" vertical="center" wrapText="1"/>
    </xf>
    <xf numFmtId="0" fontId="150" fillId="0" borderId="1" xfId="18" applyFont="1" applyBorder="1" applyAlignment="1">
      <alignment horizontal="center" vertical="center"/>
    </xf>
    <xf numFmtId="0" fontId="151" fillId="0" borderId="1" xfId="18" applyFont="1" applyFill="1" applyBorder="1" applyAlignment="1">
      <alignment horizontal="center" vertical="center"/>
    </xf>
    <xf numFmtId="0" fontId="34" fillId="0" borderId="0" xfId="18" applyFont="1" applyFill="1" applyBorder="1" applyAlignment="1">
      <alignment horizontal="center" vertical="center"/>
    </xf>
    <xf numFmtId="0" fontId="34" fillId="0" borderId="0" xfId="18" applyFont="1" applyFill="1" applyBorder="1" applyAlignment="1">
      <alignment horizontal="center" vertical="center" wrapText="1"/>
    </xf>
    <xf numFmtId="0" fontId="175" fillId="0" borderId="0" xfId="18" applyFont="1" applyFill="1" applyBorder="1" applyAlignment="1">
      <alignment horizontal="center" vertical="center"/>
    </xf>
    <xf numFmtId="3" fontId="150" fillId="0" borderId="0" xfId="18" applyNumberFormat="1" applyFont="1" applyFill="1" applyBorder="1" applyAlignment="1">
      <alignment horizontal="center" vertical="center"/>
    </xf>
    <xf numFmtId="3" fontId="176" fillId="0" borderId="0" xfId="18" applyNumberFormat="1" applyFont="1" applyFill="1" applyBorder="1" applyAlignment="1">
      <alignment horizontal="center" vertical="center"/>
    </xf>
    <xf numFmtId="3" fontId="151" fillId="0" borderId="0" xfId="18" applyNumberFormat="1" applyFont="1" applyFill="1" applyBorder="1" applyAlignment="1">
      <alignment horizontal="center" vertical="center"/>
    </xf>
    <xf numFmtId="0" fontId="156" fillId="0" borderId="0" xfId="18" applyFont="1" applyFill="1" applyBorder="1" applyAlignment="1">
      <alignment horizontal="center" vertical="center"/>
    </xf>
    <xf numFmtId="3" fontId="177" fillId="0" borderId="0" xfId="18" applyNumberFormat="1" applyFont="1" applyFill="1" applyBorder="1" applyAlignment="1">
      <alignment horizontal="center" vertical="center"/>
    </xf>
    <xf numFmtId="0" fontId="10" fillId="0" borderId="0" xfId="18" applyAlignment="1">
      <alignment horizontal="center" vertical="center"/>
    </xf>
    <xf numFmtId="0" fontId="172" fillId="0" borderId="0" xfId="18" applyFont="1" applyFill="1" applyBorder="1" applyAlignment="1">
      <alignment vertical="center" wrapText="1"/>
    </xf>
    <xf numFmtId="0" fontId="3" fillId="0" borderId="39" xfId="18" applyFont="1" applyFill="1" applyBorder="1"/>
    <xf numFmtId="49" fontId="34" fillId="10" borderId="71" xfId="18" applyNumberFormat="1" applyFont="1" applyFill="1" applyBorder="1" applyAlignment="1">
      <alignment horizontal="center" vertical="center" wrapText="1"/>
    </xf>
    <xf numFmtId="0" fontId="34" fillId="10" borderId="1" xfId="18" applyFont="1" applyFill="1" applyBorder="1" applyAlignment="1">
      <alignment horizontal="center" vertical="center" wrapText="1"/>
    </xf>
    <xf numFmtId="49" fontId="34" fillId="10" borderId="1" xfId="18" applyNumberFormat="1" applyFont="1" applyFill="1" applyBorder="1" applyAlignment="1">
      <alignment horizontal="center" vertical="center" wrapText="1"/>
    </xf>
    <xf numFmtId="49" fontId="34" fillId="10" borderId="1" xfId="18" applyNumberFormat="1" applyFont="1" applyFill="1" applyBorder="1" applyAlignment="1">
      <alignment vertical="center" wrapText="1"/>
    </xf>
    <xf numFmtId="0" fontId="151" fillId="0" borderId="1" xfId="18" applyFont="1" applyFill="1" applyBorder="1" applyAlignment="1">
      <alignment horizontal="center"/>
    </xf>
    <xf numFmtId="0" fontId="34" fillId="0" borderId="0" xfId="18" applyFont="1" applyFill="1" applyBorder="1" applyAlignment="1">
      <alignment vertical="center"/>
    </xf>
    <xf numFmtId="0" fontId="34" fillId="0" borderId="0" xfId="18" applyFont="1" applyFill="1" applyBorder="1" applyAlignment="1">
      <alignment horizontal="center"/>
    </xf>
    <xf numFmtId="0" fontId="34" fillId="0" borderId="0" xfId="18" applyFont="1" applyFill="1" applyBorder="1" applyAlignment="1">
      <alignment horizontal="center" wrapText="1"/>
    </xf>
    <xf numFmtId="0" fontId="175" fillId="0" borderId="0" xfId="18" applyFont="1" applyFill="1" applyBorder="1" applyAlignment="1">
      <alignment horizontal="center"/>
    </xf>
    <xf numFmtId="3" fontId="150" fillId="0" borderId="0" xfId="18" applyNumberFormat="1" applyFont="1" applyFill="1" applyBorder="1" applyAlignment="1">
      <alignment horizontal="center"/>
    </xf>
    <xf numFmtId="3" fontId="176" fillId="0" borderId="0" xfId="18" applyNumberFormat="1" applyFont="1" applyFill="1" applyBorder="1" applyAlignment="1">
      <alignment horizontal="center"/>
    </xf>
    <xf numFmtId="3" fontId="151" fillId="0" borderId="0" xfId="18" applyNumberFormat="1" applyFont="1" applyFill="1" applyBorder="1" applyAlignment="1">
      <alignment horizontal="center"/>
    </xf>
    <xf numFmtId="0" fontId="156" fillId="0" borderId="0" xfId="18" applyFont="1" applyFill="1" applyBorder="1" applyAlignment="1">
      <alignment horizontal="center"/>
    </xf>
    <xf numFmtId="3" fontId="177" fillId="0" borderId="0" xfId="18" applyNumberFormat="1" applyFont="1" applyFill="1" applyBorder="1" applyAlignment="1">
      <alignment horizontal="center"/>
    </xf>
    <xf numFmtId="0" fontId="156" fillId="0" borderId="0" xfId="18" applyFont="1" applyFill="1" applyBorder="1" applyAlignment="1">
      <alignment horizontal="center" wrapText="1"/>
    </xf>
    <xf numFmtId="0" fontId="151" fillId="0" borderId="0" xfId="18" applyFont="1" applyFill="1" applyBorder="1" applyAlignment="1">
      <alignment horizontal="center" wrapText="1"/>
    </xf>
    <xf numFmtId="0" fontId="151" fillId="0" borderId="0" xfId="18" applyFont="1" applyFill="1" applyBorder="1" applyAlignment="1">
      <alignment wrapText="1"/>
    </xf>
    <xf numFmtId="0" fontId="150" fillId="0" borderId="0" xfId="18" applyFont="1" applyFill="1" applyBorder="1" applyAlignment="1">
      <alignment horizontal="justify" vertical="top"/>
    </xf>
    <xf numFmtId="0" fontId="180" fillId="0" borderId="0" xfId="18" applyFont="1" applyFill="1" applyBorder="1" applyAlignment="1">
      <alignment horizontal="center" vertical="center"/>
    </xf>
    <xf numFmtId="0" fontId="103" fillId="11" borderId="2" xfId="18" applyFont="1" applyFill="1" applyBorder="1" applyAlignment="1">
      <alignment horizontal="center" vertical="center" wrapText="1"/>
    </xf>
    <xf numFmtId="0" fontId="180" fillId="0" borderId="0" xfId="18" applyFont="1" applyFill="1" applyAlignment="1">
      <alignment horizontal="center" vertical="center"/>
    </xf>
    <xf numFmtId="0" fontId="150" fillId="0" borderId="0" xfId="18" applyFont="1" applyFill="1" applyAlignment="1">
      <alignment horizontal="center" vertical="center"/>
    </xf>
    <xf numFmtId="0" fontId="150" fillId="0" borderId="0" xfId="18" applyFont="1" applyFill="1"/>
    <xf numFmtId="4" fontId="150" fillId="2" borderId="2" xfId="18" applyNumberFormat="1" applyFont="1" applyFill="1" applyBorder="1" applyAlignment="1">
      <alignment horizontal="center" vertical="center"/>
    </xf>
    <xf numFmtId="3" fontId="151" fillId="0" borderId="17" xfId="18" applyNumberFormat="1" applyFont="1" applyBorder="1" applyAlignment="1">
      <alignment horizontal="center" vertical="center"/>
    </xf>
    <xf numFmtId="180" fontId="150" fillId="0" borderId="2" xfId="18" applyNumberFormat="1" applyFont="1" applyFill="1" applyBorder="1" applyAlignment="1">
      <alignment horizontal="center"/>
    </xf>
    <xf numFmtId="1" fontId="150" fillId="0" borderId="71" xfId="18" applyNumberFormat="1" applyFont="1" applyFill="1" applyBorder="1" applyAlignment="1">
      <alignment horizontal="center"/>
    </xf>
    <xf numFmtId="1" fontId="150" fillId="0" borderId="23" xfId="18" applyNumberFormat="1" applyFont="1" applyFill="1" applyBorder="1" applyAlignment="1">
      <alignment horizontal="center" vertical="center"/>
    </xf>
    <xf numFmtId="180" fontId="150" fillId="2" borderId="2" xfId="18" applyNumberFormat="1" applyFont="1" applyFill="1" applyBorder="1" applyAlignment="1">
      <alignment horizontal="center" vertical="center" wrapText="1"/>
    </xf>
    <xf numFmtId="1" fontId="151" fillId="0" borderId="17" xfId="18" applyNumberFormat="1" applyFont="1" applyBorder="1" applyAlignment="1">
      <alignment horizontal="center" vertical="center"/>
    </xf>
    <xf numFmtId="180" fontId="150" fillId="0" borderId="4" xfId="18" applyNumberFormat="1" applyFont="1" applyFill="1" applyBorder="1" applyAlignment="1">
      <alignment horizontal="center"/>
    </xf>
    <xf numFmtId="1" fontId="150" fillId="0" borderId="62" xfId="18" applyNumberFormat="1" applyFont="1" applyFill="1" applyBorder="1" applyAlignment="1">
      <alignment horizontal="center"/>
    </xf>
    <xf numFmtId="3" fontId="151" fillId="0" borderId="5" xfId="18" applyNumberFormat="1" applyFont="1" applyBorder="1" applyAlignment="1">
      <alignment horizontal="center" vertical="center"/>
    </xf>
    <xf numFmtId="49" fontId="103" fillId="11" borderId="20" xfId="18" applyNumberFormat="1" applyFont="1" applyFill="1" applyBorder="1" applyAlignment="1">
      <alignment horizontal="center" vertical="center" wrapText="1"/>
    </xf>
    <xf numFmtId="4" fontId="150" fillId="0" borderId="2" xfId="18" applyNumberFormat="1" applyFont="1" applyFill="1" applyBorder="1" applyAlignment="1">
      <alignment horizontal="center" vertical="center"/>
    </xf>
    <xf numFmtId="1" fontId="150" fillId="0" borderId="71" xfId="18" applyNumberFormat="1" applyFont="1" applyFill="1" applyBorder="1" applyAlignment="1">
      <alignment horizontal="center" vertical="center" wrapText="1"/>
    </xf>
    <xf numFmtId="1" fontId="150" fillId="0" borderId="1" xfId="18" applyNumberFormat="1" applyFont="1" applyFill="1" applyBorder="1" applyAlignment="1">
      <alignment horizontal="center" vertical="center"/>
    </xf>
    <xf numFmtId="3" fontId="151" fillId="0" borderId="1" xfId="18" applyNumberFormat="1" applyFont="1" applyBorder="1" applyAlignment="1">
      <alignment horizontal="center"/>
    </xf>
    <xf numFmtId="1" fontId="150" fillId="0" borderId="17" xfId="18" applyNumberFormat="1" applyFont="1" applyFill="1" applyBorder="1" applyAlignment="1">
      <alignment horizontal="center" vertical="center"/>
    </xf>
    <xf numFmtId="180" fontId="150" fillId="0" borderId="2" xfId="18" applyNumberFormat="1" applyFont="1" applyFill="1" applyBorder="1" applyAlignment="1">
      <alignment horizontal="center" vertical="center" wrapText="1"/>
    </xf>
    <xf numFmtId="1" fontId="150" fillId="0" borderId="17" xfId="18" applyNumberFormat="1" applyFont="1" applyFill="1" applyBorder="1" applyAlignment="1">
      <alignment horizontal="center" vertical="center" wrapText="1"/>
    </xf>
    <xf numFmtId="180" fontId="150" fillId="0" borderId="7" xfId="18" applyNumberFormat="1" applyFont="1" applyFill="1" applyBorder="1" applyAlignment="1">
      <alignment horizontal="center" vertical="center" wrapText="1"/>
    </xf>
    <xf numFmtId="1" fontId="151" fillId="0" borderId="77" xfId="18" applyNumberFormat="1" applyFont="1" applyFill="1" applyBorder="1" applyAlignment="1">
      <alignment horizontal="center" vertical="center" wrapText="1"/>
    </xf>
    <xf numFmtId="180" fontId="150" fillId="0" borderId="12" xfId="18" applyNumberFormat="1" applyFont="1" applyFill="1" applyBorder="1" applyAlignment="1">
      <alignment horizontal="center" vertical="center" wrapText="1"/>
    </xf>
    <xf numFmtId="1" fontId="150" fillId="0" borderId="63" xfId="18" applyNumberFormat="1" applyFont="1" applyFill="1" applyBorder="1" applyAlignment="1">
      <alignment horizontal="center" vertical="center" wrapText="1"/>
    </xf>
    <xf numFmtId="1" fontId="150" fillId="0" borderId="26" xfId="18" applyNumberFormat="1" applyFont="1" applyFill="1" applyBorder="1" applyAlignment="1">
      <alignment horizontal="center" vertical="center"/>
    </xf>
    <xf numFmtId="3" fontId="151" fillId="0" borderId="5" xfId="18" applyNumberFormat="1" applyFont="1" applyBorder="1" applyAlignment="1">
      <alignment horizontal="center"/>
    </xf>
    <xf numFmtId="1" fontId="150" fillId="0" borderId="41" xfId="18" applyNumberFormat="1" applyFont="1" applyFill="1" applyBorder="1" applyAlignment="1">
      <alignment horizontal="center" vertical="center"/>
    </xf>
    <xf numFmtId="0" fontId="103" fillId="11" borderId="17" xfId="18" applyFont="1" applyFill="1" applyBorder="1" applyAlignment="1">
      <alignment horizontal="center" vertical="center" wrapText="1"/>
    </xf>
    <xf numFmtId="180" fontId="150" fillId="0" borderId="4" xfId="18" applyNumberFormat="1" applyFont="1" applyFill="1" applyBorder="1" applyAlignment="1">
      <alignment horizontal="center" vertical="center" wrapText="1"/>
    </xf>
    <xf numFmtId="1" fontId="150" fillId="0" borderId="62" xfId="18" applyNumberFormat="1" applyFont="1" applyFill="1" applyBorder="1" applyAlignment="1">
      <alignment horizontal="center" vertical="center" wrapText="1"/>
    </xf>
    <xf numFmtId="1" fontId="150" fillId="0" borderId="5" xfId="18" applyNumberFormat="1" applyFont="1" applyFill="1" applyBorder="1" applyAlignment="1">
      <alignment horizontal="center" vertical="center"/>
    </xf>
    <xf numFmtId="1" fontId="150" fillId="0" borderId="33" xfId="18" applyNumberFormat="1" applyFont="1" applyFill="1" applyBorder="1" applyAlignment="1">
      <alignment horizontal="center" vertical="center"/>
    </xf>
    <xf numFmtId="49" fontId="161" fillId="0" borderId="0" xfId="18" applyNumberFormat="1" applyFont="1" applyFill="1" applyBorder="1" applyAlignment="1">
      <alignment vertical="center"/>
    </xf>
    <xf numFmtId="49" fontId="161" fillId="0" borderId="0" xfId="18" applyNumberFormat="1" applyFont="1" applyFill="1" applyBorder="1" applyAlignment="1">
      <alignment vertical="center" wrapText="1"/>
    </xf>
    <xf numFmtId="0" fontId="3" fillId="0" borderId="0" xfId="18" applyFont="1" applyFill="1" applyBorder="1" applyAlignment="1">
      <alignment wrapText="1"/>
    </xf>
    <xf numFmtId="3" fontId="150" fillId="0" borderId="23" xfId="18" applyNumberFormat="1" applyFont="1" applyFill="1" applyBorder="1" applyAlignment="1">
      <alignment horizontal="center" vertical="center"/>
    </xf>
    <xf numFmtId="3" fontId="150" fillId="0" borderId="1" xfId="18" applyNumberFormat="1" applyFont="1" applyFill="1" applyBorder="1" applyAlignment="1">
      <alignment horizontal="center" vertical="center"/>
    </xf>
    <xf numFmtId="3" fontId="150" fillId="0" borderId="17" xfId="18" applyNumberFormat="1" applyFont="1" applyFill="1" applyBorder="1" applyAlignment="1">
      <alignment horizontal="center" vertical="center"/>
    </xf>
    <xf numFmtId="3" fontId="150" fillId="0" borderId="10" xfId="18" applyNumberFormat="1" applyFont="1" applyFill="1" applyBorder="1" applyAlignment="1">
      <alignment horizontal="center" vertical="center"/>
    </xf>
    <xf numFmtId="3" fontId="150" fillId="0" borderId="5" xfId="18" applyNumberFormat="1" applyFont="1" applyFill="1" applyBorder="1" applyAlignment="1">
      <alignment horizontal="center" vertical="center"/>
    </xf>
    <xf numFmtId="3" fontId="150" fillId="0" borderId="33" xfId="18" applyNumberFormat="1" applyFont="1" applyFill="1" applyBorder="1" applyAlignment="1">
      <alignment horizontal="center" vertical="center"/>
    </xf>
    <xf numFmtId="0" fontId="180" fillId="0" borderId="0" xfId="18" applyFont="1" applyFill="1"/>
    <xf numFmtId="180" fontId="150" fillId="0" borderId="2" xfId="18" applyNumberFormat="1" applyFont="1" applyFill="1" applyBorder="1" applyAlignment="1">
      <alignment horizontal="center" vertical="center"/>
    </xf>
    <xf numFmtId="180" fontId="150" fillId="0" borderId="4" xfId="18" applyNumberFormat="1" applyFont="1" applyFill="1" applyBorder="1" applyAlignment="1">
      <alignment horizontal="center" vertical="center"/>
    </xf>
    <xf numFmtId="0" fontId="151" fillId="2" borderId="65" xfId="18" applyFont="1" applyFill="1" applyBorder="1" applyAlignment="1">
      <alignment wrapText="1"/>
    </xf>
    <xf numFmtId="49" fontId="3" fillId="10" borderId="17" xfId="18" applyNumberFormat="1" applyFont="1" applyFill="1" applyBorder="1" applyAlignment="1">
      <alignment horizontal="center" vertical="center" wrapText="1"/>
    </xf>
    <xf numFmtId="49" fontId="3" fillId="10" borderId="1" xfId="18" applyNumberFormat="1" applyFont="1" applyFill="1" applyBorder="1" applyAlignment="1">
      <alignment horizontal="left" vertical="center"/>
    </xf>
    <xf numFmtId="0" fontId="3" fillId="10" borderId="17" xfId="18" applyFont="1" applyFill="1" applyBorder="1"/>
    <xf numFmtId="1" fontId="150" fillId="2" borderId="71" xfId="18" applyNumberFormat="1" applyFont="1" applyFill="1" applyBorder="1" applyAlignment="1">
      <alignment horizontal="center" vertical="center" wrapText="1"/>
    </xf>
    <xf numFmtId="1" fontId="151" fillId="0" borderId="17" xfId="18" applyNumberFormat="1" applyFont="1" applyBorder="1" applyAlignment="1">
      <alignment horizontal="center"/>
    </xf>
    <xf numFmtId="1" fontId="151" fillId="0" borderId="5" xfId="18" applyNumberFormat="1" applyFont="1" applyBorder="1" applyAlignment="1">
      <alignment horizontal="center"/>
    </xf>
    <xf numFmtId="49" fontId="3" fillId="10" borderId="20" xfId="18" applyNumberFormat="1" applyFont="1" applyFill="1" applyBorder="1" applyAlignment="1">
      <alignment horizontal="center" vertical="center" wrapText="1"/>
    </xf>
    <xf numFmtId="1" fontId="151" fillId="0" borderId="1" xfId="18" applyNumberFormat="1" applyFont="1" applyFill="1" applyBorder="1" applyAlignment="1">
      <alignment horizontal="center"/>
    </xf>
    <xf numFmtId="1" fontId="150" fillId="0" borderId="68" xfId="18" applyNumberFormat="1" applyFont="1" applyFill="1" applyBorder="1" applyAlignment="1">
      <alignment horizontal="center" vertical="center"/>
    </xf>
    <xf numFmtId="1" fontId="151" fillId="0" borderId="1" xfId="18" applyNumberFormat="1" applyFont="1" applyBorder="1"/>
    <xf numFmtId="1" fontId="150" fillId="0" borderId="68" xfId="18" applyNumberFormat="1" applyFont="1" applyFill="1" applyBorder="1" applyAlignment="1">
      <alignment horizontal="center" vertical="center" wrapText="1"/>
    </xf>
    <xf numFmtId="1" fontId="151" fillId="0" borderId="0" xfId="18" applyNumberFormat="1" applyFont="1" applyBorder="1" applyAlignment="1">
      <alignment horizontal="center"/>
    </xf>
    <xf numFmtId="1" fontId="150" fillId="0" borderId="80" xfId="18" applyNumberFormat="1" applyFont="1" applyFill="1" applyBorder="1" applyAlignment="1">
      <alignment horizontal="center" vertical="center"/>
    </xf>
    <xf numFmtId="0" fontId="3" fillId="10" borderId="17" xfId="18" applyFont="1" applyFill="1" applyBorder="1" applyAlignment="1">
      <alignment horizontal="center" wrapText="1"/>
    </xf>
    <xf numFmtId="0" fontId="151" fillId="0" borderId="5" xfId="18" applyFont="1" applyBorder="1" applyAlignment="1">
      <alignment horizontal="center"/>
    </xf>
    <xf numFmtId="3" fontId="150" fillId="0" borderId="69" xfId="18" applyNumberFormat="1" applyFont="1" applyFill="1" applyBorder="1" applyAlignment="1">
      <alignment horizontal="center" vertical="center"/>
    </xf>
    <xf numFmtId="49" fontId="77" fillId="10" borderId="1" xfId="18" applyNumberFormat="1" applyFont="1" applyFill="1" applyBorder="1" applyAlignment="1">
      <alignment horizontal="center" vertical="center" wrapText="1"/>
    </xf>
    <xf numFmtId="0" fontId="3" fillId="10" borderId="2" xfId="18" applyFont="1" applyFill="1" applyBorder="1" applyAlignment="1">
      <alignment vertical="center" wrapText="1"/>
    </xf>
    <xf numFmtId="0" fontId="151" fillId="0" borderId="1" xfId="18" applyFont="1" applyBorder="1"/>
    <xf numFmtId="0" fontId="157" fillId="2" borderId="25" xfId="18" applyFont="1" applyFill="1" applyBorder="1" applyAlignment="1">
      <alignment horizontal="center" vertical="center" wrapText="1"/>
    </xf>
    <xf numFmtId="0" fontId="10" fillId="10" borderId="70" xfId="18" applyFill="1" applyBorder="1" applyAlignment="1">
      <alignment horizontal="center" vertical="center" wrapText="1"/>
    </xf>
    <xf numFmtId="0" fontId="10" fillId="10" borderId="13" xfId="18" applyFill="1" applyBorder="1" applyAlignment="1">
      <alignment horizontal="center" vertical="center" wrapText="1"/>
    </xf>
    <xf numFmtId="0" fontId="160" fillId="11" borderId="5" xfId="18" applyFont="1" applyFill="1" applyBorder="1" applyAlignment="1">
      <alignment horizontal="center" vertical="center" wrapText="1"/>
    </xf>
    <xf numFmtId="0" fontId="160" fillId="11" borderId="62" xfId="18" applyFont="1" applyFill="1" applyBorder="1" applyAlignment="1">
      <alignment horizontal="center" vertical="center"/>
    </xf>
    <xf numFmtId="0" fontId="160" fillId="11" borderId="5" xfId="18" applyFont="1" applyFill="1" applyBorder="1" applyAlignment="1">
      <alignment horizontal="center" vertical="center"/>
    </xf>
    <xf numFmtId="0" fontId="10" fillId="0" borderId="6" xfId="18" applyBorder="1" applyAlignment="1"/>
    <xf numFmtId="0" fontId="10" fillId="0" borderId="2" xfId="18" applyBorder="1" applyAlignment="1"/>
    <xf numFmtId="0" fontId="10" fillId="0" borderId="47" xfId="18" applyBorder="1" applyAlignment="1">
      <alignment horizontal="center"/>
    </xf>
    <xf numFmtId="0" fontId="10" fillId="0" borderId="71" xfId="18" applyBorder="1" applyAlignment="1">
      <alignment horizontal="center"/>
    </xf>
    <xf numFmtId="174" fontId="10" fillId="0" borderId="1" xfId="18" applyNumberFormat="1" applyBorder="1" applyAlignment="1">
      <alignment horizontal="center"/>
    </xf>
    <xf numFmtId="0" fontId="10" fillId="0" borderId="1" xfId="18" applyBorder="1" applyAlignment="1">
      <alignment horizontal="center"/>
    </xf>
    <xf numFmtId="169" fontId="10" fillId="0" borderId="1" xfId="18" applyNumberFormat="1" applyBorder="1" applyAlignment="1">
      <alignment horizontal="center"/>
    </xf>
    <xf numFmtId="49" fontId="10" fillId="0" borderId="1" xfId="18" applyNumberFormat="1" applyBorder="1" applyAlignment="1">
      <alignment horizontal="center"/>
    </xf>
    <xf numFmtId="0" fontId="10" fillId="0" borderId="9" xfId="18" applyBorder="1" applyAlignment="1"/>
    <xf numFmtId="0" fontId="10" fillId="0" borderId="15" xfId="18" applyBorder="1" applyAlignment="1"/>
    <xf numFmtId="0" fontId="10" fillId="0" borderId="39" xfId="18" applyBorder="1"/>
    <xf numFmtId="0" fontId="10" fillId="0" borderId="42" xfId="18" applyBorder="1"/>
    <xf numFmtId="0" fontId="10" fillId="0" borderId="5" xfId="18" applyBorder="1" applyAlignment="1">
      <alignment horizontal="center"/>
    </xf>
    <xf numFmtId="49" fontId="10" fillId="0" borderId="5" xfId="18" applyNumberFormat="1" applyBorder="1" applyAlignment="1">
      <alignment horizontal="center"/>
    </xf>
    <xf numFmtId="0" fontId="10" fillId="0" borderId="0" xfId="18" applyAlignment="1"/>
    <xf numFmtId="0" fontId="24" fillId="0" borderId="25" xfId="18" applyFont="1" applyFill="1" applyBorder="1" applyAlignment="1">
      <alignment horizontal="center" vertical="center" wrapText="1"/>
    </xf>
    <xf numFmtId="0" fontId="24" fillId="0" borderId="0" xfId="18" applyFont="1" applyFill="1" applyBorder="1" applyAlignment="1">
      <alignment horizontal="center" vertical="center" wrapText="1"/>
    </xf>
    <xf numFmtId="0" fontId="24" fillId="0" borderId="26" xfId="18" applyFont="1" applyFill="1" applyBorder="1" applyAlignment="1">
      <alignment horizontal="center" vertical="center" wrapText="1"/>
    </xf>
    <xf numFmtId="0" fontId="157" fillId="2" borderId="36" xfId="18" applyFont="1" applyFill="1" applyBorder="1" applyAlignment="1">
      <alignment horizontal="center" vertical="center" wrapText="1"/>
    </xf>
    <xf numFmtId="0" fontId="10" fillId="10" borderId="5" xfId="18" applyFill="1" applyBorder="1" applyAlignment="1">
      <alignment horizontal="center" vertical="center" wrapText="1"/>
    </xf>
    <xf numFmtId="0" fontId="10" fillId="10" borderId="62" xfId="18" applyFill="1" applyBorder="1" applyAlignment="1">
      <alignment horizontal="center" vertical="center"/>
    </xf>
    <xf numFmtId="0" fontId="10" fillId="10" borderId="5" xfId="18" applyFont="1" applyFill="1" applyBorder="1" applyAlignment="1">
      <alignment horizontal="center" vertical="center"/>
    </xf>
    <xf numFmtId="0" fontId="10" fillId="0" borderId="23" xfId="18" applyBorder="1" applyAlignment="1">
      <alignment horizontal="center"/>
    </xf>
    <xf numFmtId="0" fontId="10" fillId="0" borderId="1" xfId="18" applyBorder="1"/>
    <xf numFmtId="0" fontId="10" fillId="0" borderId="5" xfId="18" applyBorder="1"/>
    <xf numFmtId="0" fontId="10" fillId="0" borderId="0" xfId="18" applyFont="1" applyFill="1" applyBorder="1" applyAlignment="1">
      <alignment horizontal="center" vertical="center" wrapText="1"/>
    </xf>
    <xf numFmtId="0" fontId="10" fillId="0" borderId="0" xfId="18" applyFont="1" applyFill="1"/>
    <xf numFmtId="0" fontId="160" fillId="11" borderId="1" xfId="18" applyFont="1" applyFill="1" applyBorder="1" applyAlignment="1">
      <alignment horizontal="center" vertical="center" wrapText="1"/>
    </xf>
    <xf numFmtId="49" fontId="182" fillId="11" borderId="1" xfId="18" applyNumberFormat="1" applyFont="1" applyFill="1" applyBorder="1" applyAlignment="1">
      <alignment horizontal="center" vertical="center" wrapText="1"/>
    </xf>
    <xf numFmtId="0" fontId="160" fillId="11" borderId="17" xfId="18" applyFont="1" applyFill="1" applyBorder="1" applyAlignment="1">
      <alignment horizontal="center" vertical="center"/>
    </xf>
    <xf numFmtId="4" fontId="160" fillId="11" borderId="2" xfId="18" applyNumberFormat="1" applyFont="1" applyFill="1" applyBorder="1" applyAlignment="1">
      <alignment horizontal="center" vertical="center" wrapText="1"/>
    </xf>
    <xf numFmtId="1" fontId="160" fillId="11" borderId="1" xfId="18" applyNumberFormat="1" applyFont="1" applyFill="1" applyBorder="1" applyAlignment="1">
      <alignment horizontal="center" vertical="center" wrapText="1"/>
    </xf>
    <xf numFmtId="4" fontId="77" fillId="0" borderId="1" xfId="18" applyNumberFormat="1" applyFont="1" applyFill="1" applyBorder="1" applyAlignment="1">
      <alignment horizontal="center" vertical="center"/>
    </xf>
    <xf numFmtId="0" fontId="77" fillId="0" borderId="1" xfId="18" applyFont="1" applyFill="1" applyBorder="1" applyAlignment="1">
      <alignment horizontal="center"/>
    </xf>
    <xf numFmtId="3" fontId="10" fillId="0" borderId="17" xfId="18" applyNumberFormat="1" applyBorder="1" applyAlignment="1">
      <alignment horizontal="center"/>
    </xf>
    <xf numFmtId="180" fontId="160" fillId="11" borderId="2" xfId="18" applyNumberFormat="1" applyFont="1" applyFill="1" applyBorder="1" applyAlignment="1">
      <alignment horizontal="center" vertical="center" wrapText="1"/>
    </xf>
    <xf numFmtId="2" fontId="160" fillId="11" borderId="2" xfId="18" applyNumberFormat="1" applyFont="1" applyFill="1" applyBorder="1" applyAlignment="1">
      <alignment horizontal="center" vertical="center"/>
    </xf>
    <xf numFmtId="1" fontId="160" fillId="11" borderId="1" xfId="18" applyNumberFormat="1" applyFont="1" applyFill="1" applyBorder="1" applyAlignment="1">
      <alignment horizontal="center" vertical="center"/>
    </xf>
    <xf numFmtId="166" fontId="160" fillId="11" borderId="2" xfId="18" applyNumberFormat="1" applyFont="1" applyFill="1" applyBorder="1" applyAlignment="1">
      <alignment horizontal="center" vertical="center"/>
    </xf>
    <xf numFmtId="49" fontId="160" fillId="11" borderId="2" xfId="18" applyNumberFormat="1" applyFont="1" applyFill="1" applyBorder="1" applyAlignment="1">
      <alignment horizontal="center" vertical="center"/>
    </xf>
    <xf numFmtId="49" fontId="160" fillId="11" borderId="1" xfId="18" applyNumberFormat="1" applyFont="1" applyFill="1" applyBorder="1" applyAlignment="1">
      <alignment horizontal="center" vertical="center"/>
    </xf>
    <xf numFmtId="0" fontId="77" fillId="0" borderId="71" xfId="18" applyFont="1" applyFill="1" applyBorder="1" applyAlignment="1">
      <alignment horizontal="center"/>
    </xf>
    <xf numFmtId="0" fontId="77" fillId="0" borderId="68" xfId="18" applyFont="1" applyFill="1" applyBorder="1" applyAlignment="1">
      <alignment horizontal="center"/>
    </xf>
    <xf numFmtId="0" fontId="77" fillId="2" borderId="1" xfId="18" applyFont="1" applyFill="1" applyBorder="1" applyAlignment="1">
      <alignment horizontal="center"/>
    </xf>
    <xf numFmtId="3" fontId="10" fillId="0" borderId="0" xfId="18" applyNumberFormat="1" applyBorder="1" applyAlignment="1">
      <alignment horizontal="center"/>
    </xf>
    <xf numFmtId="3" fontId="10" fillId="0" borderId="40" xfId="18" applyNumberFormat="1" applyBorder="1" applyAlignment="1">
      <alignment horizontal="center"/>
    </xf>
    <xf numFmtId="0" fontId="77" fillId="2" borderId="5" xfId="18" applyFont="1" applyFill="1" applyBorder="1" applyAlignment="1">
      <alignment horizontal="center"/>
    </xf>
    <xf numFmtId="3" fontId="10" fillId="0" borderId="26" xfId="18" applyNumberFormat="1" applyBorder="1" applyAlignment="1">
      <alignment horizontal="center"/>
    </xf>
    <xf numFmtId="3" fontId="10" fillId="0" borderId="41" xfId="18" applyNumberFormat="1" applyBorder="1" applyAlignment="1">
      <alignment horizontal="center"/>
    </xf>
    <xf numFmtId="0" fontId="10" fillId="0" borderId="1" xfId="18" applyFont="1" applyFill="1" applyBorder="1"/>
    <xf numFmtId="0" fontId="10" fillId="10" borderId="1" xfId="18" applyFont="1" applyFill="1" applyBorder="1" applyAlignment="1">
      <alignment horizontal="center" vertical="center" wrapText="1"/>
    </xf>
    <xf numFmtId="49" fontId="77" fillId="10" borderId="1" xfId="18" applyNumberFormat="1" applyFont="1" applyFill="1" applyBorder="1" applyAlignment="1">
      <alignment horizontal="center" vertical="top" wrapText="1"/>
    </xf>
    <xf numFmtId="0" fontId="10" fillId="10" borderId="17" xfId="18" applyFont="1" applyFill="1" applyBorder="1" applyAlignment="1">
      <alignment horizontal="center" vertical="center"/>
    </xf>
    <xf numFmtId="49" fontId="36" fillId="12" borderId="2" xfId="18" applyNumberFormat="1" applyFont="1" applyFill="1" applyBorder="1" applyAlignment="1">
      <alignment horizontal="center" vertical="center"/>
    </xf>
    <xf numFmtId="49" fontId="36" fillId="12" borderId="1" xfId="18" applyNumberFormat="1" applyFont="1" applyFill="1" applyBorder="1" applyAlignment="1">
      <alignment horizontal="center" vertical="center"/>
    </xf>
    <xf numFmtId="49" fontId="36" fillId="12" borderId="17" xfId="18" applyNumberFormat="1" applyFont="1" applyFill="1" applyBorder="1" applyAlignment="1">
      <alignment horizontal="center" vertical="center"/>
    </xf>
    <xf numFmtId="4" fontId="185" fillId="10" borderId="2" xfId="18" applyNumberFormat="1" applyFont="1" applyFill="1" applyBorder="1" applyAlignment="1">
      <alignment horizontal="center" vertical="center" wrapText="1"/>
    </xf>
    <xf numFmtId="1" fontId="185" fillId="10" borderId="1" xfId="18" applyNumberFormat="1" applyFont="1" applyFill="1" applyBorder="1" applyAlignment="1">
      <alignment horizontal="center" vertical="center" wrapText="1"/>
    </xf>
    <xf numFmtId="4" fontId="77" fillId="0" borderId="77" xfId="18" applyNumberFormat="1" applyFont="1" applyFill="1" applyBorder="1" applyAlignment="1">
      <alignment horizontal="center" vertical="center"/>
    </xf>
    <xf numFmtId="4" fontId="77" fillId="0" borderId="78" xfId="18" applyNumberFormat="1" applyFont="1" applyFill="1" applyBorder="1" applyAlignment="1">
      <alignment horizontal="center" vertical="center"/>
    </xf>
    <xf numFmtId="0" fontId="77" fillId="0" borderId="17" xfId="18" applyFont="1" applyFill="1" applyBorder="1" applyAlignment="1">
      <alignment horizontal="center"/>
    </xf>
    <xf numFmtId="4" fontId="77" fillId="0" borderId="73" xfId="18" applyNumberFormat="1" applyFont="1" applyFill="1" applyBorder="1" applyAlignment="1">
      <alignment horizontal="center" vertical="center"/>
    </xf>
    <xf numFmtId="4" fontId="77" fillId="0" borderId="24" xfId="18" applyNumberFormat="1" applyFont="1" applyFill="1" applyBorder="1" applyAlignment="1">
      <alignment horizontal="center" vertical="center"/>
    </xf>
    <xf numFmtId="49" fontId="186" fillId="12" borderId="2" xfId="18" applyNumberFormat="1" applyFont="1" applyFill="1" applyBorder="1" applyAlignment="1">
      <alignment horizontal="center" vertical="center"/>
    </xf>
    <xf numFmtId="49" fontId="186" fillId="12" borderId="1" xfId="18" applyNumberFormat="1" applyFont="1" applyFill="1" applyBorder="1" applyAlignment="1">
      <alignment horizontal="center" vertical="center"/>
    </xf>
    <xf numFmtId="49" fontId="186" fillId="12" borderId="17" xfId="18" applyNumberFormat="1" applyFont="1" applyFill="1" applyBorder="1" applyAlignment="1">
      <alignment horizontal="center" vertical="center"/>
    </xf>
    <xf numFmtId="4" fontId="77" fillId="10" borderId="2" xfId="18" applyNumberFormat="1" applyFont="1" applyFill="1" applyBorder="1" applyAlignment="1">
      <alignment horizontal="center" vertical="center" wrapText="1"/>
    </xf>
    <xf numFmtId="1" fontId="77" fillId="10" borderId="1" xfId="18" applyNumberFormat="1" applyFont="1" applyFill="1" applyBorder="1" applyAlignment="1">
      <alignment horizontal="center" vertical="center" wrapText="1"/>
    </xf>
    <xf numFmtId="4" fontId="10" fillId="10" borderId="2" xfId="18" applyNumberFormat="1" applyFont="1" applyFill="1" applyBorder="1" applyAlignment="1">
      <alignment horizontal="center" vertical="center" wrapText="1"/>
    </xf>
    <xf numFmtId="1" fontId="10" fillId="10" borderId="1" xfId="18" applyNumberFormat="1" applyFont="1" applyFill="1" applyBorder="1" applyAlignment="1">
      <alignment horizontal="center" vertical="center" wrapText="1"/>
    </xf>
    <xf numFmtId="180" fontId="10" fillId="10" borderId="2" xfId="18" applyNumberFormat="1" applyFont="1" applyFill="1" applyBorder="1" applyAlignment="1">
      <alignment horizontal="center" vertical="center" wrapText="1"/>
    </xf>
    <xf numFmtId="2" fontId="10" fillId="10" borderId="2" xfId="18" applyNumberFormat="1" applyFont="1" applyFill="1" applyBorder="1" applyAlignment="1">
      <alignment horizontal="center" vertical="center"/>
    </xf>
    <xf numFmtId="1" fontId="10" fillId="10" borderId="1" xfId="18" applyNumberFormat="1" applyFont="1" applyFill="1" applyBorder="1" applyAlignment="1">
      <alignment horizontal="center" vertical="center"/>
    </xf>
    <xf numFmtId="166" fontId="10" fillId="10" borderId="2" xfId="18" applyNumberFormat="1" applyFont="1" applyFill="1" applyBorder="1" applyAlignment="1">
      <alignment horizontal="center" vertical="center"/>
    </xf>
    <xf numFmtId="180" fontId="77" fillId="10" borderId="2" xfId="18" applyNumberFormat="1" applyFont="1" applyFill="1" applyBorder="1" applyAlignment="1">
      <alignment horizontal="center" vertical="center" wrapText="1"/>
    </xf>
    <xf numFmtId="49" fontId="10" fillId="10" borderId="2" xfId="18" applyNumberFormat="1" applyFont="1" applyFill="1" applyBorder="1" applyAlignment="1">
      <alignment horizontal="center" vertical="center"/>
    </xf>
    <xf numFmtId="49" fontId="10" fillId="10" borderId="1" xfId="18" applyNumberFormat="1" applyFont="1" applyFill="1" applyBorder="1" applyAlignment="1">
      <alignment horizontal="center" vertical="center"/>
    </xf>
    <xf numFmtId="180" fontId="187" fillId="10" borderId="2" xfId="18" applyNumberFormat="1" applyFont="1" applyFill="1" applyBorder="1" applyAlignment="1">
      <alignment horizontal="center" vertical="center" wrapText="1"/>
    </xf>
    <xf numFmtId="1" fontId="187" fillId="10" borderId="1" xfId="18" applyNumberFormat="1" applyFont="1" applyFill="1" applyBorder="1" applyAlignment="1">
      <alignment horizontal="center" vertical="center" wrapText="1"/>
    </xf>
    <xf numFmtId="49" fontId="186" fillId="12" borderId="9" xfId="18" applyNumberFormat="1" applyFont="1" applyFill="1" applyBorder="1" applyAlignment="1">
      <alignment horizontal="center" vertical="center"/>
    </xf>
    <xf numFmtId="49" fontId="186" fillId="12" borderId="47" xfId="18" applyNumberFormat="1" applyFont="1" applyFill="1" applyBorder="1" applyAlignment="1">
      <alignment horizontal="center" vertical="center"/>
    </xf>
    <xf numFmtId="49" fontId="186" fillId="12" borderId="68" xfId="18" applyNumberFormat="1" applyFont="1" applyFill="1" applyBorder="1" applyAlignment="1">
      <alignment horizontal="center" vertical="center"/>
    </xf>
    <xf numFmtId="49" fontId="157" fillId="12" borderId="2" xfId="18" applyNumberFormat="1" applyFont="1" applyFill="1" applyBorder="1" applyAlignment="1">
      <alignment horizontal="center" vertical="center"/>
    </xf>
    <xf numFmtId="49" fontId="157" fillId="12" borderId="1" xfId="18" applyNumberFormat="1" applyFont="1" applyFill="1" applyBorder="1" applyAlignment="1">
      <alignment horizontal="center" vertical="center"/>
    </xf>
    <xf numFmtId="49" fontId="157" fillId="12" borderId="17" xfId="18" applyNumberFormat="1" applyFont="1" applyFill="1" applyBorder="1" applyAlignment="1">
      <alignment horizontal="center" vertical="center"/>
    </xf>
    <xf numFmtId="180" fontId="77" fillId="10" borderId="4" xfId="18" applyNumberFormat="1" applyFont="1" applyFill="1" applyBorder="1" applyAlignment="1">
      <alignment horizontal="center" vertical="center" wrapText="1"/>
    </xf>
    <xf numFmtId="1" fontId="77" fillId="10" borderId="5" xfId="18" applyNumberFormat="1" applyFont="1" applyFill="1" applyBorder="1" applyAlignment="1">
      <alignment horizontal="center" vertical="center" wrapText="1"/>
    </xf>
    <xf numFmtId="3" fontId="10" fillId="0" borderId="5" xfId="18" applyNumberFormat="1" applyBorder="1" applyAlignment="1">
      <alignment horizontal="center"/>
    </xf>
    <xf numFmtId="0" fontId="184" fillId="0" borderId="0" xfId="18" applyFont="1" applyFill="1" applyBorder="1" applyAlignment="1">
      <alignment wrapText="1"/>
    </xf>
    <xf numFmtId="49" fontId="77" fillId="0" borderId="0" xfId="18" applyNumberFormat="1" applyFont="1" applyFill="1" applyBorder="1" applyAlignment="1">
      <alignment vertical="center" wrapText="1"/>
    </xf>
    <xf numFmtId="0" fontId="160" fillId="13" borderId="1" xfId="18" applyFont="1" applyFill="1" applyBorder="1" applyAlignment="1">
      <alignment horizontal="center" vertical="center" wrapText="1"/>
    </xf>
    <xf numFmtId="0" fontId="10" fillId="0" borderId="0" xfId="18" applyFont="1" applyFill="1" applyBorder="1"/>
    <xf numFmtId="0" fontId="160" fillId="13" borderId="71" xfId="18" applyFont="1" applyFill="1" applyBorder="1" applyAlignment="1">
      <alignment horizontal="center" vertical="center" wrapText="1"/>
    </xf>
    <xf numFmtId="0" fontId="160" fillId="13" borderId="1" xfId="18" applyFont="1" applyFill="1" applyBorder="1" applyAlignment="1">
      <alignment horizontal="center" vertical="top" wrapText="1"/>
    </xf>
    <xf numFmtId="0" fontId="183" fillId="13" borderId="71" xfId="18" applyFont="1" applyFill="1" applyBorder="1" applyAlignment="1">
      <alignment horizontal="left"/>
    </xf>
    <xf numFmtId="0" fontId="183" fillId="13" borderId="47" xfId="18" applyFont="1" applyFill="1" applyBorder="1" applyAlignment="1">
      <alignment horizontal="left"/>
    </xf>
    <xf numFmtId="0" fontId="183" fillId="13" borderId="23" xfId="18" applyFont="1" applyFill="1" applyBorder="1" applyAlignment="1">
      <alignment horizontal="left"/>
    </xf>
    <xf numFmtId="0" fontId="36" fillId="0" borderId="0" xfId="18" applyFont="1" applyFill="1" applyBorder="1" applyAlignment="1"/>
    <xf numFmtId="0" fontId="183" fillId="13" borderId="71" xfId="18" applyFont="1" applyFill="1" applyBorder="1" applyAlignment="1"/>
    <xf numFmtId="0" fontId="160" fillId="13" borderId="47" xfId="18" applyFont="1" applyFill="1" applyBorder="1" applyAlignment="1"/>
    <xf numFmtId="0" fontId="160" fillId="13" borderId="23" xfId="18" applyFont="1" applyFill="1" applyBorder="1" applyAlignment="1"/>
    <xf numFmtId="0" fontId="3" fillId="0" borderId="1" xfId="18" applyFont="1" applyFill="1" applyBorder="1" applyAlignment="1">
      <alignment horizontal="center" vertical="center" wrapText="1"/>
    </xf>
    <xf numFmtId="2" fontId="3" fillId="0" borderId="1" xfId="18" applyNumberFormat="1" applyFont="1" applyFill="1" applyBorder="1" applyAlignment="1">
      <alignment horizontal="center" vertical="center"/>
    </xf>
    <xf numFmtId="0" fontId="3" fillId="15" borderId="1" xfId="18" applyFont="1" applyFill="1" applyBorder="1" applyAlignment="1">
      <alignment horizontal="center" vertical="center" wrapText="1"/>
    </xf>
    <xf numFmtId="0" fontId="3" fillId="0" borderId="1" xfId="18" applyFont="1" applyBorder="1" applyAlignment="1">
      <alignment horizontal="center"/>
    </xf>
    <xf numFmtId="0" fontId="3" fillId="0" borderId="71" xfId="18" applyFont="1" applyBorder="1" applyAlignment="1">
      <alignment horizontal="center"/>
    </xf>
    <xf numFmtId="0" fontId="3" fillId="0" borderId="1" xfId="18" applyFont="1" applyFill="1" applyBorder="1" applyAlignment="1">
      <alignment horizontal="center" wrapText="1"/>
    </xf>
    <xf numFmtId="0" fontId="3" fillId="15" borderId="20" xfId="18" applyFont="1" applyFill="1" applyBorder="1" applyAlignment="1">
      <alignment horizontal="center" vertical="center" wrapText="1"/>
    </xf>
    <xf numFmtId="2" fontId="3" fillId="0" borderId="20" xfId="18" applyNumberFormat="1" applyFont="1" applyBorder="1" applyAlignment="1">
      <alignment horizontal="center" vertical="center"/>
    </xf>
    <xf numFmtId="0" fontId="10" fillId="0" borderId="77" xfId="18" applyFont="1" applyBorder="1" applyAlignment="1">
      <alignment horizontal="center"/>
    </xf>
    <xf numFmtId="0" fontId="3" fillId="15" borderId="21" xfId="18" applyFont="1" applyFill="1" applyBorder="1" applyAlignment="1">
      <alignment horizontal="center" vertical="center" wrapText="1"/>
    </xf>
    <xf numFmtId="0" fontId="3" fillId="0" borderId="21" xfId="18" applyFont="1" applyBorder="1" applyAlignment="1">
      <alignment horizontal="center"/>
    </xf>
    <xf numFmtId="0" fontId="3" fillId="0" borderId="73" xfId="18" applyFont="1" applyBorder="1" applyAlignment="1">
      <alignment horizontal="center"/>
    </xf>
    <xf numFmtId="0" fontId="3" fillId="0" borderId="20" xfId="18" applyFont="1" applyBorder="1" applyAlignment="1">
      <alignment horizontal="center"/>
    </xf>
    <xf numFmtId="0" fontId="3" fillId="0" borderId="77" xfId="18" applyFont="1" applyBorder="1" applyAlignment="1">
      <alignment horizontal="center"/>
    </xf>
    <xf numFmtId="0" fontId="163" fillId="13" borderId="71" xfId="18" applyFont="1" applyFill="1" applyBorder="1" applyAlignment="1"/>
    <xf numFmtId="0" fontId="163" fillId="13" borderId="47" xfId="18" applyFont="1" applyFill="1" applyBorder="1" applyAlignment="1"/>
    <xf numFmtId="0" fontId="163" fillId="13" borderId="23" xfId="18" applyFont="1" applyFill="1" applyBorder="1" applyAlignment="1"/>
    <xf numFmtId="0" fontId="157" fillId="0" borderId="0" xfId="18" applyFont="1" applyFill="1" applyBorder="1" applyAlignment="1"/>
    <xf numFmtId="2" fontId="3" fillId="0" borderId="21" xfId="18" applyNumberFormat="1" applyFont="1" applyFill="1" applyBorder="1" applyAlignment="1">
      <alignment horizontal="center" vertical="center"/>
    </xf>
    <xf numFmtId="0" fontId="10" fillId="0" borderId="73" xfId="18" applyFont="1" applyBorder="1" applyAlignment="1">
      <alignment horizontal="center"/>
    </xf>
    <xf numFmtId="0" fontId="10" fillId="0" borderId="71" xfId="18" applyFont="1" applyBorder="1" applyAlignment="1">
      <alignment horizontal="center"/>
    </xf>
    <xf numFmtId="0" fontId="183" fillId="13" borderId="47" xfId="18" applyFont="1" applyFill="1" applyBorder="1" applyAlignment="1"/>
    <xf numFmtId="0" fontId="183" fillId="13" borderId="23" xfId="18" applyFont="1" applyFill="1" applyBorder="1" applyAlignment="1"/>
    <xf numFmtId="2" fontId="3" fillId="0" borderId="20" xfId="18" applyNumberFormat="1" applyFont="1" applyFill="1" applyBorder="1" applyAlignment="1">
      <alignment horizontal="center" vertical="center"/>
    </xf>
    <xf numFmtId="166" fontId="3" fillId="0" borderId="1" xfId="18" applyNumberFormat="1" applyFont="1" applyFill="1" applyBorder="1" applyAlignment="1">
      <alignment horizontal="center"/>
    </xf>
    <xf numFmtId="0" fontId="183" fillId="13" borderId="71" xfId="18" applyFont="1" applyFill="1" applyBorder="1" applyAlignment="1">
      <alignment horizontal="center"/>
    </xf>
    <xf numFmtId="0" fontId="183" fillId="13" borderId="47" xfId="18" applyFont="1" applyFill="1" applyBorder="1" applyAlignment="1">
      <alignment horizontal="center"/>
    </xf>
    <xf numFmtId="0" fontId="183" fillId="13" borderId="23" xfId="18" applyFont="1" applyFill="1" applyBorder="1" applyAlignment="1">
      <alignment horizontal="center"/>
    </xf>
    <xf numFmtId="2" fontId="3" fillId="0" borderId="1" xfId="18" applyNumberFormat="1" applyFont="1" applyBorder="1" applyAlignment="1">
      <alignment horizontal="center" vertical="center"/>
    </xf>
    <xf numFmtId="0" fontId="3" fillId="15" borderId="0" xfId="18" applyFont="1" applyFill="1" applyBorder="1" applyAlignment="1">
      <alignment horizontal="center" vertical="center" wrapText="1"/>
    </xf>
    <xf numFmtId="2" fontId="3" fillId="0" borderId="0" xfId="18" applyNumberFormat="1" applyFont="1" applyBorder="1" applyAlignment="1">
      <alignment horizontal="center" vertical="center"/>
    </xf>
    <xf numFmtId="0" fontId="10" fillId="0" borderId="0" xfId="18" applyFont="1" applyBorder="1" applyAlignment="1">
      <alignment horizontal="center"/>
    </xf>
    <xf numFmtId="3" fontId="10" fillId="0" borderId="0" xfId="18" applyNumberFormat="1" applyFont="1" applyFill="1" applyBorder="1" applyAlignment="1">
      <alignment horizontal="center"/>
    </xf>
    <xf numFmtId="0" fontId="10" fillId="0" borderId="0" xfId="18" applyFont="1" applyFill="1" applyAlignment="1"/>
    <xf numFmtId="0" fontId="10" fillId="2" borderId="0" xfId="18" applyFont="1" applyFill="1"/>
    <xf numFmtId="49" fontId="182" fillId="13" borderId="1" xfId="18" applyNumberFormat="1" applyFont="1" applyFill="1" applyBorder="1" applyAlignment="1">
      <alignment horizontal="center" vertical="center" wrapText="1"/>
    </xf>
    <xf numFmtId="2" fontId="3" fillId="0" borderId="1" xfId="18" applyNumberFormat="1" applyFont="1" applyFill="1" applyBorder="1" applyAlignment="1">
      <alignment horizontal="center" vertical="center" wrapText="1"/>
    </xf>
    <xf numFmtId="49" fontId="3" fillId="0" borderId="1" xfId="18" applyNumberFormat="1" applyFont="1" applyFill="1" applyBorder="1" applyAlignment="1">
      <alignment horizontal="center" vertical="center"/>
    </xf>
    <xf numFmtId="49" fontId="3" fillId="0" borderId="1" xfId="18" applyNumberFormat="1" applyFont="1" applyFill="1" applyBorder="1" applyAlignment="1">
      <alignment horizontal="center" vertical="center" wrapText="1"/>
    </xf>
    <xf numFmtId="49" fontId="182" fillId="13" borderId="1" xfId="18" applyNumberFormat="1" applyFont="1" applyFill="1" applyBorder="1" applyAlignment="1">
      <alignment vertical="top" wrapText="1"/>
    </xf>
    <xf numFmtId="49" fontId="103" fillId="13" borderId="23" xfId="18" applyNumberFormat="1" applyFont="1" applyFill="1" applyBorder="1" applyAlignment="1">
      <alignment horizontal="right" vertical="top" wrapText="1"/>
    </xf>
    <xf numFmtId="49" fontId="103" fillId="13" borderId="71" xfId="18" applyNumberFormat="1" applyFont="1" applyFill="1" applyBorder="1" applyAlignment="1">
      <alignment vertical="center" wrapText="1"/>
    </xf>
    <xf numFmtId="0" fontId="160" fillId="13" borderId="17" xfId="18" applyFont="1" applyFill="1" applyBorder="1" applyAlignment="1">
      <alignment horizontal="center" vertical="top"/>
    </xf>
    <xf numFmtId="0" fontId="183" fillId="13" borderId="9" xfId="18" applyFont="1" applyFill="1" applyBorder="1" applyAlignment="1">
      <alignment horizontal="left"/>
    </xf>
    <xf numFmtId="0" fontId="160" fillId="13" borderId="68" xfId="18" applyFont="1" applyFill="1" applyBorder="1" applyAlignment="1"/>
    <xf numFmtId="0" fontId="162" fillId="0" borderId="1" xfId="18" applyFont="1" applyFill="1" applyBorder="1" applyAlignment="1">
      <alignment horizontal="center"/>
    </xf>
    <xf numFmtId="0" fontId="10" fillId="0" borderId="5" xfId="18" applyFont="1" applyFill="1" applyBorder="1" applyAlignment="1">
      <alignment horizontal="center"/>
    </xf>
    <xf numFmtId="3" fontId="10" fillId="0" borderId="33" xfId="18" applyNumberFormat="1" applyBorder="1" applyAlignment="1">
      <alignment horizontal="center"/>
    </xf>
    <xf numFmtId="0" fontId="10" fillId="0" borderId="0" xfId="17" applyFont="1" applyFill="1" applyBorder="1" applyAlignment="1">
      <alignment horizontal="center" vertical="center" wrapText="1"/>
    </xf>
    <xf numFmtId="0" fontId="24" fillId="0" borderId="1" xfId="17" applyFont="1" applyFill="1" applyBorder="1" applyAlignment="1">
      <alignment horizontal="center" vertical="center" wrapText="1"/>
    </xf>
    <xf numFmtId="0" fontId="10" fillId="0" borderId="1" xfId="17" applyFont="1" applyFill="1" applyBorder="1" applyAlignment="1">
      <alignment horizontal="center"/>
    </xf>
    <xf numFmtId="3" fontId="10" fillId="2" borderId="1" xfId="17" applyNumberFormat="1" applyFill="1" applyBorder="1" applyAlignment="1">
      <alignment horizontal="center"/>
    </xf>
    <xf numFmtId="2" fontId="3" fillId="0" borderId="1" xfId="17" applyNumberFormat="1" applyFont="1" applyFill="1" applyBorder="1" applyAlignment="1">
      <alignment horizontal="center" vertical="center" wrapText="1"/>
    </xf>
    <xf numFmtId="1" fontId="3" fillId="0" borderId="1" xfId="17" applyNumberFormat="1" applyFont="1" applyFill="1" applyBorder="1" applyAlignment="1">
      <alignment horizontal="center" vertical="center" wrapText="1"/>
    </xf>
    <xf numFmtId="3" fontId="10" fillId="2" borderId="17" xfId="17" applyNumberFormat="1" applyFill="1" applyBorder="1" applyAlignment="1">
      <alignment horizontal="center"/>
    </xf>
    <xf numFmtId="49" fontId="3" fillId="0" borderId="1" xfId="17" applyNumberFormat="1" applyFont="1" applyFill="1" applyBorder="1" applyAlignment="1">
      <alignment horizontal="center" vertical="center"/>
    </xf>
    <xf numFmtId="49" fontId="3" fillId="0" borderId="1" xfId="17" applyNumberFormat="1" applyFont="1" applyFill="1" applyBorder="1" applyAlignment="1">
      <alignment horizontal="center" vertical="center" wrapText="1"/>
    </xf>
    <xf numFmtId="0" fontId="24" fillId="0" borderId="1" xfId="17" applyFont="1" applyFill="1" applyBorder="1" applyAlignment="1">
      <alignment horizontal="center" vertical="center"/>
    </xf>
    <xf numFmtId="0" fontId="162" fillId="0" borderId="1" xfId="17" applyFont="1" applyFill="1" applyBorder="1" applyAlignment="1">
      <alignment horizontal="center"/>
    </xf>
    <xf numFmtId="0" fontId="24" fillId="0" borderId="5" xfId="17" applyFont="1" applyFill="1" applyBorder="1" applyAlignment="1">
      <alignment horizontal="center" vertical="center"/>
    </xf>
    <xf numFmtId="0" fontId="10" fillId="0" borderId="5" xfId="17" applyFont="1" applyFill="1" applyBorder="1" applyAlignment="1">
      <alignment horizontal="center"/>
    </xf>
    <xf numFmtId="3" fontId="10" fillId="2" borderId="5" xfId="17" applyNumberFormat="1" applyFill="1" applyBorder="1" applyAlignment="1">
      <alignment horizontal="center"/>
    </xf>
    <xf numFmtId="3" fontId="10" fillId="2" borderId="33" xfId="17" applyNumberFormat="1" applyFill="1" applyBorder="1" applyAlignment="1">
      <alignment horizontal="center"/>
    </xf>
    <xf numFmtId="0" fontId="10" fillId="0" borderId="0" xfId="17"/>
    <xf numFmtId="0" fontId="3" fillId="0" borderId="0" xfId="17" applyFont="1" applyFill="1"/>
    <xf numFmtId="0" fontId="10" fillId="0" borderId="0" xfId="17" applyFont="1" applyFill="1" applyBorder="1" applyAlignment="1"/>
    <xf numFmtId="0" fontId="151" fillId="2" borderId="65" xfId="17" applyFont="1" applyFill="1" applyBorder="1" applyAlignment="1">
      <alignment wrapText="1"/>
    </xf>
    <xf numFmtId="0" fontId="151" fillId="0" borderId="0" xfId="17" applyFont="1" applyFill="1" applyBorder="1" applyAlignment="1">
      <alignment wrapText="1"/>
    </xf>
    <xf numFmtId="0" fontId="157" fillId="0" borderId="0" xfId="17" applyFont="1" applyFill="1" applyBorder="1" applyAlignment="1">
      <alignment wrapText="1"/>
    </xf>
    <xf numFmtId="0" fontId="10" fillId="0" borderId="0" xfId="17" applyFont="1" applyFill="1"/>
    <xf numFmtId="0" fontId="77" fillId="10" borderId="2" xfId="17" applyFont="1" applyFill="1" applyBorder="1" applyAlignment="1">
      <alignment horizontal="center" vertical="center" wrapText="1"/>
    </xf>
    <xf numFmtId="49" fontId="77" fillId="10" borderId="1" xfId="17" applyNumberFormat="1" applyFont="1" applyFill="1" applyBorder="1" applyAlignment="1">
      <alignment horizontal="center" vertical="center" wrapText="1"/>
    </xf>
    <xf numFmtId="0" fontId="3" fillId="10" borderId="1" xfId="17" applyFont="1" applyFill="1" applyBorder="1" applyAlignment="1">
      <alignment horizontal="center" vertical="center" wrapText="1"/>
    </xf>
    <xf numFmtId="0" fontId="10" fillId="10" borderId="17" xfId="17" applyFont="1" applyFill="1" applyBorder="1" applyAlignment="1">
      <alignment horizontal="center" vertical="center" wrapText="1"/>
    </xf>
    <xf numFmtId="0" fontId="157" fillId="12" borderId="1" xfId="17" applyFont="1" applyFill="1" applyBorder="1" applyAlignment="1">
      <alignment horizontal="center" vertical="top"/>
    </xf>
    <xf numFmtId="0" fontId="157" fillId="12" borderId="17" xfId="17" applyFont="1" applyFill="1" applyBorder="1" applyAlignment="1">
      <alignment horizontal="center" vertical="top"/>
    </xf>
    <xf numFmtId="49" fontId="34" fillId="12" borderId="2" xfId="17" applyNumberFormat="1" applyFont="1" applyFill="1" applyBorder="1" applyAlignment="1">
      <alignment horizontal="left" vertical="center"/>
    </xf>
    <xf numFmtId="0" fontId="10" fillId="12" borderId="1" xfId="17" applyFill="1" applyBorder="1"/>
    <xf numFmtId="0" fontId="10" fillId="12" borderId="17" xfId="17" applyFill="1" applyBorder="1"/>
    <xf numFmtId="0" fontId="151" fillId="0" borderId="1" xfId="17" applyFont="1" applyBorder="1" applyAlignment="1">
      <alignment horizontal="center"/>
    </xf>
    <xf numFmtId="3" fontId="151" fillId="0" borderId="1" xfId="17" applyNumberFormat="1" applyFont="1" applyBorder="1" applyAlignment="1">
      <alignment horizontal="center"/>
    </xf>
    <xf numFmtId="3" fontId="151" fillId="0" borderId="17" xfId="17" applyNumberFormat="1" applyFont="1" applyBorder="1" applyAlignment="1">
      <alignment horizontal="center"/>
    </xf>
    <xf numFmtId="0" fontId="151" fillId="0" borderId="2" xfId="17" applyNumberFormat="1" applyFont="1" applyFill="1" applyBorder="1" applyAlignment="1">
      <alignment horizontal="center" vertical="center"/>
    </xf>
    <xf numFmtId="0" fontId="151" fillId="0" borderId="1" xfId="17" applyNumberFormat="1" applyFont="1" applyBorder="1" applyAlignment="1">
      <alignment horizontal="center" vertical="center"/>
    </xf>
    <xf numFmtId="0" fontId="151" fillId="0" borderId="4" xfId="17" applyNumberFormat="1" applyFont="1" applyFill="1" applyBorder="1" applyAlignment="1">
      <alignment horizontal="center" vertical="center"/>
    </xf>
    <xf numFmtId="0" fontId="151" fillId="0" borderId="5" xfId="17" applyNumberFormat="1" applyFont="1" applyBorder="1" applyAlignment="1">
      <alignment horizontal="center" vertical="center"/>
    </xf>
    <xf numFmtId="3" fontId="151" fillId="0" borderId="5" xfId="17" applyNumberFormat="1" applyFont="1" applyBorder="1" applyAlignment="1">
      <alignment horizontal="center"/>
    </xf>
    <xf numFmtId="3" fontId="151" fillId="0" borderId="33" xfId="17" applyNumberFormat="1" applyFont="1" applyBorder="1" applyAlignment="1">
      <alignment horizontal="center"/>
    </xf>
    <xf numFmtId="0" fontId="150" fillId="0" borderId="0" xfId="17" applyFont="1" applyFill="1"/>
    <xf numFmtId="0" fontId="19" fillId="0" borderId="0" xfId="17" applyFont="1" applyFill="1"/>
    <xf numFmtId="0" fontId="151" fillId="0" borderId="5" xfId="17" applyFont="1" applyBorder="1" applyAlignment="1">
      <alignment horizontal="center"/>
    </xf>
    <xf numFmtId="3" fontId="10" fillId="0" borderId="0" xfId="17" applyNumberFormat="1"/>
    <xf numFmtId="0" fontId="151" fillId="0" borderId="0" xfId="17" applyFont="1" applyBorder="1"/>
    <xf numFmtId="0" fontId="191" fillId="10" borderId="1" xfId="17" applyFont="1" applyFill="1" applyBorder="1" applyAlignment="1">
      <alignment horizontal="center" vertical="center" wrapText="1"/>
    </xf>
    <xf numFmtId="49" fontId="191" fillId="10" borderId="1" xfId="17" applyNumberFormat="1" applyFont="1" applyFill="1" applyBorder="1" applyAlignment="1">
      <alignment horizontal="center" vertical="center" wrapText="1"/>
    </xf>
    <xf numFmtId="0" fontId="156" fillId="12" borderId="1" xfId="17" applyFont="1" applyFill="1" applyBorder="1" applyAlignment="1">
      <alignment horizontal="center"/>
    </xf>
    <xf numFmtId="0" fontId="156" fillId="12" borderId="17" xfId="17" applyFont="1" applyFill="1" applyBorder="1" applyAlignment="1">
      <alignment horizontal="center"/>
    </xf>
    <xf numFmtId="1" fontId="150" fillId="18" borderId="2" xfId="20" applyNumberFormat="1" applyFont="1" applyFill="1" applyBorder="1" applyAlignment="1">
      <alignment horizontal="center" vertical="center"/>
    </xf>
    <xf numFmtId="0" fontId="150" fillId="18" borderId="1" xfId="20" applyFont="1" applyFill="1" applyBorder="1" applyAlignment="1">
      <alignment horizontal="center" vertical="center"/>
    </xf>
    <xf numFmtId="0" fontId="150" fillId="0" borderId="1" xfId="17" applyFont="1" applyFill="1" applyBorder="1" applyAlignment="1">
      <alignment horizontal="center"/>
    </xf>
    <xf numFmtId="0" fontId="150" fillId="0" borderId="1" xfId="11" applyNumberFormat="1" applyFont="1" applyFill="1" applyBorder="1" applyAlignment="1">
      <alignment horizontal="center" vertical="center"/>
    </xf>
    <xf numFmtId="0" fontId="34" fillId="18" borderId="1" xfId="21" applyFont="1" applyFill="1" applyBorder="1" applyAlignment="1">
      <alignment horizontal="center" vertical="center"/>
    </xf>
    <xf numFmtId="0" fontId="12" fillId="0" borderId="0" xfId="20" applyFont="1" applyFill="1" applyBorder="1" applyAlignment="1">
      <alignment horizontal="center" vertical="center"/>
    </xf>
    <xf numFmtId="0" fontId="34" fillId="0" borderId="1" xfId="21" applyFont="1" applyBorder="1" applyAlignment="1">
      <alignment horizontal="center" vertical="center"/>
    </xf>
    <xf numFmtId="0" fontId="150" fillId="0" borderId="2" xfId="20" applyFont="1" applyBorder="1" applyAlignment="1">
      <alignment horizontal="center" vertical="center"/>
    </xf>
    <xf numFmtId="0" fontId="150" fillId="0" borderId="1" xfId="20" applyFont="1" applyBorder="1" applyAlignment="1">
      <alignment horizontal="center" vertical="center"/>
    </xf>
    <xf numFmtId="0" fontId="3" fillId="0" borderId="0" xfId="17" applyFont="1" applyFill="1" applyBorder="1"/>
    <xf numFmtId="0" fontId="34" fillId="0" borderId="0" xfId="20" applyFont="1" applyFill="1" applyBorder="1" applyAlignment="1">
      <alignment vertical="top" wrapText="1"/>
    </xf>
    <xf numFmtId="0" fontId="150" fillId="0" borderId="5" xfId="11" applyNumberFormat="1" applyFont="1" applyFill="1" applyBorder="1" applyAlignment="1">
      <alignment horizontal="center" vertical="center"/>
    </xf>
    <xf numFmtId="0" fontId="34" fillId="18" borderId="5" xfId="21" applyFont="1" applyFill="1" applyBorder="1" applyAlignment="1">
      <alignment horizontal="center" vertical="center"/>
    </xf>
    <xf numFmtId="0" fontId="151" fillId="0" borderId="0" xfId="17" applyFont="1"/>
    <xf numFmtId="1" fontId="150" fillId="18" borderId="4" xfId="20" applyNumberFormat="1" applyFont="1" applyFill="1" applyBorder="1" applyAlignment="1">
      <alignment horizontal="center" vertical="center"/>
    </xf>
    <xf numFmtId="0" fontId="150" fillId="18" borderId="5" xfId="20" applyFont="1" applyFill="1" applyBorder="1" applyAlignment="1">
      <alignment horizontal="center" vertical="center"/>
    </xf>
    <xf numFmtId="0" fontId="150" fillId="0" borderId="5" xfId="17" applyFont="1" applyFill="1" applyBorder="1" applyAlignment="1">
      <alignment horizontal="center"/>
    </xf>
    <xf numFmtId="0" fontId="3" fillId="0" borderId="0" xfId="17" applyFont="1" applyFill="1" applyBorder="1" applyAlignment="1">
      <alignment horizontal="center"/>
    </xf>
    <xf numFmtId="3" fontId="3" fillId="0" borderId="0" xfId="17" applyNumberFormat="1" applyFont="1" applyFill="1" applyBorder="1" applyAlignment="1">
      <alignment horizontal="center"/>
    </xf>
    <xf numFmtId="0" fontId="34" fillId="0" borderId="0" xfId="17" applyFont="1" applyFill="1" applyBorder="1" applyAlignment="1"/>
    <xf numFmtId="0" fontId="19" fillId="0" borderId="0" xfId="17" applyFont="1" applyFill="1" applyBorder="1"/>
    <xf numFmtId="49" fontId="3" fillId="10" borderId="20" xfId="17" applyNumberFormat="1" applyFont="1" applyFill="1" applyBorder="1" applyAlignment="1">
      <alignment horizontal="center" vertical="center" wrapText="1"/>
    </xf>
    <xf numFmtId="0" fontId="193" fillId="0" borderId="2" xfId="17" applyFont="1" applyFill="1" applyBorder="1" applyAlignment="1">
      <alignment horizontal="center"/>
    </xf>
    <xf numFmtId="0" fontId="193" fillId="0" borderId="4" xfId="17" applyFont="1" applyFill="1" applyBorder="1" applyAlignment="1">
      <alignment horizontal="center"/>
    </xf>
    <xf numFmtId="3" fontId="3" fillId="0" borderId="0" xfId="17" applyNumberFormat="1" applyFont="1" applyFill="1"/>
    <xf numFmtId="0" fontId="3" fillId="12" borderId="14" xfId="17" applyFont="1" applyFill="1" applyBorder="1"/>
    <xf numFmtId="0" fontId="34" fillId="12" borderId="61" xfId="17" applyFont="1" applyFill="1" applyBorder="1" applyAlignment="1">
      <alignment horizontal="center"/>
    </xf>
    <xf numFmtId="0" fontId="34" fillId="12" borderId="74" xfId="17" applyFont="1" applyFill="1" applyBorder="1" applyAlignment="1">
      <alignment horizontal="center"/>
    </xf>
    <xf numFmtId="0" fontId="34" fillId="12" borderId="67" xfId="17" applyFont="1" applyFill="1" applyBorder="1" applyAlignment="1">
      <alignment horizontal="center"/>
    </xf>
    <xf numFmtId="0" fontId="3" fillId="10" borderId="7" xfId="17" applyFont="1" applyFill="1" applyBorder="1" applyAlignment="1">
      <alignment horizontal="center" vertical="center" wrapText="1"/>
    </xf>
    <xf numFmtId="49" fontId="3" fillId="10" borderId="60" xfId="17" applyNumberFormat="1" applyFont="1" applyFill="1" applyBorder="1" applyAlignment="1">
      <alignment horizontal="center" vertical="center" wrapText="1"/>
    </xf>
    <xf numFmtId="49" fontId="34" fillId="12" borderId="9" xfId="17" applyNumberFormat="1" applyFont="1" applyFill="1" applyBorder="1" applyAlignment="1">
      <alignment vertical="center"/>
    </xf>
    <xf numFmtId="49" fontId="34" fillId="12" borderId="47" xfId="17" applyNumberFormat="1" applyFont="1" applyFill="1" applyBorder="1" applyAlignment="1">
      <alignment vertical="center"/>
    </xf>
    <xf numFmtId="49" fontId="34" fillId="12" borderId="68" xfId="17" applyNumberFormat="1" applyFont="1" applyFill="1" applyBorder="1" applyAlignment="1">
      <alignment vertical="center"/>
    </xf>
    <xf numFmtId="0" fontId="156" fillId="12" borderId="9" xfId="17" applyFont="1" applyFill="1" applyBorder="1" applyAlignment="1">
      <alignment horizontal="left" wrapText="1"/>
    </xf>
    <xf numFmtId="0" fontId="156" fillId="12" borderId="47" xfId="17" applyFont="1" applyFill="1" applyBorder="1" applyAlignment="1">
      <alignment horizontal="left" wrapText="1"/>
    </xf>
    <xf numFmtId="0" fontId="156" fillId="12" borderId="68" xfId="17" applyFont="1" applyFill="1" applyBorder="1" applyAlignment="1">
      <alignment horizontal="left" wrapText="1"/>
    </xf>
    <xf numFmtId="4" fontId="150" fillId="0" borderId="2" xfId="17" applyNumberFormat="1" applyFont="1" applyFill="1" applyBorder="1" applyAlignment="1">
      <alignment horizontal="center" vertical="center" wrapText="1"/>
    </xf>
    <xf numFmtId="1" fontId="150" fillId="0" borderId="71" xfId="17" applyNumberFormat="1" applyFont="1" applyFill="1" applyBorder="1" applyAlignment="1">
      <alignment horizontal="center" vertical="center" wrapText="1"/>
    </xf>
    <xf numFmtId="0" fontId="194" fillId="0" borderId="2" xfId="17" applyFont="1" applyBorder="1" applyAlignment="1">
      <alignment horizontal="center" wrapText="1"/>
    </xf>
    <xf numFmtId="0" fontId="194" fillId="0" borderId="1" xfId="17" applyFont="1" applyBorder="1" applyAlignment="1">
      <alignment horizontal="center" wrapText="1"/>
    </xf>
    <xf numFmtId="3" fontId="150" fillId="0" borderId="1" xfId="17" applyNumberFormat="1" applyFont="1" applyFill="1" applyBorder="1" applyAlignment="1">
      <alignment horizontal="center"/>
    </xf>
    <xf numFmtId="0" fontId="156" fillId="12" borderId="79" xfId="17" applyFont="1" applyFill="1" applyBorder="1" applyAlignment="1">
      <alignment horizontal="left" wrapText="1"/>
    </xf>
    <xf numFmtId="49" fontId="34" fillId="12" borderId="46" xfId="17" applyNumberFormat="1" applyFont="1" applyFill="1" applyBorder="1" applyAlignment="1">
      <alignment vertical="center"/>
    </xf>
    <xf numFmtId="49" fontId="34" fillId="12" borderId="79" xfId="17" applyNumberFormat="1" applyFont="1" applyFill="1" applyBorder="1" applyAlignment="1">
      <alignment vertical="center"/>
    </xf>
    <xf numFmtId="0" fontId="194" fillId="0" borderId="4" xfId="17" applyFont="1" applyBorder="1" applyAlignment="1">
      <alignment horizontal="center" wrapText="1"/>
    </xf>
    <xf numFmtId="0" fontId="194" fillId="0" borderId="5" xfId="17" applyFont="1" applyBorder="1" applyAlignment="1">
      <alignment horizontal="center" wrapText="1"/>
    </xf>
    <xf numFmtId="3" fontId="150" fillId="0" borderId="5" xfId="17" applyNumberFormat="1" applyFont="1" applyFill="1" applyBorder="1" applyAlignment="1">
      <alignment horizontal="center"/>
    </xf>
    <xf numFmtId="180" fontId="150" fillId="0" borderId="2" xfId="17" applyNumberFormat="1" applyFont="1" applyFill="1" applyBorder="1" applyAlignment="1">
      <alignment horizontal="center" vertical="center" wrapText="1"/>
    </xf>
    <xf numFmtId="49" fontId="156" fillId="12" borderId="46" xfId="17" applyNumberFormat="1" applyFont="1" applyFill="1" applyBorder="1" applyAlignment="1">
      <alignment horizontal="center"/>
    </xf>
    <xf numFmtId="49" fontId="156" fillId="12" borderId="79" xfId="17" applyNumberFormat="1" applyFont="1" applyFill="1" applyBorder="1" applyAlignment="1">
      <alignment horizontal="center"/>
    </xf>
    <xf numFmtId="180" fontId="150" fillId="0" borderId="4" xfId="17" applyNumberFormat="1" applyFont="1" applyFill="1" applyBorder="1" applyAlignment="1">
      <alignment horizontal="center" vertical="center" wrapText="1"/>
    </xf>
    <xf numFmtId="1" fontId="150" fillId="0" borderId="62" xfId="17" applyNumberFormat="1" applyFont="1" applyFill="1" applyBorder="1" applyAlignment="1">
      <alignment horizontal="center" vertical="center" wrapText="1"/>
    </xf>
    <xf numFmtId="3" fontId="150" fillId="0" borderId="0" xfId="17" applyNumberFormat="1" applyFont="1" applyFill="1" applyBorder="1" applyAlignment="1">
      <alignment horizontal="center" vertical="center"/>
    </xf>
    <xf numFmtId="49" fontId="195" fillId="12" borderId="60" xfId="17" applyNumberFormat="1" applyFont="1" applyFill="1" applyBorder="1" applyAlignment="1">
      <alignment horizontal="center" vertical="center" wrapText="1"/>
    </xf>
    <xf numFmtId="49" fontId="156" fillId="12" borderId="60" xfId="17" applyNumberFormat="1" applyFont="1" applyFill="1" applyBorder="1" applyAlignment="1">
      <alignment horizontal="center" vertical="center" wrapText="1"/>
    </xf>
    <xf numFmtId="0" fontId="3" fillId="10" borderId="60" xfId="17" applyFont="1" applyFill="1" applyBorder="1" applyAlignment="1">
      <alignment horizontal="center" vertical="top" wrapText="1"/>
    </xf>
    <xf numFmtId="0" fontId="150" fillId="10" borderId="7" xfId="17" applyFont="1" applyFill="1" applyBorder="1" applyAlignment="1">
      <alignment horizontal="center" vertical="center" wrapText="1"/>
    </xf>
    <xf numFmtId="49" fontId="150" fillId="10" borderId="20" xfId="17" applyNumberFormat="1" applyFont="1" applyFill="1" applyBorder="1" applyAlignment="1">
      <alignment horizontal="center" vertical="center" wrapText="1"/>
    </xf>
    <xf numFmtId="0" fontId="150" fillId="10" borderId="60" xfId="17" applyFont="1" applyFill="1" applyBorder="1" applyAlignment="1">
      <alignment horizontal="center" vertical="top" wrapText="1"/>
    </xf>
    <xf numFmtId="0" fontId="34" fillId="12" borderId="2" xfId="17" applyFont="1" applyFill="1" applyBorder="1" applyAlignment="1">
      <alignment horizontal="left"/>
    </xf>
    <xf numFmtId="0" fontId="34" fillId="12" borderId="1" xfId="17" applyFont="1" applyFill="1" applyBorder="1" applyAlignment="1">
      <alignment horizontal="left"/>
    </xf>
    <xf numFmtId="0" fontId="34" fillId="12" borderId="17" xfId="17" applyFont="1" applyFill="1" applyBorder="1" applyAlignment="1">
      <alignment horizontal="left"/>
    </xf>
    <xf numFmtId="0" fontId="151" fillId="0" borderId="2" xfId="17" applyFont="1" applyFill="1" applyBorder="1" applyAlignment="1">
      <alignment horizontal="center"/>
    </xf>
    <xf numFmtId="0" fontId="151" fillId="0" borderId="4" xfId="17" applyFont="1" applyFill="1" applyBorder="1" applyAlignment="1">
      <alignment horizontal="center"/>
    </xf>
    <xf numFmtId="0" fontId="24" fillId="0" borderId="26" xfId="17" applyFont="1" applyFill="1" applyBorder="1" applyAlignment="1">
      <alignment horizontal="center" vertical="center" wrapText="1"/>
    </xf>
    <xf numFmtId="0" fontId="10" fillId="0" borderId="42" xfId="17" applyFont="1" applyFill="1" applyBorder="1" applyAlignment="1">
      <alignment horizontal="center"/>
    </xf>
    <xf numFmtId="0" fontId="10" fillId="0" borderId="26" xfId="17" applyFont="1" applyFill="1" applyBorder="1" applyAlignment="1">
      <alignment horizontal="center"/>
    </xf>
    <xf numFmtId="0" fontId="193" fillId="0" borderId="26" xfId="17" applyFont="1" applyFill="1" applyBorder="1" applyAlignment="1">
      <alignment horizontal="center" wrapText="1"/>
    </xf>
    <xf numFmtId="0" fontId="157" fillId="2" borderId="0" xfId="17" applyFont="1" applyFill="1" applyBorder="1" applyAlignment="1">
      <alignment horizontal="center" wrapText="1"/>
    </xf>
    <xf numFmtId="0" fontId="151" fillId="2" borderId="0" xfId="17" applyFont="1" applyFill="1" applyBorder="1" applyAlignment="1">
      <alignment wrapText="1"/>
    </xf>
    <xf numFmtId="0" fontId="157" fillId="0" borderId="0" xfId="17" applyFont="1" applyFill="1" applyBorder="1" applyAlignment="1">
      <alignment horizontal="center" wrapText="1"/>
    </xf>
    <xf numFmtId="0" fontId="196" fillId="10" borderId="20" xfId="17" applyFont="1" applyFill="1" applyBorder="1" applyAlignment="1">
      <alignment horizontal="center" vertical="center" wrapText="1"/>
    </xf>
    <xf numFmtId="0" fontId="198" fillId="10" borderId="20" xfId="17" applyFont="1" applyFill="1" applyBorder="1" applyAlignment="1">
      <alignment horizontal="center" vertical="center" wrapText="1"/>
    </xf>
    <xf numFmtId="0" fontId="198" fillId="10" borderId="60" xfId="17" applyFont="1" applyFill="1" applyBorder="1" applyAlignment="1">
      <alignment horizontal="center" vertical="center" wrapText="1"/>
    </xf>
    <xf numFmtId="182" fontId="199" fillId="0" borderId="3" xfId="17" applyNumberFormat="1" applyFont="1" applyFill="1" applyBorder="1" applyAlignment="1">
      <alignment horizontal="center" vertical="center" wrapText="1"/>
    </xf>
    <xf numFmtId="0" fontId="14" fillId="0" borderId="3" xfId="17" applyFont="1" applyBorder="1" applyAlignment="1">
      <alignment horizontal="center" vertical="center"/>
    </xf>
    <xf numFmtId="182" fontId="3" fillId="0" borderId="16" xfId="17" applyNumberFormat="1" applyFont="1" applyFill="1" applyBorder="1" applyAlignment="1">
      <alignment horizontal="center" vertical="center" wrapText="1"/>
    </xf>
    <xf numFmtId="182" fontId="199" fillId="0" borderId="20" xfId="17" applyNumberFormat="1" applyFont="1" applyFill="1" applyBorder="1" applyAlignment="1">
      <alignment horizontal="center" vertical="center" wrapText="1"/>
    </xf>
    <xf numFmtId="0" fontId="14" fillId="0" borderId="20" xfId="17" applyFont="1" applyBorder="1" applyAlignment="1">
      <alignment horizontal="center" vertical="center"/>
    </xf>
    <xf numFmtId="182" fontId="3" fillId="0" borderId="60" xfId="17" applyNumberFormat="1" applyFont="1" applyFill="1" applyBorder="1" applyAlignment="1">
      <alignment horizontal="center" vertical="center" wrapText="1"/>
    </xf>
    <xf numFmtId="182" fontId="199" fillId="0" borderId="5" xfId="17" applyNumberFormat="1" applyFont="1" applyFill="1" applyBorder="1" applyAlignment="1">
      <alignment horizontal="center" vertical="center" wrapText="1"/>
    </xf>
    <xf numFmtId="0" fontId="14" fillId="0" borderId="5" xfId="17" applyFont="1" applyBorder="1" applyAlignment="1">
      <alignment horizontal="center" vertical="center"/>
    </xf>
    <xf numFmtId="182" fontId="3" fillId="0" borderId="33" xfId="17" applyNumberFormat="1" applyFont="1" applyFill="1" applyBorder="1" applyAlignment="1">
      <alignment horizontal="center" vertical="center" wrapText="1"/>
    </xf>
    <xf numFmtId="182" fontId="199" fillId="0" borderId="21" xfId="17" applyNumberFormat="1" applyFont="1" applyFill="1" applyBorder="1" applyAlignment="1">
      <alignment horizontal="center" vertical="center" wrapText="1"/>
    </xf>
    <xf numFmtId="0" fontId="14" fillId="0" borderId="21" xfId="17" applyFont="1" applyBorder="1" applyAlignment="1">
      <alignment horizontal="center" vertical="center"/>
    </xf>
    <xf numFmtId="182" fontId="3" fillId="0" borderId="34" xfId="17" applyNumberFormat="1" applyFont="1" applyFill="1" applyBorder="1" applyAlignment="1">
      <alignment horizontal="center" vertical="center" wrapText="1"/>
    </xf>
    <xf numFmtId="0" fontId="12" fillId="0" borderId="0" xfId="17" applyFont="1" applyBorder="1" applyAlignment="1">
      <alignment horizontal="center" vertical="center" wrapText="1"/>
    </xf>
    <xf numFmtId="182" fontId="199" fillId="0" borderId="0" xfId="17" applyNumberFormat="1" applyFont="1" applyFill="1" applyBorder="1" applyAlignment="1">
      <alignment horizontal="center" vertical="center" wrapText="1"/>
    </xf>
    <xf numFmtId="0" fontId="19" fillId="0" borderId="0" xfId="17" applyFont="1" applyBorder="1" applyAlignment="1">
      <alignment horizontal="center" vertical="center" wrapText="1"/>
    </xf>
    <xf numFmtId="2" fontId="19" fillId="0" borderId="0" xfId="17" applyNumberFormat="1" applyFont="1" applyBorder="1" applyAlignment="1">
      <alignment horizontal="center" vertical="center" wrapText="1"/>
    </xf>
    <xf numFmtId="0" fontId="14" fillId="0" borderId="0" xfId="17" applyFont="1" applyBorder="1" applyAlignment="1">
      <alignment horizontal="center" vertical="center"/>
    </xf>
    <xf numFmtId="0" fontId="14" fillId="0" borderId="0" xfId="17" applyFont="1"/>
    <xf numFmtId="0" fontId="196" fillId="10" borderId="3" xfId="17" applyFont="1" applyFill="1" applyBorder="1" applyAlignment="1">
      <alignment horizontal="center" vertical="center" wrapText="1"/>
    </xf>
    <xf numFmtId="0" fontId="196" fillId="10" borderId="16" xfId="17" applyFont="1" applyFill="1" applyBorder="1" applyAlignment="1">
      <alignment horizontal="center" vertical="center" wrapText="1"/>
    </xf>
    <xf numFmtId="0" fontId="196" fillId="10" borderId="5" xfId="17" applyFont="1" applyFill="1" applyBorder="1" applyAlignment="1">
      <alignment horizontal="center" vertical="center" wrapText="1"/>
    </xf>
    <xf numFmtId="0" fontId="196" fillId="10" borderId="33" xfId="17" applyFont="1" applyFill="1" applyBorder="1" applyAlignment="1">
      <alignment horizontal="center" vertical="center" wrapText="1"/>
    </xf>
    <xf numFmtId="0" fontId="12" fillId="0" borderId="8" xfId="17" applyFont="1" applyBorder="1" applyAlignment="1">
      <alignment horizontal="center" vertical="center" wrapText="1"/>
    </xf>
    <xf numFmtId="0" fontId="14" fillId="0" borderId="21" xfId="17" applyFont="1" applyBorder="1" applyAlignment="1">
      <alignment horizontal="center" vertical="center" wrapText="1"/>
    </xf>
    <xf numFmtId="2" fontId="19" fillId="0" borderId="21" xfId="17" applyNumberFormat="1" applyFont="1" applyBorder="1" applyAlignment="1">
      <alignment horizontal="center" vertical="center" wrapText="1"/>
    </xf>
    <xf numFmtId="0" fontId="14" fillId="0" borderId="21" xfId="17" applyFont="1" applyBorder="1" applyAlignment="1">
      <alignment horizontal="center"/>
    </xf>
    <xf numFmtId="0" fontId="19" fillId="0" borderId="21" xfId="17" applyFont="1" applyBorder="1" applyAlignment="1">
      <alignment horizontal="center" vertical="center" wrapText="1"/>
    </xf>
    <xf numFmtId="182" fontId="161" fillId="0" borderId="17" xfId="17" applyNumberFormat="1" applyFont="1" applyFill="1" applyBorder="1" applyAlignment="1">
      <alignment horizontal="center"/>
    </xf>
    <xf numFmtId="0" fontId="12" fillId="0" borderId="2" xfId="17" applyFont="1" applyBorder="1" applyAlignment="1">
      <alignment horizontal="center" vertical="center" wrapText="1"/>
    </xf>
    <xf numFmtId="0" fontId="14" fillId="0" borderId="1" xfId="17" applyFont="1" applyBorder="1" applyAlignment="1">
      <alignment horizontal="center" vertical="center" wrapText="1"/>
    </xf>
    <xf numFmtId="2" fontId="19" fillId="0" borderId="1" xfId="17" applyNumberFormat="1" applyFont="1" applyBorder="1" applyAlignment="1">
      <alignment horizontal="center" vertical="center" wrapText="1"/>
    </xf>
    <xf numFmtId="0" fontId="14" fillId="0" borderId="1" xfId="17" applyFont="1" applyBorder="1" applyAlignment="1">
      <alignment horizontal="center"/>
    </xf>
    <xf numFmtId="0" fontId="19" fillId="0" borderId="1" xfId="17" applyFont="1" applyBorder="1" applyAlignment="1">
      <alignment horizontal="center" vertical="center" wrapText="1"/>
    </xf>
    <xf numFmtId="2" fontId="14" fillId="0" borderId="1" xfId="17" applyNumberFormat="1" applyFont="1" applyBorder="1" applyAlignment="1">
      <alignment horizontal="center" vertical="center" wrapText="1"/>
    </xf>
    <xf numFmtId="0" fontId="12" fillId="0" borderId="4" xfId="17" applyFont="1" applyBorder="1" applyAlignment="1">
      <alignment horizontal="center" vertical="center" wrapText="1"/>
    </xf>
    <xf numFmtId="0" fontId="14" fillId="0" borderId="5" xfId="17" applyFont="1" applyBorder="1" applyAlignment="1">
      <alignment horizontal="center" vertical="center" wrapText="1"/>
    </xf>
    <xf numFmtId="2" fontId="19" fillId="0" borderId="5" xfId="17" applyNumberFormat="1" applyFont="1" applyBorder="1" applyAlignment="1">
      <alignment horizontal="center" vertical="center" wrapText="1"/>
    </xf>
    <xf numFmtId="0" fontId="14" fillId="0" borderId="5" xfId="17" applyFont="1" applyBorder="1" applyAlignment="1">
      <alignment horizontal="center"/>
    </xf>
    <xf numFmtId="0" fontId="19" fillId="0" borderId="5" xfId="17" applyFont="1" applyBorder="1" applyAlignment="1">
      <alignment horizontal="center" vertical="center" wrapText="1"/>
    </xf>
    <xf numFmtId="182" fontId="161" fillId="0" borderId="33" xfId="17" applyNumberFormat="1" applyFont="1" applyFill="1" applyBorder="1" applyAlignment="1">
      <alignment horizontal="center"/>
    </xf>
    <xf numFmtId="0" fontId="14" fillId="0" borderId="0" xfId="17" applyFont="1" applyBorder="1" applyAlignment="1">
      <alignment horizontal="center" vertical="center" wrapText="1"/>
    </xf>
    <xf numFmtId="182" fontId="19" fillId="0" borderId="0" xfId="17" applyNumberFormat="1" applyFont="1" applyFill="1" applyBorder="1" applyAlignment="1">
      <alignment horizontal="center" vertical="center"/>
    </xf>
    <xf numFmtId="0" fontId="10" fillId="0" borderId="0" xfId="17" applyFont="1" applyFill="1" applyBorder="1"/>
    <xf numFmtId="0" fontId="10" fillId="0" borderId="0" xfId="17" applyFont="1" applyFill="1" applyBorder="1" applyAlignment="1">
      <alignment horizontal="center" wrapText="1"/>
    </xf>
    <xf numFmtId="49" fontId="77" fillId="0" borderId="1" xfId="17" applyNumberFormat="1" applyFont="1" applyFill="1" applyBorder="1" applyAlignment="1">
      <alignment horizontal="center" vertical="center" wrapText="1"/>
    </xf>
    <xf numFmtId="0" fontId="157" fillId="0" borderId="1" xfId="17" applyFont="1" applyFill="1" applyBorder="1" applyAlignment="1">
      <alignment horizontal="center"/>
    </xf>
    <xf numFmtId="49" fontId="200" fillId="0" borderId="1" xfId="17" applyNumberFormat="1" applyFont="1" applyFill="1" applyBorder="1" applyAlignment="1">
      <alignment horizontal="center" vertical="center" wrapText="1"/>
    </xf>
    <xf numFmtId="0" fontId="10" fillId="0" borderId="1" xfId="17" applyFont="1" applyFill="1" applyBorder="1" applyAlignment="1"/>
    <xf numFmtId="3" fontId="10" fillId="0" borderId="1" xfId="17" applyNumberFormat="1" applyBorder="1" applyAlignment="1">
      <alignment horizontal="center"/>
    </xf>
    <xf numFmtId="180" fontId="200" fillId="0" borderId="1" xfId="17" applyNumberFormat="1" applyFont="1" applyFill="1" applyBorder="1" applyAlignment="1">
      <alignment horizontal="center" vertical="center" wrapText="1"/>
    </xf>
    <xf numFmtId="1" fontId="200" fillId="0" borderId="1" xfId="17" applyNumberFormat="1" applyFont="1" applyFill="1" applyBorder="1" applyAlignment="1">
      <alignment horizontal="center" vertical="center" wrapText="1"/>
    </xf>
    <xf numFmtId="3" fontId="200" fillId="0" borderId="1" xfId="17" applyNumberFormat="1" applyFont="1" applyFill="1" applyBorder="1" applyAlignment="1">
      <alignment horizontal="center" vertical="center"/>
    </xf>
    <xf numFmtId="0" fontId="184" fillId="0" borderId="0" xfId="17" applyFont="1" applyFill="1"/>
    <xf numFmtId="3" fontId="10" fillId="0" borderId="0" xfId="17" applyNumberFormat="1" applyBorder="1" applyAlignment="1">
      <alignment horizontal="center" vertical="center"/>
    </xf>
    <xf numFmtId="3" fontId="10" fillId="0" borderId="0" xfId="17" applyNumberFormat="1" applyFont="1" applyFill="1" applyBorder="1" applyAlignment="1">
      <alignment horizontal="center" vertical="center"/>
    </xf>
    <xf numFmtId="0" fontId="190" fillId="0" borderId="0" xfId="17" applyFont="1" applyFill="1" applyBorder="1" applyAlignment="1">
      <alignment vertical="center" wrapText="1"/>
    </xf>
    <xf numFmtId="0" fontId="156" fillId="0" borderId="0" xfId="17" applyFont="1" applyFill="1" applyBorder="1" applyAlignment="1">
      <alignment wrapText="1"/>
    </xf>
    <xf numFmtId="0" fontId="161" fillId="0" borderId="0" xfId="17" applyFont="1" applyBorder="1"/>
    <xf numFmtId="0" fontId="34" fillId="0" borderId="0" xfId="17" applyFont="1" applyFill="1" applyBorder="1" applyAlignment="1">
      <alignment vertical="center" wrapText="1"/>
    </xf>
    <xf numFmtId="0" fontId="150" fillId="0" borderId="1" xfId="17" applyFont="1" applyBorder="1" applyAlignment="1">
      <alignment horizontal="center"/>
    </xf>
    <xf numFmtId="3" fontId="150" fillId="0" borderId="1" xfId="17" applyNumberFormat="1" applyFont="1" applyBorder="1" applyAlignment="1">
      <alignment horizontal="center"/>
    </xf>
    <xf numFmtId="3" fontId="150" fillId="0" borderId="17" xfId="17" applyNumberFormat="1" applyFont="1" applyFill="1" applyBorder="1" applyAlignment="1">
      <alignment horizontal="center" vertical="top"/>
    </xf>
    <xf numFmtId="3" fontId="150" fillId="0" borderId="1" xfId="17" applyNumberFormat="1" applyFont="1" applyBorder="1" applyAlignment="1">
      <alignment horizontal="center" vertical="center"/>
    </xf>
    <xf numFmtId="3" fontId="150" fillId="0" borderId="5" xfId="17" applyNumberFormat="1" applyFont="1" applyBorder="1" applyAlignment="1">
      <alignment horizontal="center"/>
    </xf>
    <xf numFmtId="3" fontId="150" fillId="0" borderId="33" xfId="17" applyNumberFormat="1" applyFont="1" applyFill="1" applyBorder="1" applyAlignment="1">
      <alignment horizontal="center" vertical="top"/>
    </xf>
    <xf numFmtId="0" fontId="150" fillId="0" borderId="39" xfId="17" applyFont="1" applyBorder="1" applyAlignment="1">
      <alignment horizontal="left"/>
    </xf>
    <xf numFmtId="0" fontId="150" fillId="0" borderId="0" xfId="17" applyFont="1" applyBorder="1" applyAlignment="1">
      <alignment horizontal="left"/>
    </xf>
    <xf numFmtId="3" fontId="150" fillId="0" borderId="0" xfId="17" applyNumberFormat="1" applyFont="1" applyBorder="1" applyAlignment="1">
      <alignment horizontal="center"/>
    </xf>
    <xf numFmtId="4" fontId="150" fillId="0" borderId="0" xfId="17" applyNumberFormat="1" applyFont="1" applyBorder="1" applyAlignment="1">
      <alignment horizontal="center"/>
    </xf>
    <xf numFmtId="0" fontId="150" fillId="0" borderId="39" xfId="17" applyFont="1" applyBorder="1" applyAlignment="1">
      <alignment horizontal="center" vertical="center" wrapText="1"/>
    </xf>
    <xf numFmtId="0" fontId="150" fillId="0" borderId="0" xfId="17" applyFont="1" applyBorder="1" applyAlignment="1">
      <alignment horizontal="center" vertical="center" wrapText="1"/>
    </xf>
    <xf numFmtId="0" fontId="161" fillId="0" borderId="40" xfId="17" applyFont="1" applyBorder="1"/>
    <xf numFmtId="0" fontId="150" fillId="0" borderId="2" xfId="17" applyFont="1" applyBorder="1"/>
    <xf numFmtId="0" fontId="150" fillId="0" borderId="2" xfId="17" applyFont="1" applyFill="1" applyBorder="1"/>
    <xf numFmtId="0" fontId="150" fillId="0" borderId="4" xfId="17" applyFont="1" applyFill="1" applyBorder="1"/>
    <xf numFmtId="0" fontId="161" fillId="0" borderId="0" xfId="17" applyFont="1" applyBorder="1" applyAlignment="1"/>
    <xf numFmtId="0" fontId="3" fillId="0" borderId="0" xfId="17" applyFont="1" applyFill="1" applyAlignment="1">
      <alignment horizontal="center" vertical="center"/>
    </xf>
    <xf numFmtId="0" fontId="10" fillId="0" borderId="39" xfId="22" applyFont="1" applyBorder="1" applyAlignment="1">
      <alignment horizontal="left" vertical="center" wrapText="1"/>
    </xf>
    <xf numFmtId="0" fontId="161" fillId="0" borderId="0" xfId="17" applyFont="1" applyBorder="1" applyAlignment="1">
      <alignment horizontal="center" vertical="center"/>
    </xf>
    <xf numFmtId="0" fontId="161" fillId="0" borderId="40" xfId="17" applyFont="1" applyBorder="1" applyAlignment="1">
      <alignment horizontal="center" vertical="center"/>
    </xf>
    <xf numFmtId="0" fontId="161" fillId="0" borderId="26" xfId="17" applyFont="1" applyBorder="1" applyAlignment="1">
      <alignment horizontal="center" vertical="center"/>
    </xf>
    <xf numFmtId="0" fontId="161" fillId="0" borderId="41" xfId="17" applyFont="1" applyBorder="1" applyAlignment="1">
      <alignment horizontal="center" vertical="center"/>
    </xf>
    <xf numFmtId="174" fontId="151" fillId="0" borderId="1" xfId="17" applyNumberFormat="1" applyFont="1" applyBorder="1" applyAlignment="1">
      <alignment horizontal="center" vertical="center"/>
    </xf>
    <xf numFmtId="174" fontId="150" fillId="0" borderId="1" xfId="17" applyNumberFormat="1" applyFont="1" applyBorder="1" applyAlignment="1">
      <alignment horizontal="center" vertical="center"/>
    </xf>
    <xf numFmtId="174" fontId="150" fillId="0" borderId="17" xfId="17" applyNumberFormat="1" applyFont="1" applyBorder="1" applyAlignment="1">
      <alignment horizontal="center" vertical="center"/>
    </xf>
    <xf numFmtId="174" fontId="151" fillId="0" borderId="5" xfId="17" applyNumberFormat="1" applyFont="1" applyBorder="1" applyAlignment="1">
      <alignment horizontal="center" vertical="center"/>
    </xf>
    <xf numFmtId="174" fontId="150" fillId="0" borderId="5" xfId="17" applyNumberFormat="1" applyFont="1" applyBorder="1" applyAlignment="1">
      <alignment horizontal="center" vertical="center"/>
    </xf>
    <xf numFmtId="174" fontId="150" fillId="0" borderId="33" xfId="17" applyNumberFormat="1" applyFont="1" applyBorder="1" applyAlignment="1">
      <alignment horizontal="center" vertical="center"/>
    </xf>
    <xf numFmtId="0" fontId="10" fillId="0" borderId="0" xfId="22" applyBorder="1" applyAlignment="1">
      <alignment horizontal="center" vertical="center"/>
    </xf>
    <xf numFmtId="0" fontId="10" fillId="0" borderId="39" xfId="24" applyBorder="1" applyAlignment="1">
      <alignment vertical="center"/>
    </xf>
    <xf numFmtId="0" fontId="10" fillId="0" borderId="0" xfId="24" applyBorder="1" applyAlignment="1">
      <alignment horizontal="center" vertical="center"/>
    </xf>
    <xf numFmtId="0" fontId="10" fillId="0" borderId="39" xfId="24" applyBorder="1" applyAlignment="1">
      <alignment vertical="center" wrapText="1"/>
    </xf>
    <xf numFmtId="0" fontId="10" fillId="0" borderId="0" xfId="24" applyBorder="1" applyAlignment="1">
      <alignment horizontal="center" vertical="center" wrapText="1"/>
    </xf>
    <xf numFmtId="3" fontId="151" fillId="0" borderId="17" xfId="17" applyNumberFormat="1" applyFont="1" applyBorder="1" applyAlignment="1">
      <alignment horizontal="center" vertical="center"/>
    </xf>
    <xf numFmtId="0" fontId="150" fillId="0" borderId="39" xfId="24" applyFont="1" applyFill="1" applyBorder="1" applyAlignment="1">
      <alignment horizontal="left" vertical="center" wrapText="1"/>
    </xf>
    <xf numFmtId="0" fontId="150" fillId="0" borderId="0" xfId="24" applyFont="1" applyFill="1" applyBorder="1" applyAlignment="1">
      <alignment horizontal="center" vertical="center" wrapText="1"/>
    </xf>
    <xf numFmtId="0" fontId="203" fillId="0" borderId="0" xfId="24" applyFont="1" applyFill="1" applyBorder="1" applyAlignment="1">
      <alignment horizontal="center" vertical="center" wrapText="1"/>
    </xf>
    <xf numFmtId="0" fontId="204" fillId="0" borderId="0" xfId="24" applyFont="1" applyFill="1" applyBorder="1" applyAlignment="1">
      <alignment horizontal="center" vertical="center" wrapText="1"/>
    </xf>
    <xf numFmtId="0" fontId="156" fillId="0" borderId="39" xfId="24" applyFont="1" applyBorder="1" applyAlignment="1">
      <alignment vertical="center" wrapText="1"/>
    </xf>
    <xf numFmtId="0" fontId="151" fillId="0" borderId="0" xfId="24" applyFont="1" applyBorder="1" applyAlignment="1">
      <alignment vertical="center" wrapText="1"/>
    </xf>
    <xf numFmtId="0" fontId="10" fillId="0" borderId="0" xfId="24" applyFont="1" applyBorder="1" applyAlignment="1">
      <alignment horizontal="center" vertical="center"/>
    </xf>
    <xf numFmtId="0" fontId="151" fillId="0" borderId="0" xfId="24" applyFont="1" applyBorder="1" applyAlignment="1">
      <alignment horizontal="center" vertical="center" wrapText="1"/>
    </xf>
    <xf numFmtId="0" fontId="4" fillId="0" borderId="0" xfId="17" applyFont="1" applyBorder="1" applyAlignment="1">
      <alignment vertical="center"/>
    </xf>
    <xf numFmtId="0" fontId="4" fillId="0" borderId="0" xfId="17" applyFont="1" applyBorder="1" applyAlignment="1">
      <alignment horizontal="center" vertical="center"/>
    </xf>
    <xf numFmtId="0" fontId="189" fillId="0" borderId="39" xfId="22" applyFont="1" applyBorder="1" applyAlignment="1">
      <alignment horizontal="center" vertical="center" wrapText="1"/>
    </xf>
    <xf numFmtId="0" fontId="189" fillId="0" borderId="0" xfId="22" applyFont="1" applyBorder="1" applyAlignment="1">
      <alignment horizontal="center" vertical="center" wrapText="1"/>
    </xf>
    <xf numFmtId="0" fontId="10" fillId="0" borderId="0" xfId="22" applyFont="1" applyBorder="1" applyAlignment="1">
      <alignment horizontal="left" vertical="center" wrapText="1"/>
    </xf>
    <xf numFmtId="0" fontId="161" fillId="0" borderId="0" xfId="17" applyFont="1" applyBorder="1" applyAlignment="1">
      <alignment horizontal="left"/>
    </xf>
    <xf numFmtId="0" fontId="10" fillId="0" borderId="26" xfId="22" applyFont="1" applyBorder="1" applyAlignment="1">
      <alignment vertical="center" wrapText="1"/>
    </xf>
    <xf numFmtId="0" fontId="161" fillId="0" borderId="26" xfId="17" applyFont="1" applyBorder="1"/>
    <xf numFmtId="0" fontId="161" fillId="0" borderId="41" xfId="17" applyFont="1" applyBorder="1"/>
    <xf numFmtId="0" fontId="34" fillId="12" borderId="43" xfId="17" applyFont="1" applyFill="1" applyBorder="1" applyAlignment="1">
      <alignment horizontal="center" vertical="center" wrapText="1"/>
    </xf>
    <xf numFmtId="49" fontId="159" fillId="12" borderId="81" xfId="17" applyNumberFormat="1" applyFont="1" applyFill="1" applyBorder="1" applyAlignment="1">
      <alignment vertical="center" readingOrder="2"/>
    </xf>
    <xf numFmtId="0" fontId="156" fillId="10" borderId="29" xfId="17" applyFont="1" applyFill="1" applyBorder="1" applyAlignment="1">
      <alignment horizontal="center" vertical="center"/>
    </xf>
    <xf numFmtId="0" fontId="156" fillId="10" borderId="30" xfId="17" applyFont="1" applyFill="1" applyBorder="1" applyAlignment="1">
      <alignment horizontal="center" vertical="center"/>
    </xf>
    <xf numFmtId="0" fontId="156" fillId="10" borderId="31" xfId="17" applyFont="1" applyFill="1" applyBorder="1" applyAlignment="1">
      <alignment horizontal="center" vertical="center"/>
    </xf>
    <xf numFmtId="0" fontId="34" fillId="10" borderId="44" xfId="17" applyFont="1" applyFill="1" applyBorder="1" applyAlignment="1">
      <alignment horizontal="center" vertical="center"/>
    </xf>
    <xf numFmtId="0" fontId="34" fillId="10" borderId="65" xfId="17" applyFont="1" applyFill="1" applyBorder="1" applyAlignment="1">
      <alignment horizontal="center" vertical="center"/>
    </xf>
    <xf numFmtId="0" fontId="156" fillId="12" borderId="55" xfId="17" applyFont="1" applyFill="1" applyBorder="1" applyAlignment="1">
      <alignment horizontal="center" vertical="center"/>
    </xf>
    <xf numFmtId="0" fontId="151" fillId="0" borderId="6" xfId="17" applyFont="1" applyBorder="1"/>
    <xf numFmtId="0" fontId="151" fillId="0" borderId="3" xfId="17" applyFont="1" applyBorder="1"/>
    <xf numFmtId="0" fontId="151" fillId="0" borderId="1" xfId="17" applyFont="1" applyBorder="1"/>
    <xf numFmtId="0" fontId="150" fillId="0" borderId="21" xfId="17" applyFont="1" applyBorder="1"/>
    <xf numFmtId="0" fontId="150" fillId="0" borderId="34" xfId="17" applyFont="1" applyBorder="1"/>
    <xf numFmtId="0" fontId="151" fillId="0" borderId="2" xfId="17" applyFont="1" applyBorder="1"/>
    <xf numFmtId="0" fontId="150" fillId="0" borderId="1" xfId="17" applyFont="1" applyBorder="1"/>
    <xf numFmtId="0" fontId="150" fillId="0" borderId="17" xfId="17" applyFont="1" applyBorder="1"/>
    <xf numFmtId="0" fontId="156" fillId="12" borderId="56" xfId="17" applyFont="1" applyFill="1" applyBorder="1" applyAlignment="1">
      <alignment horizontal="center" vertical="center"/>
    </xf>
    <xf numFmtId="3" fontId="159" fillId="0" borderId="7" xfId="17" applyNumberFormat="1" applyFont="1" applyFill="1" applyBorder="1" applyAlignment="1">
      <alignment horizontal="center" vertical="center"/>
    </xf>
    <xf numFmtId="3" fontId="159" fillId="0" borderId="20" xfId="17" applyNumberFormat="1" applyFont="1" applyFill="1" applyBorder="1" applyAlignment="1">
      <alignment horizontal="center" vertical="center"/>
    </xf>
    <xf numFmtId="0" fontId="150" fillId="0" borderId="20" xfId="17" applyFont="1" applyBorder="1"/>
    <xf numFmtId="0" fontId="150" fillId="0" borderId="60" xfId="17" applyFont="1" applyBorder="1"/>
    <xf numFmtId="0" fontId="161" fillId="0" borderId="25" xfId="17" applyFont="1" applyBorder="1"/>
    <xf numFmtId="0" fontId="161" fillId="0" borderId="38" xfId="17" applyFont="1" applyBorder="1"/>
    <xf numFmtId="0" fontId="10" fillId="0" borderId="0" xfId="22" applyBorder="1"/>
    <xf numFmtId="0" fontId="150" fillId="0" borderId="0" xfId="24" applyFont="1" applyFill="1" applyBorder="1" applyAlignment="1">
      <alignment horizontal="left" vertical="center" wrapText="1"/>
    </xf>
    <xf numFmtId="0" fontId="10" fillId="0" borderId="0" xfId="24" applyBorder="1" applyAlignment="1">
      <alignment vertical="center"/>
    </xf>
    <xf numFmtId="0" fontId="10" fillId="0" borderId="0" xfId="24" applyBorder="1" applyAlignment="1">
      <alignment vertical="center" wrapText="1"/>
    </xf>
    <xf numFmtId="0" fontId="193" fillId="10" borderId="2" xfId="24" applyFont="1" applyFill="1" applyBorder="1" applyAlignment="1">
      <alignment horizontal="center" vertical="center" wrapText="1"/>
    </xf>
    <xf numFmtId="0" fontId="193" fillId="10" borderId="1" xfId="24" applyFont="1" applyFill="1" applyBorder="1" applyAlignment="1">
      <alignment horizontal="center" vertical="center" wrapText="1"/>
    </xf>
    <xf numFmtId="0" fontId="151" fillId="0" borderId="2" xfId="24" applyFont="1" applyFill="1" applyBorder="1" applyAlignment="1">
      <alignment horizontal="center" vertical="center"/>
    </xf>
    <xf numFmtId="0" fontId="151" fillId="0" borderId="1" xfId="24" applyFont="1" applyFill="1" applyBorder="1" applyAlignment="1">
      <alignment horizontal="center" vertical="center"/>
    </xf>
    <xf numFmtId="0" fontId="203" fillId="0" borderId="0" xfId="24" applyFont="1" applyFill="1" applyBorder="1" applyAlignment="1">
      <alignment horizontal="left" vertical="center" wrapText="1"/>
    </xf>
    <xf numFmtId="0" fontId="204" fillId="0" borderId="0" xfId="24" applyFont="1" applyFill="1" applyBorder="1" applyAlignment="1">
      <alignment horizontal="left" vertical="center" wrapText="1"/>
    </xf>
    <xf numFmtId="0" fontId="10" fillId="0" borderId="0" xfId="24" applyFont="1" applyBorder="1" applyAlignment="1">
      <alignment vertical="center"/>
    </xf>
    <xf numFmtId="0" fontId="6" fillId="0" borderId="0" xfId="17" applyFont="1" applyFill="1" applyBorder="1" applyAlignment="1">
      <alignment horizontal="center" vertical="center" wrapText="1"/>
    </xf>
    <xf numFmtId="0" fontId="161" fillId="0" borderId="0" xfId="17" applyFont="1" applyFill="1" applyBorder="1"/>
    <xf numFmtId="0" fontId="3" fillId="0" borderId="2" xfId="17" applyNumberFormat="1" applyFont="1" applyBorder="1"/>
    <xf numFmtId="0" fontId="3" fillId="0" borderId="1" xfId="17" applyNumberFormat="1" applyFont="1" applyBorder="1" applyAlignment="1">
      <alignment horizontal="center" vertical="center" wrapText="1"/>
    </xf>
    <xf numFmtId="0" fontId="3" fillId="0" borderId="2" xfId="17" applyNumberFormat="1" applyFont="1" applyBorder="1" applyAlignment="1">
      <alignment horizontal="center" vertical="center"/>
    </xf>
    <xf numFmtId="0" fontId="3" fillId="0" borderId="5" xfId="17" applyNumberFormat="1" applyFont="1" applyBorder="1" applyAlignment="1">
      <alignment horizontal="center" vertical="center" wrapText="1"/>
    </xf>
    <xf numFmtId="3" fontId="151" fillId="0" borderId="33" xfId="17" applyNumberFormat="1" applyFont="1" applyBorder="1" applyAlignment="1">
      <alignment horizontal="center" vertical="center"/>
    </xf>
    <xf numFmtId="0" fontId="3" fillId="0" borderId="2" xfId="17" applyNumberFormat="1" applyFont="1" applyBorder="1" applyAlignment="1">
      <alignment vertical="center"/>
    </xf>
    <xf numFmtId="0" fontId="3" fillId="0" borderId="4" xfId="17" applyNumberFormat="1" applyFont="1" applyBorder="1" applyAlignment="1">
      <alignment vertical="center"/>
    </xf>
    <xf numFmtId="0" fontId="205" fillId="0" borderId="0" xfId="17" applyNumberFormat="1" applyFont="1" applyBorder="1"/>
    <xf numFmtId="0" fontId="3" fillId="0" borderId="2" xfId="17" applyNumberFormat="1" applyFont="1" applyFill="1" applyBorder="1" applyAlignment="1">
      <alignment horizontal="center" vertical="center"/>
    </xf>
    <xf numFmtId="0" fontId="206" fillId="0" borderId="0" xfId="17" applyNumberFormat="1" applyFont="1" applyFill="1" applyBorder="1"/>
    <xf numFmtId="0" fontId="206" fillId="0" borderId="0" xfId="17" applyNumberFormat="1" applyFont="1" applyFill="1" applyBorder="1" applyAlignment="1">
      <alignment horizontal="center"/>
    </xf>
    <xf numFmtId="0" fontId="207" fillId="0" borderId="0" xfId="17" applyNumberFormat="1" applyFont="1" applyFill="1" applyBorder="1" applyAlignment="1">
      <alignment horizontal="center"/>
    </xf>
    <xf numFmtId="0" fontId="3" fillId="0" borderId="4" xfId="17" applyNumberFormat="1" applyFont="1" applyFill="1" applyBorder="1" applyAlignment="1">
      <alignment horizontal="center" vertical="center"/>
    </xf>
    <xf numFmtId="0" fontId="34" fillId="0" borderId="0" xfId="17" applyFont="1" applyBorder="1" applyAlignment="1">
      <alignment horizontal="left" vertical="center"/>
    </xf>
    <xf numFmtId="0" fontId="24" fillId="0" borderId="0" xfId="17" applyFont="1" applyAlignment="1">
      <alignment horizontal="center" vertical="center"/>
    </xf>
    <xf numFmtId="0" fontId="158" fillId="0" borderId="0" xfId="17" applyFont="1" applyFill="1" applyBorder="1" applyAlignment="1">
      <alignment vertical="center" wrapText="1"/>
    </xf>
    <xf numFmtId="0" fontId="6" fillId="0" borderId="0" xfId="17" applyFont="1" applyBorder="1" applyAlignment="1">
      <alignment horizontal="center" vertical="center" wrapText="1"/>
    </xf>
    <xf numFmtId="0" fontId="24" fillId="10" borderId="29" xfId="17" applyNumberFormat="1" applyFont="1" applyFill="1" applyBorder="1" applyAlignment="1">
      <alignment horizontal="center" vertical="center" wrapText="1"/>
    </xf>
    <xf numFmtId="0" fontId="24" fillId="10" borderId="30" xfId="17" applyNumberFormat="1" applyFont="1" applyFill="1" applyBorder="1" applyAlignment="1">
      <alignment horizontal="center" vertical="center"/>
    </xf>
    <xf numFmtId="0" fontId="24" fillId="10" borderId="31" xfId="17" applyNumberFormat="1" applyFont="1" applyFill="1" applyBorder="1" applyAlignment="1">
      <alignment horizontal="center" vertical="center" wrapText="1"/>
    </xf>
    <xf numFmtId="0" fontId="24" fillId="10" borderId="7" xfId="17" applyNumberFormat="1" applyFont="1" applyFill="1" applyBorder="1" applyAlignment="1">
      <alignment horizontal="center" vertical="center" wrapText="1"/>
    </xf>
    <xf numFmtId="0" fontId="24" fillId="10" borderId="60" xfId="17" applyNumberFormat="1" applyFont="1" applyFill="1" applyBorder="1" applyAlignment="1">
      <alignment horizontal="center" vertical="center" wrapText="1"/>
    </xf>
    <xf numFmtId="0" fontId="34" fillId="12" borderId="6" xfId="17" applyNumberFormat="1" applyFont="1" applyFill="1" applyBorder="1"/>
    <xf numFmtId="0" fontId="34" fillId="12" borderId="3" xfId="17" applyNumberFormat="1" applyFont="1" applyFill="1" applyBorder="1" applyAlignment="1">
      <alignment horizontal="center"/>
    </xf>
    <xf numFmtId="0" fontId="3" fillId="12" borderId="16" xfId="17" applyNumberFormat="1" applyFont="1" applyFill="1" applyBorder="1" applyAlignment="1">
      <alignment horizontal="center" vertical="center"/>
    </xf>
    <xf numFmtId="0" fontId="34" fillId="12" borderId="2" xfId="17" applyNumberFormat="1" applyFont="1" applyFill="1" applyBorder="1"/>
    <xf numFmtId="0" fontId="34" fillId="12" borderId="1" xfId="17" applyNumberFormat="1" applyFont="1" applyFill="1" applyBorder="1" applyAlignment="1">
      <alignment horizontal="center" vertical="center" wrapText="1"/>
    </xf>
    <xf numFmtId="0" fontId="3" fillId="12" borderId="17" xfId="17" applyNumberFormat="1" applyFont="1" applyFill="1" applyBorder="1" applyAlignment="1">
      <alignment horizontal="center" vertical="center"/>
    </xf>
    <xf numFmtId="0" fontId="3" fillId="12" borderId="17" xfId="17" applyNumberFormat="1" applyFont="1" applyFill="1" applyBorder="1" applyAlignment="1">
      <alignment horizontal="center"/>
    </xf>
    <xf numFmtId="0" fontId="3" fillId="0" borderId="2" xfId="17" applyNumberFormat="1" applyFont="1" applyFill="1" applyBorder="1"/>
    <xf numFmtId="0" fontId="34" fillId="12" borderId="2" xfId="17" applyNumberFormat="1" applyFont="1" applyFill="1" applyBorder="1" applyAlignment="1">
      <alignment vertical="center"/>
    </xf>
    <xf numFmtId="0" fontId="3" fillId="0" borderId="4" xfId="17" applyNumberFormat="1" applyFont="1" applyFill="1" applyBorder="1"/>
    <xf numFmtId="0" fontId="190" fillId="0" borderId="0" xfId="17" applyFont="1" applyFill="1" applyBorder="1" applyAlignment="1">
      <alignment horizontal="center" wrapText="1"/>
    </xf>
    <xf numFmtId="0" fontId="179" fillId="13" borderId="44" xfId="17" applyFont="1" applyFill="1" applyBorder="1" applyAlignment="1">
      <alignment horizontal="center" vertical="center"/>
    </xf>
    <xf numFmtId="0" fontId="179" fillId="13" borderId="41" xfId="17" applyFont="1" applyFill="1" applyBorder="1" applyAlignment="1">
      <alignment horizontal="center" vertical="center"/>
    </xf>
    <xf numFmtId="0" fontId="10" fillId="0" borderId="0" xfId="17" applyAlignment="1">
      <alignment horizontal="center" vertical="center"/>
    </xf>
    <xf numFmtId="0" fontId="179" fillId="13" borderId="43" xfId="17" applyFont="1" applyFill="1" applyBorder="1"/>
    <xf numFmtId="0" fontId="150" fillId="0" borderId="24" xfId="17" applyNumberFormat="1" applyFont="1" applyFill="1" applyBorder="1" applyAlignment="1">
      <alignment horizontal="center"/>
    </xf>
    <xf numFmtId="0" fontId="208" fillId="0" borderId="21" xfId="17" applyNumberFormat="1" applyFont="1" applyFill="1" applyBorder="1" applyAlignment="1">
      <alignment horizontal="center" wrapText="1"/>
    </xf>
    <xf numFmtId="0" fontId="150" fillId="0" borderId="21" xfId="17" applyNumberFormat="1" applyFont="1" applyFill="1" applyBorder="1" applyAlignment="1">
      <alignment horizontal="center" wrapText="1"/>
    </xf>
    <xf numFmtId="0" fontId="208" fillId="0" borderId="73" xfId="17" applyNumberFormat="1" applyFont="1" applyFill="1" applyBorder="1" applyAlignment="1">
      <alignment horizontal="center"/>
    </xf>
    <xf numFmtId="0" fontId="208" fillId="0" borderId="44" xfId="17" applyFont="1" applyFill="1" applyBorder="1" applyAlignment="1">
      <alignment horizontal="center"/>
    </xf>
    <xf numFmtId="0" fontId="150" fillId="0" borderId="23" xfId="17" applyNumberFormat="1" applyFont="1" applyFill="1" applyBorder="1" applyAlignment="1">
      <alignment horizontal="center"/>
    </xf>
    <xf numFmtId="0" fontId="208" fillId="0" borderId="1" xfId="17" applyNumberFormat="1" applyFont="1" applyFill="1" applyBorder="1" applyAlignment="1">
      <alignment horizontal="center" wrapText="1"/>
    </xf>
    <xf numFmtId="0" fontId="150" fillId="0" borderId="1" xfId="17" applyNumberFormat="1" applyFont="1" applyFill="1" applyBorder="1" applyAlignment="1">
      <alignment horizontal="center" wrapText="1"/>
    </xf>
    <xf numFmtId="0" fontId="208" fillId="0" borderId="71" xfId="17" applyNumberFormat="1" applyFont="1" applyFill="1" applyBorder="1" applyAlignment="1">
      <alignment horizontal="center"/>
    </xf>
    <xf numFmtId="3" fontId="208" fillId="0" borderId="44" xfId="17" applyNumberFormat="1" applyFont="1" applyFill="1" applyBorder="1" applyAlignment="1">
      <alignment horizontal="center"/>
    </xf>
    <xf numFmtId="3" fontId="151" fillId="0" borderId="44" xfId="17" applyNumberFormat="1" applyFont="1" applyBorder="1" applyAlignment="1">
      <alignment horizontal="center"/>
    </xf>
    <xf numFmtId="0" fontId="208" fillId="0" borderId="23" xfId="17" applyNumberFormat="1" applyFont="1" applyFill="1" applyBorder="1"/>
    <xf numFmtId="0" fontId="208" fillId="0" borderId="1" xfId="17" applyNumberFormat="1" applyFont="1" applyFill="1" applyBorder="1" applyAlignment="1">
      <alignment vertical="top" wrapText="1"/>
    </xf>
    <xf numFmtId="0" fontId="208" fillId="0" borderId="10" xfId="17" applyNumberFormat="1" applyFont="1" applyFill="1" applyBorder="1"/>
    <xf numFmtId="0" fontId="208" fillId="0" borderId="5" xfId="17" applyNumberFormat="1" applyFont="1" applyFill="1" applyBorder="1" applyAlignment="1">
      <alignment vertical="top" wrapText="1"/>
    </xf>
    <xf numFmtId="0" fontId="150" fillId="0" borderId="5" xfId="17" applyNumberFormat="1" applyFont="1" applyFill="1" applyBorder="1" applyAlignment="1">
      <alignment horizontal="center" wrapText="1"/>
    </xf>
    <xf numFmtId="0" fontId="208" fillId="0" borderId="62" xfId="17" applyNumberFormat="1" applyFont="1" applyFill="1" applyBorder="1" applyAlignment="1">
      <alignment horizontal="center"/>
    </xf>
    <xf numFmtId="0" fontId="10" fillId="0" borderId="77" xfId="17" applyFont="1" applyFill="1" applyBorder="1" applyAlignment="1"/>
    <xf numFmtId="0" fontId="10" fillId="0" borderId="59" xfId="17" applyFont="1" applyFill="1" applyBorder="1" applyAlignment="1"/>
    <xf numFmtId="0" fontId="6" fillId="0" borderId="0" xfId="17" applyFont="1" applyFill="1" applyBorder="1" applyAlignment="1">
      <alignment vertical="center"/>
    </xf>
    <xf numFmtId="0" fontId="10" fillId="0" borderId="19" xfId="17" applyFont="1" applyFill="1" applyBorder="1" applyAlignment="1"/>
    <xf numFmtId="0" fontId="10" fillId="0" borderId="73" xfId="17" applyFont="1" applyFill="1" applyBorder="1" applyAlignment="1"/>
    <xf numFmtId="0" fontId="10" fillId="0" borderId="46" xfId="17" applyFont="1" applyFill="1" applyBorder="1" applyAlignment="1"/>
    <xf numFmtId="1" fontId="10" fillId="0" borderId="0" xfId="17" applyNumberFormat="1" applyFont="1" applyFill="1" applyBorder="1" applyAlignment="1">
      <alignment horizontal="center"/>
    </xf>
    <xf numFmtId="0" fontId="156" fillId="0" borderId="0" xfId="17" applyFont="1" applyFill="1" applyBorder="1" applyAlignment="1">
      <alignment horizontal="center" wrapText="1"/>
    </xf>
    <xf numFmtId="0" fontId="157" fillId="10" borderId="21" xfId="17" applyFont="1" applyFill="1" applyBorder="1" applyAlignment="1">
      <alignment horizontal="center" vertical="top" wrapText="1"/>
    </xf>
    <xf numFmtId="0" fontId="24" fillId="10" borderId="21" xfId="17" applyFont="1" applyFill="1" applyBorder="1" applyAlignment="1">
      <alignment horizontal="center" vertical="top" wrapText="1"/>
    </xf>
    <xf numFmtId="1" fontId="24" fillId="10" borderId="21" xfId="17" applyNumberFormat="1" applyFont="1" applyFill="1" applyBorder="1" applyAlignment="1">
      <alignment horizontal="center" vertical="top" wrapText="1"/>
    </xf>
    <xf numFmtId="0" fontId="10" fillId="0" borderId="1" xfId="17" applyFont="1" applyBorder="1" applyAlignment="1">
      <alignment horizontal="center"/>
    </xf>
    <xf numFmtId="0" fontId="209" fillId="0" borderId="1" xfId="17" applyFont="1" applyBorder="1" applyAlignment="1">
      <alignment horizontal="center"/>
    </xf>
    <xf numFmtId="3" fontId="10" fillId="0" borderId="1" xfId="17" applyNumberFormat="1" applyFont="1" applyBorder="1" applyAlignment="1">
      <alignment horizontal="center"/>
    </xf>
    <xf numFmtId="1" fontId="209" fillId="0" borderId="1" xfId="17" applyNumberFormat="1" applyFont="1" applyBorder="1" applyAlignment="1">
      <alignment horizontal="center"/>
    </xf>
    <xf numFmtId="1" fontId="157" fillId="0" borderId="1" xfId="17" applyNumberFormat="1" applyFont="1" applyBorder="1" applyAlignment="1">
      <alignment horizontal="center"/>
    </xf>
    <xf numFmtId="0" fontId="209" fillId="2" borderId="1" xfId="17" applyFont="1" applyFill="1" applyBorder="1" applyAlignment="1">
      <alignment horizontal="center"/>
    </xf>
    <xf numFmtId="1" fontId="209" fillId="2" borderId="1" xfId="17" applyNumberFormat="1" applyFont="1" applyFill="1" applyBorder="1" applyAlignment="1">
      <alignment horizontal="center"/>
    </xf>
    <xf numFmtId="1" fontId="157" fillId="2" borderId="1" xfId="17" applyNumberFormat="1" applyFont="1" applyFill="1" applyBorder="1" applyAlignment="1">
      <alignment horizontal="center"/>
    </xf>
    <xf numFmtId="0" fontId="157" fillId="0" borderId="1" xfId="17" applyFont="1" applyBorder="1" applyAlignment="1">
      <alignment horizontal="center"/>
    </xf>
    <xf numFmtId="0" fontId="157" fillId="0" borderId="21" xfId="17" applyFont="1" applyBorder="1" applyAlignment="1">
      <alignment horizontal="center"/>
    </xf>
    <xf numFmtId="0" fontId="151" fillId="0" borderId="0" xfId="17" applyFont="1" applyBorder="1" applyAlignment="1">
      <alignment horizontal="center"/>
    </xf>
    <xf numFmtId="0" fontId="156" fillId="0" borderId="0" xfId="17" applyFont="1" applyBorder="1" applyAlignment="1">
      <alignment horizontal="center"/>
    </xf>
    <xf numFmtId="3" fontId="151" fillId="0" borderId="0" xfId="33" applyNumberFormat="1" applyFont="1" applyBorder="1" applyAlignment="1">
      <alignment horizontal="center" vertical="center"/>
    </xf>
    <xf numFmtId="3" fontId="151" fillId="0" borderId="0" xfId="33" applyNumberFormat="1" applyFont="1" applyBorder="1" applyAlignment="1">
      <alignment horizontal="center"/>
    </xf>
    <xf numFmtId="1" fontId="156" fillId="0" borderId="0" xfId="17" applyNumberFormat="1" applyFont="1" applyBorder="1" applyAlignment="1">
      <alignment horizontal="center"/>
    </xf>
    <xf numFmtId="1" fontId="10" fillId="0" borderId="0" xfId="17" applyNumberFormat="1" applyAlignment="1">
      <alignment horizontal="center"/>
    </xf>
    <xf numFmtId="0" fontId="157" fillId="0" borderId="0" xfId="17" applyFont="1"/>
    <xf numFmtId="0" fontId="10" fillId="0" borderId="0" xfId="17" applyFont="1"/>
    <xf numFmtId="1" fontId="10" fillId="0" borderId="0" xfId="17" applyNumberFormat="1" applyFont="1" applyAlignment="1">
      <alignment horizontal="center"/>
    </xf>
    <xf numFmtId="0" fontId="157" fillId="12" borderId="20" xfId="17" applyFont="1" applyFill="1" applyBorder="1" applyAlignment="1">
      <alignment horizontal="center" vertical="center" wrapText="1"/>
    </xf>
    <xf numFmtId="0" fontId="186" fillId="20" borderId="1" xfId="17" applyFont="1" applyFill="1" applyBorder="1" applyAlignment="1">
      <alignment horizontal="center" vertical="center"/>
    </xf>
    <xf numFmtId="0" fontId="186" fillId="20" borderId="1" xfId="17" applyFont="1" applyFill="1" applyBorder="1" applyAlignment="1">
      <alignment horizontal="left" vertical="center"/>
    </xf>
    <xf numFmtId="0" fontId="157" fillId="12" borderId="21" xfId="17" applyFont="1" applyFill="1" applyBorder="1" applyAlignment="1">
      <alignment horizontal="center" vertical="center" wrapText="1"/>
    </xf>
    <xf numFmtId="0" fontId="157" fillId="10" borderId="1" xfId="17" applyFont="1" applyFill="1" applyBorder="1" applyAlignment="1">
      <alignment horizontal="center" wrapText="1"/>
    </xf>
    <xf numFmtId="0" fontId="24" fillId="10" borderId="21" xfId="17" applyFont="1" applyFill="1" applyBorder="1" applyAlignment="1">
      <alignment horizontal="center" vertical="top"/>
    </xf>
    <xf numFmtId="49" fontId="186" fillId="0" borderId="1" xfId="17" applyNumberFormat="1" applyFont="1" applyFill="1" applyBorder="1" applyAlignment="1">
      <alignment horizontal="center" vertical="center" wrapText="1"/>
    </xf>
    <xf numFmtId="1" fontId="10" fillId="0" borderId="1" xfId="17" applyNumberFormat="1" applyFont="1" applyBorder="1" applyAlignment="1">
      <alignment horizontal="center"/>
    </xf>
    <xf numFmtId="3" fontId="157" fillId="0" borderId="1" xfId="17" applyNumberFormat="1" applyFont="1" applyBorder="1" applyAlignment="1">
      <alignment horizontal="center"/>
    </xf>
    <xf numFmtId="0" fontId="186" fillId="20" borderId="1" xfId="17" applyFont="1" applyFill="1" applyBorder="1" applyAlignment="1">
      <alignment horizontal="center" vertical="center" wrapText="1"/>
    </xf>
    <xf numFmtId="0" fontId="157" fillId="10" borderId="1" xfId="17" applyFont="1" applyFill="1" applyBorder="1" applyAlignment="1">
      <alignment horizontal="center" vertical="top" wrapText="1"/>
    </xf>
    <xf numFmtId="3" fontId="63" fillId="0" borderId="1" xfId="17" applyNumberFormat="1" applyFont="1" applyBorder="1" applyAlignment="1">
      <alignment horizontal="center"/>
    </xf>
    <xf numFmtId="3" fontId="10" fillId="0" borderId="1" xfId="18" applyNumberFormat="1" applyBorder="1" applyAlignment="1">
      <alignment horizontal="center" vertical="center"/>
    </xf>
    <xf numFmtId="0" fontId="77" fillId="0" borderId="1" xfId="18" applyFont="1" applyFill="1" applyBorder="1" applyAlignment="1">
      <alignment horizontal="center" vertical="center"/>
    </xf>
    <xf numFmtId="3" fontId="10" fillId="0" borderId="17" xfId="18" applyNumberFormat="1" applyBorder="1" applyAlignment="1">
      <alignment horizontal="center" vertical="center"/>
    </xf>
    <xf numFmtId="0" fontId="77" fillId="0" borderId="71" xfId="18" applyFont="1" applyFill="1" applyBorder="1" applyAlignment="1">
      <alignment horizontal="center" vertical="center"/>
    </xf>
    <xf numFmtId="0" fontId="77" fillId="0" borderId="68" xfId="18" applyFont="1" applyFill="1" applyBorder="1" applyAlignment="1">
      <alignment horizontal="center" vertical="center"/>
    </xf>
    <xf numFmtId="0" fontId="77" fillId="2" borderId="1" xfId="18" applyFont="1" applyFill="1" applyBorder="1" applyAlignment="1">
      <alignment horizontal="center" vertical="center"/>
    </xf>
    <xf numFmtId="180" fontId="160" fillId="11" borderId="1" xfId="18" applyNumberFormat="1" applyFont="1" applyFill="1" applyBorder="1" applyAlignment="1">
      <alignment horizontal="center" vertical="center" wrapText="1"/>
    </xf>
    <xf numFmtId="174" fontId="3" fillId="0" borderId="0" xfId="8" applyNumberFormat="1"/>
    <xf numFmtId="174" fontId="3" fillId="0" borderId="1" xfId="8" applyNumberFormat="1" applyBorder="1"/>
    <xf numFmtId="174" fontId="3" fillId="0" borderId="17" xfId="8" applyNumberFormat="1" applyBorder="1"/>
    <xf numFmtId="2" fontId="3" fillId="0" borderId="5" xfId="18" applyNumberFormat="1" applyFont="1" applyFill="1" applyBorder="1" applyAlignment="1">
      <alignment horizontal="center" vertical="center" wrapText="1"/>
    </xf>
    <xf numFmtId="0" fontId="3" fillId="0" borderId="5" xfId="8" applyBorder="1" applyAlignment="1">
      <alignment horizontal="center" vertical="center"/>
    </xf>
    <xf numFmtId="174" fontId="3" fillId="0" borderId="5" xfId="8" applyNumberFormat="1" applyBorder="1"/>
    <xf numFmtId="174" fontId="3" fillId="0" borderId="33" xfId="8" applyNumberFormat="1" applyBorder="1"/>
    <xf numFmtId="1" fontId="3" fillId="0" borderId="5" xfId="18" applyNumberFormat="1" applyFont="1" applyFill="1" applyBorder="1" applyAlignment="1">
      <alignment horizontal="center" vertical="center" wrapText="1"/>
    </xf>
    <xf numFmtId="49" fontId="3" fillId="0" borderId="5" xfId="18" applyNumberFormat="1" applyFont="1" applyFill="1" applyBorder="1" applyAlignment="1">
      <alignment horizontal="center" vertical="center" wrapText="1"/>
    </xf>
    <xf numFmtId="49" fontId="3" fillId="0" borderId="5" xfId="18" applyNumberFormat="1" applyFont="1" applyFill="1" applyBorder="1" applyAlignment="1">
      <alignment horizontal="center" vertical="center"/>
    </xf>
    <xf numFmtId="0" fontId="109" fillId="7" borderId="5" xfId="8" applyFont="1" applyFill="1" applyBorder="1" applyAlignment="1">
      <alignment horizontal="center" vertical="center" wrapText="1"/>
    </xf>
    <xf numFmtId="0" fontId="109" fillId="7" borderId="33" xfId="8" applyFont="1" applyFill="1" applyBorder="1" applyAlignment="1">
      <alignment horizontal="center" vertical="center" wrapText="1"/>
    </xf>
    <xf numFmtId="3" fontId="10" fillId="0" borderId="17" xfId="17" applyNumberFormat="1" applyBorder="1" applyAlignment="1">
      <alignment horizontal="center" vertical="center"/>
    </xf>
    <xf numFmtId="174" fontId="220" fillId="21" borderId="20" xfId="8" applyNumberFormat="1" applyFont="1" applyFill="1" applyBorder="1" applyAlignment="1">
      <alignment horizontal="center" vertical="center" wrapText="1"/>
    </xf>
    <xf numFmtId="174" fontId="220" fillId="21" borderId="60" xfId="8" applyNumberFormat="1" applyFont="1" applyFill="1" applyBorder="1" applyAlignment="1">
      <alignment horizontal="center" vertical="center" wrapText="1"/>
    </xf>
    <xf numFmtId="174" fontId="220" fillId="0" borderId="1" xfId="8" applyNumberFormat="1" applyFont="1" applyFill="1" applyBorder="1"/>
    <xf numFmtId="0" fontId="225" fillId="21" borderId="4" xfId="0" applyFont="1" applyFill="1" applyBorder="1" applyAlignment="1">
      <alignment horizontal="center" vertical="center"/>
    </xf>
    <xf numFmtId="0" fontId="225" fillId="21" borderId="6" xfId="0" applyFont="1" applyFill="1" applyBorder="1" applyAlignment="1">
      <alignment horizontal="center" vertical="center"/>
    </xf>
    <xf numFmtId="0" fontId="225" fillId="21" borderId="2" xfId="0" applyFont="1" applyFill="1" applyBorder="1" applyAlignment="1">
      <alignment horizontal="center" vertical="center"/>
    </xf>
    <xf numFmtId="0" fontId="224" fillId="21" borderId="2" xfId="24" applyFont="1" applyFill="1" applyBorder="1" applyAlignment="1">
      <alignment horizontal="center" vertical="center"/>
    </xf>
    <xf numFmtId="0" fontId="224" fillId="21" borderId="1" xfId="24" applyFont="1" applyFill="1" applyBorder="1" applyAlignment="1">
      <alignment horizontal="center" vertical="center"/>
    </xf>
    <xf numFmtId="0" fontId="224" fillId="21" borderId="1" xfId="17" applyFont="1" applyFill="1" applyBorder="1" applyAlignment="1">
      <alignment horizontal="center" vertical="center"/>
    </xf>
    <xf numFmtId="0" fontId="224" fillId="21" borderId="17" xfId="17" applyFont="1" applyFill="1" applyBorder="1" applyAlignment="1">
      <alignment horizontal="center" vertical="center"/>
    </xf>
    <xf numFmtId="0" fontId="224" fillId="21" borderId="4" xfId="0" applyFont="1" applyFill="1" applyBorder="1" applyAlignment="1">
      <alignment horizontal="center" vertical="center"/>
    </xf>
    <xf numFmtId="0" fontId="224" fillId="21" borderId="5" xfId="0" applyFont="1" applyFill="1" applyBorder="1" applyAlignment="1">
      <alignment horizontal="center" vertical="center"/>
    </xf>
    <xf numFmtId="0" fontId="224" fillId="21" borderId="6" xfId="0" applyFont="1" applyFill="1" applyBorder="1" applyAlignment="1">
      <alignment horizontal="center" vertical="center"/>
    </xf>
    <xf numFmtId="0" fontId="224" fillId="21" borderId="16" xfId="0" applyFont="1" applyFill="1" applyBorder="1" applyAlignment="1">
      <alignment horizontal="center" vertical="center"/>
    </xf>
    <xf numFmtId="0" fontId="224" fillId="21" borderId="2" xfId="0" applyFont="1" applyFill="1" applyBorder="1" applyAlignment="1">
      <alignment horizontal="center" vertical="center"/>
    </xf>
    <xf numFmtId="0" fontId="224" fillId="21" borderId="17" xfId="0" applyFont="1" applyFill="1" applyBorder="1" applyAlignment="1">
      <alignment horizontal="center" vertical="center"/>
    </xf>
    <xf numFmtId="0" fontId="224" fillId="21" borderId="33" xfId="0" applyFont="1" applyFill="1" applyBorder="1" applyAlignment="1">
      <alignment horizontal="center" vertical="center"/>
    </xf>
    <xf numFmtId="174" fontId="151" fillId="0" borderId="21" xfId="17" applyNumberFormat="1" applyFont="1" applyBorder="1" applyAlignment="1">
      <alignment horizontal="center" vertical="center"/>
    </xf>
    <xf numFmtId="174" fontId="150" fillId="0" borderId="21" xfId="17" applyNumberFormat="1" applyFont="1" applyBorder="1" applyAlignment="1">
      <alignment horizontal="center" vertical="center"/>
    </xf>
    <xf numFmtId="174" fontId="150" fillId="0" borderId="34" xfId="17" applyNumberFormat="1" applyFont="1" applyBorder="1" applyAlignment="1">
      <alignment horizontal="center" vertical="center"/>
    </xf>
    <xf numFmtId="174" fontId="151" fillId="0" borderId="24" xfId="17" applyNumberFormat="1" applyFont="1" applyBorder="1" applyAlignment="1">
      <alignment horizontal="center" vertical="center"/>
    </xf>
    <xf numFmtId="174" fontId="151" fillId="0" borderId="23" xfId="17" applyNumberFormat="1" applyFont="1" applyBorder="1" applyAlignment="1">
      <alignment horizontal="center" vertical="center"/>
    </xf>
    <xf numFmtId="174" fontId="151" fillId="0" borderId="10" xfId="17" applyNumberFormat="1" applyFont="1" applyBorder="1" applyAlignment="1">
      <alignment horizontal="center" vertical="center"/>
    </xf>
    <xf numFmtId="0" fontId="222" fillId="21" borderId="2" xfId="0" applyFont="1" applyFill="1" applyBorder="1" applyAlignment="1">
      <alignment horizontal="center" vertical="center"/>
    </xf>
    <xf numFmtId="0" fontId="222" fillId="21" borderId="4" xfId="0" applyFont="1" applyFill="1" applyBorder="1" applyAlignment="1">
      <alignment horizontal="center" vertical="center"/>
    </xf>
    <xf numFmtId="0" fontId="222" fillId="21" borderId="5" xfId="0" applyFont="1" applyFill="1" applyBorder="1" applyAlignment="1">
      <alignment horizontal="center" vertical="center"/>
    </xf>
    <xf numFmtId="0" fontId="222" fillId="21" borderId="33" xfId="0" applyFont="1" applyFill="1" applyBorder="1" applyAlignment="1">
      <alignment horizontal="center" vertical="center"/>
    </xf>
    <xf numFmtId="0" fontId="222" fillId="21" borderId="54" xfId="0" applyFont="1" applyFill="1" applyBorder="1" applyAlignment="1">
      <alignment horizontal="center" vertical="center"/>
    </xf>
    <xf numFmtId="0" fontId="222" fillId="21" borderId="55" xfId="0" applyFont="1" applyFill="1" applyBorder="1" applyAlignment="1">
      <alignment horizontal="center" vertical="center"/>
    </xf>
    <xf numFmtId="0" fontId="222" fillId="21" borderId="64" xfId="0" applyFont="1" applyFill="1" applyBorder="1" applyAlignment="1">
      <alignment horizontal="center" vertical="center"/>
    </xf>
    <xf numFmtId="0" fontId="4" fillId="0" borderId="0" xfId="17" applyFont="1" applyFill="1" applyBorder="1" applyAlignment="1">
      <alignment horizontal="center" vertical="center" wrapText="1"/>
    </xf>
    <xf numFmtId="0" fontId="147" fillId="0" borderId="0" xfId="17" applyFont="1" applyBorder="1" applyAlignment="1">
      <alignment horizontal="center" vertical="center" wrapText="1"/>
    </xf>
    <xf numFmtId="0" fontId="3" fillId="0" borderId="8" xfId="17" applyNumberFormat="1" applyFont="1" applyBorder="1"/>
    <xf numFmtId="0" fontId="3" fillId="0" borderId="21" xfId="17" applyNumberFormat="1" applyFont="1" applyBorder="1" applyAlignment="1">
      <alignment horizontal="center" vertical="center" wrapText="1"/>
    </xf>
    <xf numFmtId="3" fontId="151" fillId="0" borderId="34" xfId="17" applyNumberFormat="1" applyFont="1" applyBorder="1" applyAlignment="1">
      <alignment horizontal="center"/>
    </xf>
    <xf numFmtId="0" fontId="3" fillId="0" borderId="8" xfId="17" applyNumberFormat="1" applyFont="1" applyBorder="1" applyAlignment="1">
      <alignment horizontal="center" vertical="center"/>
    </xf>
    <xf numFmtId="3" fontId="151" fillId="0" borderId="34" xfId="17" applyNumberFormat="1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3" fillId="0" borderId="7" xfId="17" applyNumberFormat="1" applyFont="1" applyBorder="1"/>
    <xf numFmtId="0" fontId="3" fillId="0" borderId="20" xfId="17" applyNumberFormat="1" applyFont="1" applyBorder="1" applyAlignment="1">
      <alignment horizontal="center" vertical="center" wrapText="1"/>
    </xf>
    <xf numFmtId="3" fontId="151" fillId="0" borderId="60" xfId="17" applyNumberFormat="1" applyFont="1" applyBorder="1" applyAlignment="1">
      <alignment horizontal="center"/>
    </xf>
    <xf numFmtId="0" fontId="3" fillId="0" borderId="7" xfId="17" applyNumberFormat="1" applyFont="1" applyBorder="1" applyAlignment="1">
      <alignment horizontal="center" vertical="center"/>
    </xf>
    <xf numFmtId="3" fontId="151" fillId="0" borderId="60" xfId="17" applyNumberFormat="1" applyFont="1" applyBorder="1" applyAlignment="1">
      <alignment horizontal="center" vertical="center"/>
    </xf>
    <xf numFmtId="0" fontId="3" fillId="0" borderId="7" xfId="17" applyNumberFormat="1" applyFont="1" applyBorder="1" applyAlignment="1">
      <alignment vertical="center"/>
    </xf>
    <xf numFmtId="0" fontId="3" fillId="0" borderId="8" xfId="17" applyNumberFormat="1" applyFont="1" applyBorder="1" applyAlignment="1">
      <alignment vertical="center"/>
    </xf>
    <xf numFmtId="0" fontId="3" fillId="0" borderId="8" xfId="17" applyNumberFormat="1" applyFont="1" applyFill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28" fillId="21" borderId="4" xfId="0" applyFont="1" applyFill="1" applyBorder="1" applyAlignment="1">
      <alignment horizontal="center" vertical="center" wrapText="1"/>
    </xf>
    <xf numFmtId="0" fontId="228" fillId="21" borderId="5" xfId="0" applyFont="1" applyFill="1" applyBorder="1" applyAlignment="1">
      <alignment horizontal="center" vertical="center" wrapText="1"/>
    </xf>
    <xf numFmtId="0" fontId="228" fillId="21" borderId="33" xfId="0" applyFont="1" applyFill="1" applyBorder="1" applyAlignment="1">
      <alignment horizontal="center" vertical="center" wrapText="1"/>
    </xf>
    <xf numFmtId="174" fontId="0" fillId="0" borderId="17" xfId="0" applyNumberFormat="1" applyBorder="1" applyAlignment="1">
      <alignment horizontal="center" vertical="center"/>
    </xf>
    <xf numFmtId="0" fontId="229" fillId="0" borderId="3" xfId="17" applyNumberFormat="1" applyFont="1" applyFill="1" applyBorder="1" applyAlignment="1">
      <alignment horizontal="center" vertical="center" wrapText="1"/>
    </xf>
    <xf numFmtId="0" fontId="227" fillId="0" borderId="3" xfId="17" applyNumberFormat="1" applyFont="1" applyFill="1" applyBorder="1" applyAlignment="1">
      <alignment horizontal="center" vertical="center" wrapText="1"/>
    </xf>
    <xf numFmtId="0" fontId="229" fillId="0" borderId="1" xfId="17" applyNumberFormat="1" applyFont="1" applyFill="1" applyBorder="1" applyAlignment="1">
      <alignment horizontal="center" vertical="center" wrapText="1"/>
    </xf>
    <xf numFmtId="0" fontId="227" fillId="0" borderId="1" xfId="17" applyNumberFormat="1" applyFont="1" applyFill="1" applyBorder="1" applyAlignment="1">
      <alignment horizontal="center" vertical="center" wrapText="1"/>
    </xf>
    <xf numFmtId="0" fontId="229" fillId="0" borderId="5" xfId="17" applyNumberFormat="1" applyFont="1" applyFill="1" applyBorder="1" applyAlignment="1">
      <alignment horizontal="center" vertical="center" wrapText="1"/>
    </xf>
    <xf numFmtId="0" fontId="227" fillId="0" borderId="5" xfId="17" applyNumberFormat="1" applyFont="1" applyFill="1" applyBorder="1" applyAlignment="1">
      <alignment horizontal="center" vertical="center" wrapText="1"/>
    </xf>
    <xf numFmtId="0" fontId="227" fillId="0" borderId="3" xfId="0" applyFont="1" applyBorder="1" applyAlignment="1">
      <alignment horizontal="center" vertical="center"/>
    </xf>
    <xf numFmtId="0" fontId="227" fillId="0" borderId="16" xfId="0" applyFont="1" applyBorder="1" applyAlignment="1">
      <alignment horizontal="center" vertical="center"/>
    </xf>
    <xf numFmtId="0" fontId="227" fillId="0" borderId="1" xfId="0" applyFont="1" applyBorder="1" applyAlignment="1">
      <alignment horizontal="center" vertical="center"/>
    </xf>
    <xf numFmtId="0" fontId="227" fillId="0" borderId="17" xfId="0" applyFont="1" applyBorder="1" applyAlignment="1">
      <alignment horizontal="center" vertical="center"/>
    </xf>
    <xf numFmtId="174" fontId="227" fillId="0" borderId="17" xfId="0" applyNumberFormat="1" applyFont="1" applyBorder="1" applyAlignment="1">
      <alignment horizontal="center" vertical="center"/>
    </xf>
    <xf numFmtId="0" fontId="227" fillId="0" borderId="5" xfId="0" applyFont="1" applyBorder="1" applyAlignment="1">
      <alignment horizontal="center" vertical="center"/>
    </xf>
    <xf numFmtId="0" fontId="227" fillId="0" borderId="33" xfId="0" applyFont="1" applyBorder="1" applyAlignment="1">
      <alignment horizontal="center" vertical="center"/>
    </xf>
    <xf numFmtId="0" fontId="219" fillId="21" borderId="5" xfId="0" applyFont="1" applyFill="1" applyBorder="1" applyAlignment="1">
      <alignment horizontal="center" vertical="center"/>
    </xf>
    <xf numFmtId="0" fontId="209" fillId="0" borderId="1" xfId="17" applyFont="1" applyBorder="1" applyAlignment="1">
      <alignment horizontal="center" vertical="center"/>
    </xf>
    <xf numFmtId="3" fontId="10" fillId="0" borderId="1" xfId="17" applyNumberFormat="1" applyFont="1" applyBorder="1" applyAlignment="1">
      <alignment horizontal="center" vertical="center"/>
    </xf>
    <xf numFmtId="1" fontId="209" fillId="0" borderId="1" xfId="17" applyNumberFormat="1" applyFont="1" applyBorder="1" applyAlignment="1">
      <alignment horizontal="center" vertical="center"/>
    </xf>
    <xf numFmtId="1" fontId="157" fillId="0" borderId="1" xfId="17" applyNumberFormat="1" applyFont="1" applyBorder="1" applyAlignment="1">
      <alignment horizontal="center" vertical="center"/>
    </xf>
    <xf numFmtId="0" fontId="209" fillId="2" borderId="1" xfId="17" applyFont="1" applyFill="1" applyBorder="1" applyAlignment="1">
      <alignment horizontal="center" vertical="center"/>
    </xf>
    <xf numFmtId="1" fontId="209" fillId="2" borderId="1" xfId="17" applyNumberFormat="1" applyFont="1" applyFill="1" applyBorder="1" applyAlignment="1">
      <alignment horizontal="center" vertical="center"/>
    </xf>
    <xf numFmtId="1" fontId="157" fillId="2" borderId="1" xfId="17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09" fillId="0" borderId="3" xfId="17" applyFont="1" applyBorder="1" applyAlignment="1">
      <alignment horizontal="center" vertical="center"/>
    </xf>
    <xf numFmtId="3" fontId="10" fillId="0" borderId="3" xfId="17" applyNumberFormat="1" applyFont="1" applyBorder="1" applyAlignment="1">
      <alignment horizontal="center" vertical="center"/>
    </xf>
    <xf numFmtId="1" fontId="209" fillId="0" borderId="3" xfId="17" applyNumberFormat="1" applyFont="1" applyBorder="1" applyAlignment="1">
      <alignment horizontal="center" vertical="center"/>
    </xf>
    <xf numFmtId="3" fontId="10" fillId="0" borderId="16" xfId="17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3" fontId="10" fillId="0" borderId="17" xfId="17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57" fillId="0" borderId="5" xfId="17" applyFont="1" applyBorder="1" applyAlignment="1">
      <alignment horizontal="center" vertical="center"/>
    </xf>
    <xf numFmtId="3" fontId="10" fillId="0" borderId="5" xfId="17" applyNumberFormat="1" applyFont="1" applyBorder="1" applyAlignment="1">
      <alignment horizontal="center" vertical="center"/>
    </xf>
    <xf numFmtId="3" fontId="10" fillId="0" borderId="33" xfId="17" applyNumberFormat="1" applyFont="1" applyBorder="1" applyAlignment="1">
      <alignment horizontal="center" vertical="center"/>
    </xf>
    <xf numFmtId="0" fontId="228" fillId="21" borderId="27" xfId="0" applyFont="1" applyFill="1" applyBorder="1" applyAlignment="1">
      <alignment horizontal="center" vertical="center" wrapText="1"/>
    </xf>
    <xf numFmtId="0" fontId="228" fillId="21" borderId="18" xfId="0" applyFont="1" applyFill="1" applyBorder="1" applyAlignment="1">
      <alignment horizontal="center" vertical="center" wrapText="1"/>
    </xf>
    <xf numFmtId="0" fontId="228" fillId="21" borderId="28" xfId="0" applyFont="1" applyFill="1" applyBorder="1" applyAlignment="1">
      <alignment horizontal="center" vertical="center" wrapText="1"/>
    </xf>
    <xf numFmtId="1" fontId="157" fillId="0" borderId="1" xfId="17" applyNumberFormat="1" applyFont="1" applyBorder="1" applyAlignment="1">
      <alignment horizontal="center" vertical="center" wrapText="1"/>
    </xf>
    <xf numFmtId="3" fontId="157" fillId="0" borderId="1" xfId="17" applyNumberFormat="1" applyFont="1" applyBorder="1" applyAlignment="1">
      <alignment horizontal="center" vertical="center" wrapText="1"/>
    </xf>
    <xf numFmtId="0" fontId="24" fillId="0" borderId="1" xfId="17" applyFont="1" applyBorder="1" applyAlignment="1">
      <alignment horizontal="center" vertical="center" wrapText="1"/>
    </xf>
    <xf numFmtId="0" fontId="228" fillId="21" borderId="1" xfId="0" applyFont="1" applyFill="1" applyBorder="1" applyAlignment="1">
      <alignment horizontal="center" vertical="center" wrapText="1"/>
    </xf>
    <xf numFmtId="174" fontId="24" fillId="0" borderId="1" xfId="0" applyNumberFormat="1" applyFont="1" applyBorder="1" applyAlignment="1">
      <alignment horizontal="center" vertical="center" wrapText="1"/>
    </xf>
    <xf numFmtId="170" fontId="0" fillId="0" borderId="6" xfId="0" applyNumberFormat="1" applyBorder="1" applyAlignment="1">
      <alignment horizontal="center" vertical="center" wrapText="1"/>
    </xf>
    <xf numFmtId="170" fontId="0" fillId="0" borderId="2" xfId="0" applyNumberFormat="1" applyBorder="1" applyAlignment="1">
      <alignment horizontal="center" vertical="center" wrapText="1"/>
    </xf>
    <xf numFmtId="170" fontId="0" fillId="0" borderId="4" xfId="0" applyNumberFormat="1" applyBorder="1" applyAlignment="1">
      <alignment horizontal="center" vertical="center" wrapText="1"/>
    </xf>
    <xf numFmtId="170" fontId="220" fillId="21" borderId="1" xfId="0" applyNumberFormat="1" applyFont="1" applyFill="1" applyBorder="1" applyAlignment="1">
      <alignment horizontal="center" vertical="center" wrapText="1"/>
    </xf>
    <xf numFmtId="170" fontId="220" fillId="21" borderId="17" xfId="0" applyNumberFormat="1" applyFont="1" applyFill="1" applyBorder="1" applyAlignment="1">
      <alignment horizontal="center" vertical="center" wrapText="1"/>
    </xf>
    <xf numFmtId="170" fontId="220" fillId="21" borderId="5" xfId="0" applyNumberFormat="1" applyFont="1" applyFill="1" applyBorder="1" applyAlignment="1">
      <alignment horizontal="center" vertical="center" wrapText="1"/>
    </xf>
    <xf numFmtId="170" fontId="220" fillId="21" borderId="33" xfId="0" applyNumberFormat="1" applyFont="1" applyFill="1" applyBorder="1" applyAlignment="1">
      <alignment horizontal="center" vertical="center" wrapText="1"/>
    </xf>
    <xf numFmtId="174" fontId="63" fillId="0" borderId="3" xfId="17" applyNumberFormat="1" applyFont="1" applyBorder="1" applyAlignment="1">
      <alignment horizontal="center" vertical="center" wrapText="1"/>
    </xf>
    <xf numFmtId="174" fontId="0" fillId="0" borderId="16" xfId="0" applyNumberFormat="1" applyBorder="1" applyAlignment="1">
      <alignment horizontal="center" vertical="center" wrapText="1"/>
    </xf>
    <xf numFmtId="174" fontId="63" fillId="0" borderId="1" xfId="17" applyNumberFormat="1" applyFont="1" applyBorder="1" applyAlignment="1">
      <alignment horizontal="center" vertical="center" wrapText="1"/>
    </xf>
    <xf numFmtId="174" fontId="0" fillId="0" borderId="17" xfId="0" applyNumberFormat="1" applyBorder="1" applyAlignment="1">
      <alignment horizontal="center" vertical="center" wrapText="1"/>
    </xf>
    <xf numFmtId="174" fontId="63" fillId="0" borderId="5" xfId="17" applyNumberFormat="1" applyFont="1" applyBorder="1" applyAlignment="1">
      <alignment horizontal="center" vertical="center" wrapText="1"/>
    </xf>
    <xf numFmtId="174" fontId="0" fillId="0" borderId="33" xfId="0" applyNumberFormat="1" applyBorder="1" applyAlignment="1">
      <alignment horizontal="center" vertical="center" wrapText="1"/>
    </xf>
    <xf numFmtId="0" fontId="226" fillId="21" borderId="0" xfId="0" applyFont="1" applyFill="1" applyAlignment="1">
      <alignment horizontal="center" vertical="center" wrapText="1"/>
    </xf>
    <xf numFmtId="0" fontId="226" fillId="21" borderId="4" xfId="0" applyFont="1" applyFill="1" applyBorder="1" applyAlignment="1">
      <alignment horizontal="center" vertical="center" wrapText="1"/>
    </xf>
    <xf numFmtId="0" fontId="226" fillId="21" borderId="5" xfId="0" applyFont="1" applyFill="1" applyBorder="1" applyAlignment="1">
      <alignment horizontal="center" vertical="center" wrapText="1"/>
    </xf>
    <xf numFmtId="0" fontId="226" fillId="21" borderId="33" xfId="0" applyFont="1" applyFill="1" applyBorder="1" applyAlignment="1">
      <alignment horizontal="center" vertical="center" wrapText="1"/>
    </xf>
    <xf numFmtId="0" fontId="226" fillId="21" borderId="27" xfId="0" applyFont="1" applyFill="1" applyBorder="1" applyAlignment="1">
      <alignment horizontal="center" vertical="center" wrapText="1"/>
    </xf>
    <xf numFmtId="0" fontId="226" fillId="21" borderId="18" xfId="0" applyFont="1" applyFill="1" applyBorder="1" applyAlignment="1">
      <alignment horizontal="center" vertical="center" wrapText="1"/>
    </xf>
    <xf numFmtId="0" fontId="226" fillId="21" borderId="28" xfId="0" applyFont="1" applyFill="1" applyBorder="1" applyAlignment="1">
      <alignment horizontal="center" vertical="center" wrapText="1"/>
    </xf>
    <xf numFmtId="174" fontId="0" fillId="0" borderId="3" xfId="0" applyNumberFormat="1" applyBorder="1" applyAlignment="1">
      <alignment horizontal="center" vertical="center"/>
    </xf>
    <xf numFmtId="174" fontId="0" fillId="0" borderId="16" xfId="0" applyNumberFormat="1" applyBorder="1" applyAlignment="1">
      <alignment horizontal="center" vertical="center"/>
    </xf>
    <xf numFmtId="174" fontId="0" fillId="0" borderId="5" xfId="0" applyNumberFormat="1" applyBorder="1" applyAlignment="1">
      <alignment horizontal="center" vertical="center"/>
    </xf>
    <xf numFmtId="174" fontId="0" fillId="0" borderId="33" xfId="0" applyNumberFormat="1" applyBorder="1" applyAlignment="1">
      <alignment horizontal="center" vertical="center"/>
    </xf>
    <xf numFmtId="174" fontId="0" fillId="0" borderId="18" xfId="0" applyNumberFormat="1" applyBorder="1" applyAlignment="1">
      <alignment horizontal="center" vertical="center"/>
    </xf>
    <xf numFmtId="174" fontId="0" fillId="0" borderId="28" xfId="0" applyNumberFormat="1" applyBorder="1" applyAlignment="1">
      <alignment horizontal="center" vertical="center"/>
    </xf>
    <xf numFmtId="0" fontId="0" fillId="0" borderId="37" xfId="0" applyBorder="1"/>
    <xf numFmtId="174" fontId="0" fillId="0" borderId="25" xfId="0" applyNumberFormat="1" applyBorder="1" applyAlignment="1">
      <alignment horizontal="center" vertical="center"/>
    </xf>
    <xf numFmtId="174" fontId="0" fillId="0" borderId="38" xfId="0" applyNumberFormat="1" applyBorder="1" applyAlignment="1">
      <alignment horizontal="center" vertical="center"/>
    </xf>
    <xf numFmtId="0" fontId="0" fillId="0" borderId="39" xfId="0" applyBorder="1"/>
    <xf numFmtId="174" fontId="0" fillId="0" borderId="0" xfId="0" applyNumberFormat="1" applyBorder="1" applyAlignment="1">
      <alignment horizontal="center" vertical="center"/>
    </xf>
    <xf numFmtId="174" fontId="0" fillId="0" borderId="40" xfId="0" applyNumberFormat="1" applyBorder="1" applyAlignment="1">
      <alignment horizontal="center" vertical="center"/>
    </xf>
    <xf numFmtId="0" fontId="0" fillId="0" borderId="42" xfId="0" applyBorder="1"/>
    <xf numFmtId="174" fontId="0" fillId="0" borderId="26" xfId="0" applyNumberFormat="1" applyBorder="1" applyAlignment="1">
      <alignment horizontal="center" vertical="center"/>
    </xf>
    <xf numFmtId="174" fontId="0" fillId="0" borderId="41" xfId="0" applyNumberFormat="1" applyBorder="1" applyAlignment="1">
      <alignment horizontal="center" vertical="center"/>
    </xf>
    <xf numFmtId="3" fontId="227" fillId="0" borderId="17" xfId="17" applyNumberFormat="1" applyFont="1" applyBorder="1" applyAlignment="1">
      <alignment horizontal="center" vertical="center"/>
    </xf>
    <xf numFmtId="3" fontId="227" fillId="0" borderId="33" xfId="17" applyNumberFormat="1" applyFont="1" applyBorder="1" applyAlignment="1">
      <alignment horizontal="center" vertical="center"/>
    </xf>
    <xf numFmtId="174" fontId="227" fillId="0" borderId="0" xfId="0" applyNumberFormat="1" applyFont="1"/>
    <xf numFmtId="174" fontId="227" fillId="0" borderId="2" xfId="17" applyNumberFormat="1" applyFont="1" applyFill="1" applyBorder="1" applyAlignment="1">
      <alignment horizontal="center" vertical="center"/>
    </xf>
    <xf numFmtId="174" fontId="227" fillId="0" borderId="1" xfId="17" applyNumberFormat="1" applyFont="1" applyBorder="1" applyAlignment="1">
      <alignment horizontal="center" vertical="center"/>
    </xf>
    <xf numFmtId="174" fontId="227" fillId="0" borderId="17" xfId="17" applyNumberFormat="1" applyFont="1" applyBorder="1" applyAlignment="1">
      <alignment horizontal="center" vertical="center"/>
    </xf>
    <xf numFmtId="174" fontId="227" fillId="0" borderId="4" xfId="17" applyNumberFormat="1" applyFont="1" applyFill="1" applyBorder="1" applyAlignment="1">
      <alignment horizontal="center" vertical="center"/>
    </xf>
    <xf numFmtId="174" fontId="227" fillId="0" borderId="5" xfId="17" applyNumberFormat="1" applyFont="1" applyBorder="1" applyAlignment="1">
      <alignment horizontal="center" vertical="center"/>
    </xf>
    <xf numFmtId="174" fontId="227" fillId="0" borderId="33" xfId="17" applyNumberFormat="1" applyFont="1" applyBorder="1" applyAlignment="1">
      <alignment horizontal="center" vertical="center"/>
    </xf>
    <xf numFmtId="174" fontId="227" fillId="18" borderId="2" xfId="20" applyNumberFormat="1" applyFont="1" applyFill="1" applyBorder="1" applyAlignment="1">
      <alignment horizontal="center" vertical="center"/>
    </xf>
    <xf numFmtId="174" fontId="227" fillId="18" borderId="1" xfId="20" applyNumberFormat="1" applyFont="1" applyFill="1" applyBorder="1" applyAlignment="1">
      <alignment horizontal="center" vertical="center"/>
    </xf>
    <xf numFmtId="174" fontId="227" fillId="0" borderId="1" xfId="11" applyNumberFormat="1" applyFont="1" applyFill="1" applyBorder="1" applyAlignment="1">
      <alignment horizontal="center" vertical="center"/>
    </xf>
    <xf numFmtId="174" fontId="231" fillId="18" borderId="1" xfId="21" applyNumberFormat="1" applyFont="1" applyFill="1" applyBorder="1" applyAlignment="1">
      <alignment horizontal="center" vertical="center"/>
    </xf>
    <xf numFmtId="174" fontId="231" fillId="0" borderId="1" xfId="21" applyNumberFormat="1" applyFont="1" applyBorder="1" applyAlignment="1">
      <alignment horizontal="center" vertical="center"/>
    </xf>
    <xf numFmtId="174" fontId="227" fillId="0" borderId="2" xfId="20" applyNumberFormat="1" applyFont="1" applyBorder="1" applyAlignment="1">
      <alignment horizontal="center" vertical="center"/>
    </xf>
    <xf numFmtId="174" fontId="227" fillId="0" borderId="1" xfId="20" applyNumberFormat="1" applyFont="1" applyBorder="1" applyAlignment="1">
      <alignment horizontal="center" vertical="center"/>
    </xf>
    <xf numFmtId="174" fontId="227" fillId="0" borderId="5" xfId="11" applyNumberFormat="1" applyFont="1" applyFill="1" applyBorder="1" applyAlignment="1">
      <alignment horizontal="center" vertical="center"/>
    </xf>
    <xf numFmtId="174" fontId="231" fillId="18" borderId="5" xfId="21" applyNumberFormat="1" applyFont="1" applyFill="1" applyBorder="1" applyAlignment="1">
      <alignment horizontal="center" vertical="center"/>
    </xf>
    <xf numFmtId="174" fontId="226" fillId="21" borderId="7" xfId="0" applyNumberFormat="1" applyFont="1" applyFill="1" applyBorder="1" applyAlignment="1">
      <alignment horizontal="center" vertical="center" wrapText="1"/>
    </xf>
    <xf numFmtId="174" fontId="226" fillId="21" borderId="20" xfId="0" applyNumberFormat="1" applyFont="1" applyFill="1" applyBorder="1" applyAlignment="1">
      <alignment horizontal="center" vertical="center" wrapText="1"/>
    </xf>
    <xf numFmtId="174" fontId="226" fillId="21" borderId="60" xfId="0" applyNumberFormat="1" applyFont="1" applyFill="1" applyBorder="1" applyAlignment="1">
      <alignment horizontal="center" vertical="center" wrapText="1"/>
    </xf>
    <xf numFmtId="174" fontId="227" fillId="0" borderId="1" xfId="0" applyNumberFormat="1" applyFont="1" applyBorder="1" applyAlignment="1">
      <alignment horizontal="center" vertical="center"/>
    </xf>
    <xf numFmtId="174" fontId="227" fillId="0" borderId="5" xfId="0" applyNumberFormat="1" applyFont="1" applyBorder="1" applyAlignment="1">
      <alignment horizontal="center" vertical="center"/>
    </xf>
    <xf numFmtId="174" fontId="227" fillId="0" borderId="3" xfId="0" applyNumberFormat="1" applyFont="1" applyBorder="1" applyAlignment="1">
      <alignment horizontal="center" vertical="center"/>
    </xf>
    <xf numFmtId="174" fontId="227" fillId="0" borderId="16" xfId="0" applyNumberFormat="1" applyFont="1" applyBorder="1" applyAlignment="1">
      <alignment horizontal="center" vertical="center"/>
    </xf>
    <xf numFmtId="174" fontId="225" fillId="21" borderId="1" xfId="0" applyNumberFormat="1" applyFont="1" applyFill="1" applyBorder="1" applyAlignment="1">
      <alignment horizontal="center" vertical="center" wrapText="1"/>
    </xf>
    <xf numFmtId="174" fontId="225" fillId="21" borderId="20" xfId="0" applyNumberFormat="1" applyFont="1" applyFill="1" applyBorder="1" applyAlignment="1">
      <alignment horizontal="center" vertical="center" wrapText="1"/>
    </xf>
    <xf numFmtId="174" fontId="225" fillId="21" borderId="60" xfId="0" applyNumberFormat="1" applyFont="1" applyFill="1" applyBorder="1" applyAlignment="1">
      <alignment horizontal="center" vertical="center" wrapText="1"/>
    </xf>
    <xf numFmtId="174" fontId="227" fillId="18" borderId="6" xfId="20" applyNumberFormat="1" applyFont="1" applyFill="1" applyBorder="1" applyAlignment="1">
      <alignment horizontal="center" vertical="center"/>
    </xf>
    <xf numFmtId="174" fontId="227" fillId="18" borderId="3" xfId="20" applyNumberFormat="1" applyFont="1" applyFill="1" applyBorder="1" applyAlignment="1">
      <alignment horizontal="center" vertical="center"/>
    </xf>
    <xf numFmtId="174" fontId="227" fillId="0" borderId="16" xfId="17" applyNumberFormat="1" applyFont="1" applyBorder="1" applyAlignment="1">
      <alignment horizontal="center" vertical="center"/>
    </xf>
    <xf numFmtId="174" fontId="227" fillId="0" borderId="3" xfId="11" applyNumberFormat="1" applyFont="1" applyFill="1" applyBorder="1" applyAlignment="1">
      <alignment horizontal="center" vertical="center"/>
    </xf>
    <xf numFmtId="174" fontId="231" fillId="18" borderId="3" xfId="21" applyNumberFormat="1" applyFont="1" applyFill="1" applyBorder="1" applyAlignment="1">
      <alignment horizontal="center" vertical="center"/>
    </xf>
    <xf numFmtId="0" fontId="218" fillId="21" borderId="20" xfId="0" applyFont="1" applyFill="1" applyBorder="1" applyAlignment="1">
      <alignment horizontal="center" vertical="center" wrapText="1"/>
    </xf>
    <xf numFmtId="0" fontId="232" fillId="0" borderId="2" xfId="17" applyFont="1" applyBorder="1" applyAlignment="1">
      <alignment horizontal="center" vertical="center" wrapText="1"/>
    </xf>
    <xf numFmtId="0" fontId="232" fillId="0" borderId="4" xfId="17" applyFont="1" applyBorder="1" applyAlignment="1">
      <alignment horizontal="center" vertical="center" wrapText="1"/>
    </xf>
    <xf numFmtId="0" fontId="232" fillId="0" borderId="3" xfId="0" applyFont="1" applyBorder="1" applyAlignment="1">
      <alignment horizontal="center" vertical="center" wrapText="1"/>
    </xf>
    <xf numFmtId="0" fontId="232" fillId="0" borderId="6" xfId="0" applyFont="1" applyBorder="1" applyAlignment="1">
      <alignment horizontal="center" vertical="center" wrapText="1"/>
    </xf>
    <xf numFmtId="0" fontId="232" fillId="0" borderId="1" xfId="17" applyFont="1" applyBorder="1" applyAlignment="1">
      <alignment horizontal="center" vertical="center" wrapText="1"/>
    </xf>
    <xf numFmtId="182" fontId="232" fillId="0" borderId="17" xfId="17" applyNumberFormat="1" applyFont="1" applyFill="1" applyBorder="1" applyAlignment="1">
      <alignment horizontal="center" vertical="center" wrapText="1"/>
    </xf>
    <xf numFmtId="0" fontId="232" fillId="0" borderId="5" xfId="17" applyFont="1" applyBorder="1" applyAlignment="1">
      <alignment horizontal="center" vertical="center" wrapText="1"/>
    </xf>
    <xf numFmtId="182" fontId="232" fillId="0" borderId="33" xfId="17" applyNumberFormat="1" applyFont="1" applyFill="1" applyBorder="1" applyAlignment="1">
      <alignment horizontal="center" vertical="center" wrapText="1"/>
    </xf>
    <xf numFmtId="0" fontId="218" fillId="21" borderId="3" xfId="0" applyFont="1" applyFill="1" applyBorder="1" applyAlignment="1">
      <alignment horizontal="center" vertical="center" wrapText="1"/>
    </xf>
    <xf numFmtId="0" fontId="218" fillId="21" borderId="5" xfId="0" applyFont="1" applyFill="1" applyBorder="1" applyAlignment="1">
      <alignment horizontal="center" vertical="center" wrapText="1"/>
    </xf>
    <xf numFmtId="0" fontId="220" fillId="21" borderId="0" xfId="0" applyFont="1" applyFill="1" applyAlignment="1">
      <alignment horizontal="center" vertical="center"/>
    </xf>
    <xf numFmtId="3" fontId="10" fillId="0" borderId="1" xfId="17" applyNumberFormat="1" applyBorder="1" applyAlignment="1">
      <alignment horizontal="center" vertical="center"/>
    </xf>
    <xf numFmtId="49" fontId="77" fillId="0" borderId="3" xfId="17" applyNumberFormat="1" applyFont="1" applyFill="1" applyBorder="1" applyAlignment="1">
      <alignment horizontal="center" vertical="center" wrapText="1"/>
    </xf>
    <xf numFmtId="49" fontId="77" fillId="0" borderId="16" xfId="17" applyNumberFormat="1" applyFont="1" applyFill="1" applyBorder="1" applyAlignment="1">
      <alignment horizontal="center" vertical="center" wrapText="1"/>
    </xf>
    <xf numFmtId="49" fontId="200" fillId="0" borderId="17" xfId="17" applyNumberFormat="1" applyFont="1" applyFill="1" applyBorder="1" applyAlignment="1">
      <alignment horizontal="center" vertical="center" wrapText="1"/>
    </xf>
    <xf numFmtId="3" fontId="200" fillId="0" borderId="17" xfId="17" applyNumberFormat="1" applyFont="1" applyFill="1" applyBorder="1" applyAlignment="1">
      <alignment horizontal="center" vertical="center"/>
    </xf>
    <xf numFmtId="3" fontId="10" fillId="0" borderId="33" xfId="17" applyNumberFormat="1" applyBorder="1" applyAlignment="1">
      <alignment horizontal="center" vertical="center"/>
    </xf>
    <xf numFmtId="0" fontId="193" fillId="0" borderId="7" xfId="17" applyFont="1" applyFill="1" applyBorder="1" applyAlignment="1">
      <alignment horizontal="center"/>
    </xf>
    <xf numFmtId="3" fontId="151" fillId="0" borderId="20" xfId="17" applyNumberFormat="1" applyFont="1" applyBorder="1" applyAlignment="1">
      <alignment horizontal="center"/>
    </xf>
    <xf numFmtId="0" fontId="193" fillId="0" borderId="8" xfId="17" applyFont="1" applyFill="1" applyBorder="1" applyAlignment="1">
      <alignment horizontal="center"/>
    </xf>
    <xf numFmtId="3" fontId="151" fillId="0" borderId="21" xfId="17" applyNumberFormat="1" applyFont="1" applyBorder="1" applyAlignment="1">
      <alignment horizontal="center"/>
    </xf>
    <xf numFmtId="0" fontId="231" fillId="0" borderId="0" xfId="17" applyFont="1" applyFill="1" applyBorder="1"/>
    <xf numFmtId="3" fontId="227" fillId="0" borderId="1" xfId="17" applyNumberFormat="1" applyFont="1" applyBorder="1" applyAlignment="1">
      <alignment horizontal="center" vertical="center"/>
    </xf>
    <xf numFmtId="3" fontId="227" fillId="0" borderId="3" xfId="17" applyNumberFormat="1" applyFont="1" applyBorder="1" applyAlignment="1">
      <alignment horizontal="center" vertical="center"/>
    </xf>
    <xf numFmtId="174" fontId="227" fillId="0" borderId="33" xfId="0" applyNumberFormat="1" applyFont="1" applyBorder="1" applyAlignment="1">
      <alignment horizontal="center" vertical="center"/>
    </xf>
    <xf numFmtId="3" fontId="227" fillId="0" borderId="16" xfId="17" applyNumberFormat="1" applyFont="1" applyBorder="1" applyAlignment="1">
      <alignment horizontal="center" vertical="center"/>
    </xf>
    <xf numFmtId="0" fontId="227" fillId="0" borderId="6" xfId="0" applyFont="1" applyBorder="1" applyAlignment="1">
      <alignment horizontal="center" vertical="center"/>
    </xf>
    <xf numFmtId="0" fontId="227" fillId="0" borderId="2" xfId="0" applyFont="1" applyBorder="1" applyAlignment="1">
      <alignment horizontal="center" vertical="center"/>
    </xf>
    <xf numFmtId="0" fontId="227" fillId="0" borderId="4" xfId="0" applyFont="1" applyBorder="1" applyAlignment="1">
      <alignment horizontal="center" vertical="center"/>
    </xf>
    <xf numFmtId="0" fontId="21" fillId="11" borderId="1" xfId="18" applyFont="1" applyFill="1" applyBorder="1" applyAlignment="1">
      <alignment horizontal="center" vertical="center"/>
    </xf>
    <xf numFmtId="49" fontId="21" fillId="11" borderId="1" xfId="18" applyNumberFormat="1" applyFont="1" applyFill="1" applyBorder="1" applyAlignment="1">
      <alignment horizontal="center" vertical="center" wrapText="1"/>
    </xf>
    <xf numFmtId="174" fontId="151" fillId="2" borderId="1" xfId="18" applyNumberFormat="1" applyFont="1" applyFill="1" applyBorder="1" applyAlignment="1">
      <alignment horizontal="center" vertical="center"/>
    </xf>
    <xf numFmtId="174" fontId="151" fillId="0" borderId="1" xfId="18" applyNumberFormat="1" applyFont="1" applyBorder="1" applyAlignment="1">
      <alignment horizontal="center" vertical="center"/>
    </xf>
    <xf numFmtId="174" fontId="151" fillId="0" borderId="17" xfId="18" applyNumberFormat="1" applyFont="1" applyBorder="1" applyAlignment="1">
      <alignment horizontal="center" vertical="center"/>
    </xf>
    <xf numFmtId="0" fontId="214" fillId="21" borderId="1" xfId="18" applyFont="1" applyFill="1" applyBorder="1" applyAlignment="1">
      <alignment horizontal="center" vertical="top" wrapText="1"/>
    </xf>
    <xf numFmtId="0" fontId="214" fillId="21" borderId="1" xfId="18" applyFont="1" applyFill="1" applyBorder="1" applyAlignment="1">
      <alignment horizontal="center" vertical="center" wrapText="1"/>
    </xf>
    <xf numFmtId="3" fontId="232" fillId="0" borderId="16" xfId="0" applyNumberFormat="1" applyFont="1" applyBorder="1" applyAlignment="1">
      <alignment horizontal="center" vertical="center" wrapText="1"/>
    </xf>
    <xf numFmtId="0" fontId="247" fillId="23" borderId="0" xfId="4" applyFont="1" applyFill="1" applyBorder="1" applyAlignment="1" applyProtection="1">
      <alignment horizontal="left" vertical="center"/>
      <protection locked="0"/>
    </xf>
    <xf numFmtId="0" fontId="0" fillId="23" borderId="0" xfId="0" applyFill="1" applyProtection="1">
      <protection locked="0"/>
    </xf>
    <xf numFmtId="0" fontId="0" fillId="23" borderId="0" xfId="0" applyFill="1" applyBorder="1" applyAlignment="1" applyProtection="1">
      <alignment horizontal="left" vertical="center"/>
      <protection locked="0"/>
    </xf>
    <xf numFmtId="0" fontId="0" fillId="0" borderId="0" xfId="0" applyFill="1" applyAlignment="1" applyProtection="1">
      <alignment vertical="center"/>
      <protection locked="0"/>
    </xf>
    <xf numFmtId="0" fontId="235" fillId="23" borderId="0" xfId="0" applyFont="1" applyFill="1" applyBorder="1" applyAlignment="1" applyProtection="1">
      <alignment vertical="center"/>
      <protection locked="0"/>
    </xf>
    <xf numFmtId="0" fontId="236" fillId="23" borderId="0" xfId="0" applyFont="1" applyFill="1" applyBorder="1" applyAlignment="1" applyProtection="1">
      <alignment vertical="center"/>
      <protection locked="0"/>
    </xf>
    <xf numFmtId="0" fontId="237" fillId="23" borderId="0" xfId="0" applyFont="1" applyFill="1" applyBorder="1" applyAlignment="1" applyProtection="1">
      <alignment horizontal="right" vertical="center"/>
      <protection locked="0"/>
    </xf>
    <xf numFmtId="0" fontId="238" fillId="23" borderId="0" xfId="0" applyFont="1" applyFill="1" applyBorder="1" applyAlignment="1" applyProtection="1">
      <alignment horizontal="right" vertical="center"/>
      <protection locked="0"/>
    </xf>
    <xf numFmtId="0" fontId="239" fillId="23" borderId="0" xfId="0" applyFont="1" applyFill="1" applyAlignment="1" applyProtection="1">
      <alignment vertical="center"/>
      <protection locked="0"/>
    </xf>
    <xf numFmtId="0" fontId="0" fillId="23" borderId="0" xfId="0" applyFill="1" applyAlignment="1" applyProtection="1">
      <alignment vertical="center"/>
      <protection locked="0"/>
    </xf>
    <xf numFmtId="0" fontId="240" fillId="23" borderId="0" xfId="0" applyFont="1" applyFill="1" applyBorder="1" applyAlignment="1" applyProtection="1">
      <alignment horizontal="center" vertical="center"/>
      <protection locked="0"/>
    </xf>
    <xf numFmtId="0" fontId="155" fillId="23" borderId="0" xfId="0" applyFont="1" applyFill="1" applyBorder="1" applyAlignment="1" applyProtection="1">
      <alignment horizontal="right" vertical="center"/>
      <protection locked="0"/>
    </xf>
    <xf numFmtId="0" fontId="241" fillId="23" borderId="0" xfId="0" applyFont="1" applyFill="1" applyBorder="1" applyAlignment="1" applyProtection="1">
      <alignment horizontal="left" vertical="center"/>
      <protection locked="0"/>
    </xf>
    <xf numFmtId="0" fontId="242" fillId="23" borderId="0" xfId="0" applyFont="1" applyFill="1" applyBorder="1" applyAlignment="1" applyProtection="1">
      <alignment vertical="center"/>
      <protection locked="0"/>
    </xf>
    <xf numFmtId="0" fontId="243" fillId="23" borderId="0" xfId="4" applyFont="1" applyFill="1" applyAlignment="1" applyProtection="1">
      <protection locked="0"/>
    </xf>
    <xf numFmtId="0" fontId="244" fillId="23" borderId="0" xfId="0" applyFont="1" applyFill="1" applyBorder="1" applyAlignment="1" applyProtection="1">
      <alignment horizontal="center" vertical="center"/>
      <protection locked="0"/>
    </xf>
    <xf numFmtId="0" fontId="192" fillId="23" borderId="0" xfId="0" applyFont="1" applyFill="1" applyAlignment="1" applyProtection="1">
      <alignment vertical="center"/>
      <protection locked="0"/>
    </xf>
    <xf numFmtId="0" fontId="245" fillId="23" borderId="0" xfId="4" applyFont="1" applyFill="1" applyAlignment="1" applyProtection="1">
      <alignment horizontal="right" vertical="center"/>
      <protection locked="0"/>
    </xf>
    <xf numFmtId="0" fontId="250" fillId="23" borderId="0" xfId="0" applyFont="1" applyFill="1" applyBorder="1" applyAlignment="1" applyProtection="1">
      <alignment horizontal="center" vertical="center"/>
      <protection locked="0"/>
    </xf>
    <xf numFmtId="0" fontId="247" fillId="23" borderId="0" xfId="14" applyFont="1" applyFill="1" applyBorder="1" applyAlignment="1" applyProtection="1">
      <alignment vertical="center" wrapText="1"/>
      <protection locked="0"/>
    </xf>
    <xf numFmtId="0" fontId="248" fillId="23" borderId="0" xfId="14" applyFont="1" applyFill="1" applyBorder="1" applyProtection="1">
      <protection locked="0"/>
    </xf>
    <xf numFmtId="0" fontId="247" fillId="23" borderId="0" xfId="14" applyFont="1" applyFill="1" applyBorder="1" applyProtection="1">
      <protection locked="0"/>
    </xf>
    <xf numFmtId="0" fontId="247" fillId="23" borderId="0" xfId="14" applyFont="1" applyFill="1" applyProtection="1">
      <protection locked="0"/>
    </xf>
    <xf numFmtId="0" fontId="247" fillId="23" borderId="0" xfId="14" applyFont="1" applyFill="1" applyAlignment="1" applyProtection="1">
      <alignment vertical="center" wrapText="1"/>
      <protection locked="0"/>
    </xf>
    <xf numFmtId="0" fontId="3" fillId="23" borderId="0" xfId="0" applyFont="1" applyFill="1" applyProtection="1">
      <protection locked="0"/>
    </xf>
    <xf numFmtId="0" fontId="3" fillId="0" borderId="50" xfId="0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0" fontId="45" fillId="0" borderId="46" xfId="0" applyFont="1" applyBorder="1" applyAlignment="1">
      <alignment horizontal="right" vertical="center" wrapText="1"/>
    </xf>
    <xf numFmtId="0" fontId="45" fillId="0" borderId="46" xfId="0" applyFont="1" applyBorder="1" applyAlignment="1">
      <alignment horizontal="right" vertical="center"/>
    </xf>
    <xf numFmtId="0" fontId="31" fillId="5" borderId="25" xfId="4" applyFont="1" applyFill="1" applyBorder="1" applyAlignment="1" applyProtection="1">
      <alignment horizontal="center" vertical="center" wrapText="1"/>
    </xf>
    <xf numFmtId="0" fontId="31" fillId="5" borderId="38" xfId="4" applyFont="1" applyFill="1" applyBorder="1" applyAlignment="1" applyProtection="1">
      <alignment horizontal="center" vertical="center" wrapText="1"/>
    </xf>
    <xf numFmtId="0" fontId="31" fillId="5" borderId="0" xfId="4" applyFont="1" applyFill="1" applyBorder="1" applyAlignment="1" applyProtection="1">
      <alignment horizontal="center" vertical="center" wrapText="1"/>
    </xf>
    <xf numFmtId="0" fontId="31" fillId="5" borderId="40" xfId="4" applyFont="1" applyFill="1" applyBorder="1" applyAlignment="1" applyProtection="1">
      <alignment horizontal="center" vertical="center" wrapText="1"/>
    </xf>
    <xf numFmtId="0" fontId="31" fillId="5" borderId="26" xfId="4" applyFont="1" applyFill="1" applyBorder="1" applyAlignment="1" applyProtection="1">
      <alignment horizontal="center" vertical="center" wrapText="1"/>
    </xf>
    <xf numFmtId="0" fontId="31" fillId="5" borderId="41" xfId="4" applyFont="1" applyFill="1" applyBorder="1" applyAlignment="1" applyProtection="1">
      <alignment horizontal="center" vertical="center" wrapText="1"/>
    </xf>
    <xf numFmtId="0" fontId="31" fillId="5" borderId="50" xfId="4" applyFont="1" applyFill="1" applyBorder="1" applyAlignment="1" applyProtection="1">
      <alignment horizontal="center" vertical="center" wrapText="1"/>
    </xf>
    <xf numFmtId="0" fontId="31" fillId="5" borderId="65" xfId="4" applyFont="1" applyFill="1" applyBorder="1" applyAlignment="1" applyProtection="1">
      <alignment horizontal="center" vertical="center" wrapText="1"/>
    </xf>
    <xf numFmtId="0" fontId="27" fillId="5" borderId="37" xfId="4" applyFont="1" applyFill="1" applyBorder="1" applyAlignment="1" applyProtection="1">
      <alignment horizontal="center" vertical="center" wrapText="1"/>
    </xf>
    <xf numFmtId="0" fontId="27" fillId="5" borderId="38" xfId="4" applyFont="1" applyFill="1" applyBorder="1" applyAlignment="1" applyProtection="1">
      <alignment horizontal="center" vertical="center" wrapText="1"/>
    </xf>
    <xf numFmtId="0" fontId="27" fillId="5" borderId="39" xfId="4" applyFont="1" applyFill="1" applyBorder="1" applyAlignment="1" applyProtection="1">
      <alignment horizontal="center" vertical="center" wrapText="1"/>
    </xf>
    <xf numFmtId="0" fontId="27" fillId="5" borderId="40" xfId="4" applyFont="1" applyFill="1" applyBorder="1" applyAlignment="1" applyProtection="1">
      <alignment horizontal="center" vertical="center" wrapText="1"/>
    </xf>
    <xf numFmtId="0" fontId="27" fillId="5" borderId="50" xfId="4" applyFont="1" applyFill="1" applyBorder="1" applyAlignment="1" applyProtection="1">
      <alignment horizontal="center" vertical="center" wrapText="1"/>
    </xf>
    <xf numFmtId="0" fontId="27" fillId="5" borderId="65" xfId="4" applyFont="1" applyFill="1" applyBorder="1" applyAlignment="1" applyProtection="1">
      <alignment horizontal="center" vertical="center" wrapText="1"/>
    </xf>
    <xf numFmtId="0" fontId="26" fillId="5" borderId="71" xfId="19" applyFont="1" applyFill="1" applyBorder="1" applyAlignment="1">
      <alignment horizontal="center" vertical="center"/>
    </xf>
    <xf numFmtId="0" fontId="26" fillId="5" borderId="47" xfId="19" applyFont="1" applyFill="1" applyBorder="1" applyAlignment="1">
      <alignment horizontal="center" vertical="center"/>
    </xf>
    <xf numFmtId="0" fontId="26" fillId="5" borderId="23" xfId="19" applyFont="1" applyFill="1" applyBorder="1" applyAlignment="1">
      <alignment horizontal="center" vertical="center"/>
    </xf>
    <xf numFmtId="0" fontId="0" fillId="0" borderId="42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27" fillId="5" borderId="42" xfId="4" applyFont="1" applyFill="1" applyBorder="1" applyAlignment="1" applyProtection="1">
      <alignment horizontal="center" vertical="center" wrapText="1"/>
    </xf>
    <xf numFmtId="0" fontId="27" fillId="5" borderId="41" xfId="4" applyFont="1" applyFill="1" applyBorder="1" applyAlignment="1" applyProtection="1">
      <alignment horizontal="center" vertical="center" wrapText="1"/>
    </xf>
    <xf numFmtId="0" fontId="27" fillId="5" borderId="25" xfId="4" applyFont="1" applyFill="1" applyBorder="1" applyAlignment="1" applyProtection="1">
      <alignment horizontal="center" vertical="center" wrapText="1"/>
    </xf>
    <xf numFmtId="0" fontId="27" fillId="5" borderId="0" xfId="4" applyFont="1" applyFill="1" applyBorder="1" applyAlignment="1" applyProtection="1">
      <alignment horizontal="center" vertical="center" wrapText="1"/>
    </xf>
    <xf numFmtId="0" fontId="0" fillId="0" borderId="50" xfId="0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47" fillId="23" borderId="0" xfId="4" applyFont="1" applyFill="1" applyBorder="1" applyAlignment="1" applyProtection="1">
      <alignment horizontal="left" vertical="center"/>
      <protection locked="0"/>
    </xf>
    <xf numFmtId="0" fontId="247" fillId="23" borderId="0" xfId="4" quotePrefix="1" applyFont="1" applyFill="1" applyBorder="1" applyAlignment="1" applyProtection="1">
      <alignment horizontal="left" vertical="center"/>
      <protection locked="0"/>
    </xf>
    <xf numFmtId="0" fontId="249" fillId="23" borderId="0" xfId="0" applyFont="1" applyFill="1" applyProtection="1">
      <protection locked="0"/>
    </xf>
    <xf numFmtId="0" fontId="247" fillId="23" borderId="0" xfId="0" applyFont="1" applyFill="1" applyProtection="1">
      <protection locked="0"/>
    </xf>
    <xf numFmtId="0" fontId="246" fillId="23" borderId="0" xfId="0" applyFont="1" applyFill="1" applyBorder="1" applyAlignment="1" applyProtection="1">
      <alignment horizontal="center" vertical="center"/>
      <protection locked="0"/>
    </xf>
    <xf numFmtId="0" fontId="250" fillId="24" borderId="50" xfId="0" applyFont="1" applyFill="1" applyBorder="1" applyAlignment="1" applyProtection="1">
      <alignment horizontal="center" vertical="center"/>
      <protection locked="0"/>
    </xf>
    <xf numFmtId="0" fontId="250" fillId="24" borderId="36" xfId="0" applyFont="1" applyFill="1" applyBorder="1" applyAlignment="1" applyProtection="1">
      <alignment horizontal="center" vertical="center"/>
      <protection locked="0"/>
    </xf>
    <xf numFmtId="0" fontId="250" fillId="24" borderId="65" xfId="0" applyFont="1" applyFill="1" applyBorder="1" applyAlignment="1" applyProtection="1">
      <alignment horizontal="center" vertical="center"/>
      <protection locked="0"/>
    </xf>
    <xf numFmtId="0" fontId="87" fillId="0" borderId="0" xfId="0" applyNumberFormat="1" applyFont="1" applyFill="1" applyBorder="1" applyAlignment="1" applyProtection="1">
      <alignment horizontal="center" vertical="center"/>
    </xf>
    <xf numFmtId="0" fontId="39" fillId="0" borderId="0" xfId="19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 wrapText="1"/>
    </xf>
    <xf numFmtId="0" fontId="84" fillId="6" borderId="2" xfId="9" applyFont="1" applyFill="1" applyBorder="1" applyAlignment="1">
      <alignment horizontal="center" vertical="center" wrapText="1"/>
    </xf>
    <xf numFmtId="0" fontId="84" fillId="6" borderId="1" xfId="9" applyFont="1" applyFill="1" applyBorder="1" applyAlignment="1">
      <alignment horizontal="center" vertical="center" wrapText="1"/>
    </xf>
    <xf numFmtId="0" fontId="84" fillId="6" borderId="4" xfId="9" applyFont="1" applyFill="1" applyBorder="1" applyAlignment="1">
      <alignment horizontal="center" vertical="center" wrapText="1"/>
    </xf>
    <xf numFmtId="0" fontId="84" fillId="6" borderId="5" xfId="9" applyFont="1" applyFill="1" applyBorder="1" applyAlignment="1">
      <alignment horizontal="center" vertical="center" wrapText="1"/>
    </xf>
    <xf numFmtId="0" fontId="84" fillId="6" borderId="1" xfId="9" applyFont="1" applyFill="1" applyBorder="1" applyAlignment="1">
      <alignment horizontal="left" vertical="center" wrapText="1"/>
    </xf>
    <xf numFmtId="0" fontId="84" fillId="6" borderId="5" xfId="9" applyFont="1" applyFill="1" applyBorder="1" applyAlignment="1">
      <alignment horizontal="left" vertical="center" wrapText="1"/>
    </xf>
    <xf numFmtId="3" fontId="84" fillId="0" borderId="31" xfId="0" applyNumberFormat="1" applyFont="1" applyFill="1" applyBorder="1" applyAlignment="1">
      <alignment horizontal="center" vertical="center" wrapText="1"/>
    </xf>
    <xf numFmtId="3" fontId="84" fillId="0" borderId="34" xfId="0" applyNumberFormat="1" applyFont="1" applyFill="1" applyBorder="1" applyAlignment="1">
      <alignment horizontal="center" vertical="center" wrapText="1"/>
    </xf>
    <xf numFmtId="2" fontId="84" fillId="0" borderId="72" xfId="0" applyNumberFormat="1" applyFont="1" applyFill="1" applyBorder="1" applyAlignment="1">
      <alignment horizontal="center" vertical="center"/>
    </xf>
    <xf numFmtId="2" fontId="84" fillId="0" borderId="25" xfId="0" applyNumberFormat="1" applyFont="1" applyFill="1" applyBorder="1" applyAlignment="1">
      <alignment horizontal="center" vertical="center"/>
    </xf>
    <xf numFmtId="2" fontId="84" fillId="0" borderId="70" xfId="0" applyNumberFormat="1" applyFont="1" applyFill="1" applyBorder="1" applyAlignment="1">
      <alignment horizontal="center" vertical="center"/>
    </xf>
    <xf numFmtId="2" fontId="84" fillId="0" borderId="73" xfId="0" applyNumberFormat="1" applyFont="1" applyFill="1" applyBorder="1" applyAlignment="1">
      <alignment horizontal="center" vertical="center"/>
    </xf>
    <xf numFmtId="2" fontId="84" fillId="0" borderId="46" xfId="0" applyNumberFormat="1" applyFont="1" applyFill="1" applyBorder="1" applyAlignment="1">
      <alignment horizontal="center" vertical="center"/>
    </xf>
    <xf numFmtId="2" fontId="84" fillId="0" borderId="24" xfId="0" applyNumberFormat="1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70" xfId="0" applyFont="1" applyFill="1" applyBorder="1" applyAlignment="1">
      <alignment horizontal="center" vertical="center"/>
    </xf>
    <xf numFmtId="0" fontId="84" fillId="0" borderId="51" xfId="0" applyFont="1" applyFill="1" applyBorder="1" applyAlignment="1">
      <alignment horizontal="center" vertical="center"/>
    </xf>
    <xf numFmtId="0" fontId="84" fillId="0" borderId="24" xfId="0" applyFont="1" applyFill="1" applyBorder="1" applyAlignment="1">
      <alignment horizontal="center" vertical="center"/>
    </xf>
    <xf numFmtId="174" fontId="84" fillId="0" borderId="60" xfId="19" applyNumberFormat="1" applyFont="1" applyFill="1" applyBorder="1" applyAlignment="1">
      <alignment horizontal="center" vertical="center"/>
    </xf>
    <xf numFmtId="174" fontId="84" fillId="0" borderId="52" xfId="19" applyNumberFormat="1" applyFont="1" applyFill="1" applyBorder="1" applyAlignment="1">
      <alignment horizontal="center" vertical="center"/>
    </xf>
    <xf numFmtId="174" fontId="84" fillId="0" borderId="35" xfId="19" applyNumberFormat="1" applyFont="1" applyFill="1" applyBorder="1" applyAlignment="1">
      <alignment horizontal="center" vertical="center"/>
    </xf>
    <xf numFmtId="174" fontId="84" fillId="0" borderId="34" xfId="19" applyNumberFormat="1" applyFont="1" applyFill="1" applyBorder="1" applyAlignment="1">
      <alignment horizontal="center" vertical="center"/>
    </xf>
    <xf numFmtId="174" fontId="84" fillId="0" borderId="60" xfId="0" applyNumberFormat="1" applyFont="1" applyFill="1" applyBorder="1" applyAlignment="1">
      <alignment horizontal="center" vertical="center"/>
    </xf>
    <xf numFmtId="174" fontId="84" fillId="0" borderId="52" xfId="0" applyNumberFormat="1" applyFont="1" applyFill="1" applyBorder="1" applyAlignment="1">
      <alignment horizontal="center" vertical="center"/>
    </xf>
    <xf numFmtId="174" fontId="84" fillId="0" borderId="34" xfId="0" applyNumberFormat="1" applyFont="1" applyFill="1" applyBorder="1" applyAlignment="1">
      <alignment horizontal="center" vertical="center"/>
    </xf>
    <xf numFmtId="166" fontId="84" fillId="0" borderId="6" xfId="0" applyNumberFormat="1" applyFont="1" applyFill="1" applyBorder="1" applyAlignment="1">
      <alignment horizontal="center" vertical="center"/>
    </xf>
    <xf numFmtId="166" fontId="84" fillId="0" borderId="3" xfId="0" applyNumberFormat="1" applyFont="1" applyFill="1" applyBorder="1" applyAlignment="1">
      <alignment horizontal="center" vertical="center"/>
    </xf>
    <xf numFmtId="0" fontId="84" fillId="6" borderId="3" xfId="9" applyFont="1" applyFill="1" applyBorder="1" applyAlignment="1">
      <alignment horizontal="center" vertical="center"/>
    </xf>
    <xf numFmtId="0" fontId="25" fillId="0" borderId="71" xfId="0" applyFont="1" applyFill="1" applyBorder="1" applyAlignment="1">
      <alignment horizontal="center" vertical="center"/>
    </xf>
    <xf numFmtId="0" fontId="25" fillId="0" borderId="47" xfId="0" applyFont="1" applyFill="1" applyBorder="1" applyAlignment="1">
      <alignment horizontal="center" vertical="center"/>
    </xf>
    <xf numFmtId="0" fontId="25" fillId="0" borderId="23" xfId="0" applyFont="1" applyFill="1" applyBorder="1" applyAlignment="1">
      <alignment horizontal="center" vertical="center"/>
    </xf>
    <xf numFmtId="0" fontId="25" fillId="0" borderId="71" xfId="0" applyFont="1" applyBorder="1" applyAlignment="1">
      <alignment horizontal="center" vertical="center"/>
    </xf>
    <xf numFmtId="0" fontId="25" fillId="0" borderId="47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166" fontId="12" fillId="0" borderId="71" xfId="0" applyNumberFormat="1" applyFont="1" applyFill="1" applyBorder="1" applyAlignment="1" applyProtection="1">
      <alignment horizontal="left" vertical="center"/>
    </xf>
    <xf numFmtId="166" fontId="12" fillId="0" borderId="47" xfId="0" applyNumberFormat="1" applyFont="1" applyFill="1" applyBorder="1" applyAlignment="1" applyProtection="1">
      <alignment horizontal="left" vertical="center"/>
    </xf>
    <xf numFmtId="166" fontId="12" fillId="0" borderId="23" xfId="0" applyNumberFormat="1" applyFont="1" applyFill="1" applyBorder="1" applyAlignment="1" applyProtection="1">
      <alignment horizontal="left" vertical="center"/>
    </xf>
    <xf numFmtId="0" fontId="25" fillId="0" borderId="71" xfId="0" applyFont="1" applyBorder="1" applyAlignment="1">
      <alignment horizontal="center" vertical="center" wrapText="1"/>
    </xf>
    <xf numFmtId="0" fontId="25" fillId="0" borderId="47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71" xfId="0" applyFont="1" applyBorder="1" applyAlignment="1">
      <alignment horizontal="left" vertical="center"/>
    </xf>
    <xf numFmtId="0" fontId="25" fillId="0" borderId="47" xfId="0" applyFont="1" applyBorder="1" applyAlignment="1">
      <alignment horizontal="left" vertical="center"/>
    </xf>
    <xf numFmtId="0" fontId="25" fillId="0" borderId="23" xfId="0" applyFont="1" applyBorder="1" applyAlignment="1">
      <alignment horizontal="left" vertical="center"/>
    </xf>
    <xf numFmtId="0" fontId="25" fillId="0" borderId="62" xfId="0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71" xfId="0" applyFont="1" applyFill="1" applyBorder="1" applyAlignment="1">
      <alignment horizontal="center" vertical="center" wrapText="1"/>
    </xf>
    <xf numFmtId="0" fontId="25" fillId="0" borderId="47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wrapText="1"/>
    </xf>
    <xf numFmtId="0" fontId="109" fillId="7" borderId="9" xfId="19" applyFont="1" applyFill="1" applyBorder="1" applyAlignment="1">
      <alignment horizontal="center" wrapText="1"/>
    </xf>
    <xf numFmtId="0" fontId="109" fillId="7" borderId="47" xfId="19" applyFont="1" applyFill="1" applyBorder="1" applyAlignment="1">
      <alignment horizontal="center" wrapText="1"/>
    </xf>
    <xf numFmtId="0" fontId="109" fillId="7" borderId="68" xfId="19" applyFont="1" applyFill="1" applyBorder="1" applyAlignment="1">
      <alignment horizontal="center" wrapText="1"/>
    </xf>
    <xf numFmtId="0" fontId="109" fillId="7" borderId="9" xfId="19" applyFont="1" applyFill="1" applyBorder="1" applyAlignment="1">
      <alignment horizontal="center" vertical="center" wrapText="1"/>
    </xf>
    <xf numFmtId="0" fontId="109" fillId="7" borderId="47" xfId="19" applyFont="1" applyFill="1" applyBorder="1" applyAlignment="1">
      <alignment horizontal="center" vertical="center" wrapText="1"/>
    </xf>
    <xf numFmtId="0" fontId="109" fillId="7" borderId="68" xfId="19" applyFont="1" applyFill="1" applyBorder="1" applyAlignment="1">
      <alignment horizontal="center" vertical="center" wrapText="1"/>
    </xf>
    <xf numFmtId="0" fontId="128" fillId="7" borderId="9" xfId="19" applyFont="1" applyFill="1" applyBorder="1" applyAlignment="1">
      <alignment horizontal="center" wrapText="1"/>
    </xf>
    <xf numFmtId="0" fontId="128" fillId="7" borderId="47" xfId="19" applyFont="1" applyFill="1" applyBorder="1" applyAlignment="1">
      <alignment horizontal="center" wrapText="1"/>
    </xf>
    <xf numFmtId="0" fontId="128" fillId="7" borderId="68" xfId="19" applyFont="1" applyFill="1" applyBorder="1" applyAlignment="1">
      <alignment horizontal="center" wrapText="1"/>
    </xf>
    <xf numFmtId="0" fontId="129" fillId="7" borderId="9" xfId="19" applyFont="1" applyFill="1" applyBorder="1" applyAlignment="1">
      <alignment horizontal="center" wrapText="1"/>
    </xf>
    <xf numFmtId="0" fontId="129" fillId="7" borderId="47" xfId="19" applyFont="1" applyFill="1" applyBorder="1" applyAlignment="1">
      <alignment horizontal="center" wrapText="1"/>
    </xf>
    <xf numFmtId="0" fontId="129" fillId="7" borderId="68" xfId="19" applyFont="1" applyFill="1" applyBorder="1" applyAlignment="1">
      <alignment horizontal="center" wrapText="1"/>
    </xf>
    <xf numFmtId="0" fontId="109" fillId="7" borderId="14" xfId="19" applyFont="1" applyFill="1" applyBorder="1" applyAlignment="1">
      <alignment horizontal="center" vertical="center"/>
    </xf>
    <xf numFmtId="0" fontId="109" fillId="7" borderId="74" xfId="19" applyFont="1" applyFill="1" applyBorder="1" applyAlignment="1">
      <alignment horizontal="center" vertical="center"/>
    </xf>
    <xf numFmtId="0" fontId="109" fillId="7" borderId="67" xfId="19" applyFont="1" applyFill="1" applyBorder="1" applyAlignment="1">
      <alignment horizontal="center" vertical="center"/>
    </xf>
    <xf numFmtId="0" fontId="28" fillId="7" borderId="15" xfId="19" applyFont="1" applyFill="1" applyBorder="1" applyAlignment="1">
      <alignment horizontal="center"/>
    </xf>
    <xf numFmtId="0" fontId="28" fillId="7" borderId="48" xfId="19" applyFont="1" applyFill="1" applyBorder="1" applyAlignment="1">
      <alignment horizontal="center"/>
    </xf>
    <xf numFmtId="0" fontId="28" fillId="7" borderId="69" xfId="19" applyFont="1" applyFill="1" applyBorder="1" applyAlignment="1">
      <alignment horizontal="center"/>
    </xf>
    <xf numFmtId="0" fontId="20" fillId="7" borderId="9" xfId="0" applyFont="1" applyFill="1" applyBorder="1" applyAlignment="1">
      <alignment horizontal="center" vertical="center"/>
    </xf>
    <xf numFmtId="0" fontId="20" fillId="7" borderId="47" xfId="0" applyFont="1" applyFill="1" applyBorder="1" applyAlignment="1">
      <alignment horizontal="center" vertical="center"/>
    </xf>
    <xf numFmtId="0" fontId="20" fillId="7" borderId="68" xfId="0" applyFont="1" applyFill="1" applyBorder="1" applyAlignment="1">
      <alignment horizontal="center" vertical="center"/>
    </xf>
    <xf numFmtId="166" fontId="108" fillId="7" borderId="30" xfId="0" applyNumberFormat="1" applyFont="1" applyFill="1" applyBorder="1" applyAlignment="1">
      <alignment horizontal="center" vertical="center" wrapText="1"/>
    </xf>
    <xf numFmtId="166" fontId="108" fillId="7" borderId="21" xfId="0" applyNumberFormat="1" applyFont="1" applyFill="1" applyBorder="1" applyAlignment="1">
      <alignment horizontal="center" vertical="center" wrapText="1"/>
    </xf>
    <xf numFmtId="3" fontId="127" fillId="7" borderId="31" xfId="0" applyNumberFormat="1" applyFont="1" applyFill="1" applyBorder="1" applyAlignment="1">
      <alignment horizontal="center" vertical="center" wrapText="1"/>
    </xf>
    <xf numFmtId="3" fontId="127" fillId="7" borderId="34" xfId="0" applyNumberFormat="1" applyFont="1" applyFill="1" applyBorder="1" applyAlignment="1">
      <alignment horizontal="center" vertical="center" wrapText="1"/>
    </xf>
    <xf numFmtId="0" fontId="108" fillId="7" borderId="29" xfId="0" applyFont="1" applyFill="1" applyBorder="1" applyAlignment="1">
      <alignment horizontal="center" vertical="center"/>
    </xf>
    <xf numFmtId="0" fontId="108" fillId="7" borderId="8" xfId="0" applyFont="1" applyFill="1" applyBorder="1" applyAlignment="1">
      <alignment horizontal="center" vertical="center"/>
    </xf>
    <xf numFmtId="0" fontId="109" fillId="7" borderId="30" xfId="19" applyFont="1" applyFill="1" applyBorder="1" applyAlignment="1">
      <alignment horizontal="center" vertical="center" wrapText="1"/>
    </xf>
    <xf numFmtId="0" fontId="109" fillId="7" borderId="21" xfId="19" applyFont="1" applyFill="1" applyBorder="1" applyAlignment="1">
      <alignment horizontal="center" vertical="center" wrapText="1"/>
    </xf>
    <xf numFmtId="166" fontId="108" fillId="7" borderId="61" xfId="0" applyNumberFormat="1" applyFont="1" applyFill="1" applyBorder="1" applyAlignment="1">
      <alignment horizontal="center" vertical="center"/>
    </xf>
    <xf numFmtId="166" fontId="108" fillId="7" borderId="11" xfId="0" applyNumberFormat="1" applyFont="1" applyFill="1" applyBorder="1" applyAlignment="1">
      <alignment horizontal="center" vertical="center"/>
    </xf>
    <xf numFmtId="0" fontId="112" fillId="7" borderId="6" xfId="8" applyFont="1" applyFill="1" applyBorder="1" applyAlignment="1">
      <alignment horizontal="center" vertical="center"/>
    </xf>
    <xf numFmtId="0" fontId="112" fillId="7" borderId="3" xfId="8" applyFont="1" applyFill="1" applyBorder="1" applyAlignment="1">
      <alignment horizontal="center" vertical="center"/>
    </xf>
    <xf numFmtId="0" fontId="112" fillId="7" borderId="16" xfId="8" applyFont="1" applyFill="1" applyBorder="1" applyAlignment="1">
      <alignment horizontal="center" vertical="center"/>
    </xf>
    <xf numFmtId="165" fontId="21" fillId="7" borderId="2" xfId="6" applyFont="1" applyFill="1" applyBorder="1" applyAlignment="1">
      <alignment horizontal="center" vertical="center"/>
    </xf>
    <xf numFmtId="165" fontId="21" fillId="7" borderId="1" xfId="6" applyFont="1" applyFill="1" applyBorder="1" applyAlignment="1">
      <alignment horizontal="center" vertical="center"/>
    </xf>
    <xf numFmtId="165" fontId="21" fillId="7" borderId="17" xfId="6" applyFont="1" applyFill="1" applyBorder="1" applyAlignment="1">
      <alignment horizontal="center" vertical="center"/>
    </xf>
    <xf numFmtId="0" fontId="131" fillId="0" borderId="59" xfId="8" applyFont="1" applyBorder="1" applyAlignment="1">
      <alignment horizontal="center" vertical="center" wrapText="1"/>
    </xf>
    <xf numFmtId="0" fontId="111" fillId="7" borderId="16" xfId="8" applyNumberFormat="1" applyFont="1" applyFill="1" applyBorder="1" applyAlignment="1">
      <alignment horizontal="center" vertical="center" wrapText="1"/>
    </xf>
    <xf numFmtId="0" fontId="111" fillId="7" borderId="33" xfId="8" applyNumberFormat="1" applyFont="1" applyFill="1" applyBorder="1" applyAlignment="1">
      <alignment horizontal="center" vertical="center" wrapText="1"/>
    </xf>
    <xf numFmtId="0" fontId="111" fillId="7" borderId="6" xfId="8" applyFont="1" applyFill="1" applyBorder="1" applyAlignment="1">
      <alignment horizontal="center" vertical="center"/>
    </xf>
    <xf numFmtId="0" fontId="111" fillId="7" borderId="4" xfId="8" applyFont="1" applyFill="1" applyBorder="1" applyAlignment="1">
      <alignment horizontal="center" vertical="center"/>
    </xf>
    <xf numFmtId="165" fontId="21" fillId="7" borderId="6" xfId="6" applyFont="1" applyFill="1" applyBorder="1" applyAlignment="1">
      <alignment horizontal="center" vertical="center"/>
    </xf>
    <xf numFmtId="165" fontId="21" fillId="7" borderId="3" xfId="6" applyFont="1" applyFill="1" applyBorder="1" applyAlignment="1">
      <alignment horizontal="center" vertical="center"/>
    </xf>
    <xf numFmtId="165" fontId="21" fillId="7" borderId="16" xfId="6" applyFont="1" applyFill="1" applyBorder="1" applyAlignment="1">
      <alignment horizontal="center" vertical="center"/>
    </xf>
    <xf numFmtId="0" fontId="111" fillId="7" borderId="3" xfId="8" applyFont="1" applyFill="1" applyBorder="1" applyAlignment="1">
      <alignment horizontal="center" vertical="center"/>
    </xf>
    <xf numFmtId="0" fontId="130" fillId="7" borderId="3" xfId="8" applyFont="1" applyFill="1" applyBorder="1" applyAlignment="1">
      <alignment horizontal="center" vertical="center"/>
    </xf>
    <xf numFmtId="165" fontId="21" fillId="7" borderId="8" xfId="6" applyFont="1" applyFill="1" applyBorder="1" applyAlignment="1">
      <alignment horizontal="center" vertical="center"/>
    </xf>
    <xf numFmtId="165" fontId="21" fillId="7" borderId="21" xfId="6" applyFont="1" applyFill="1" applyBorder="1" applyAlignment="1">
      <alignment horizontal="center" vertical="center"/>
    </xf>
    <xf numFmtId="165" fontId="21" fillId="7" borderId="34" xfId="6" applyFont="1" applyFill="1" applyBorder="1" applyAlignment="1">
      <alignment horizontal="center" vertical="center"/>
    </xf>
    <xf numFmtId="0" fontId="113" fillId="7" borderId="27" xfId="19" applyFont="1" applyFill="1" applyBorder="1" applyAlignment="1">
      <alignment horizontal="center" vertical="center"/>
    </xf>
    <xf numFmtId="0" fontId="113" fillId="7" borderId="18" xfId="19" applyFont="1" applyFill="1" applyBorder="1" applyAlignment="1">
      <alignment horizontal="center" vertical="center"/>
    </xf>
    <xf numFmtId="0" fontId="113" fillId="7" borderId="28" xfId="19" applyFont="1" applyFill="1" applyBorder="1" applyAlignment="1">
      <alignment horizontal="center" vertical="center"/>
    </xf>
    <xf numFmtId="0" fontId="113" fillId="7" borderId="21" xfId="19" applyFont="1" applyFill="1" applyBorder="1" applyAlignment="1">
      <alignment horizontal="center" vertical="center" wrapText="1"/>
    </xf>
    <xf numFmtId="0" fontId="113" fillId="7" borderId="5" xfId="19" applyFont="1" applyFill="1" applyBorder="1" applyAlignment="1">
      <alignment horizontal="center" vertical="center" wrapText="1"/>
    </xf>
    <xf numFmtId="0" fontId="132" fillId="7" borderId="0" xfId="8" applyFont="1" applyFill="1" applyAlignment="1">
      <alignment horizontal="center" vertical="center" wrapText="1"/>
    </xf>
    <xf numFmtId="3" fontId="113" fillId="7" borderId="33" xfId="8" applyNumberFormat="1" applyFont="1" applyFill="1" applyBorder="1" applyAlignment="1">
      <alignment horizontal="center" vertical="center" wrapText="1"/>
    </xf>
    <xf numFmtId="0" fontId="113" fillId="7" borderId="29" xfId="19" applyFont="1" applyFill="1" applyBorder="1" applyAlignment="1">
      <alignment horizontal="center" vertical="center" wrapText="1"/>
    </xf>
    <xf numFmtId="0" fontId="113" fillId="7" borderId="30" xfId="19" applyFont="1" applyFill="1" applyBorder="1" applyAlignment="1">
      <alignment horizontal="center" vertical="center" wrapText="1"/>
    </xf>
    <xf numFmtId="0" fontId="113" fillId="7" borderId="31" xfId="19" applyFont="1" applyFill="1" applyBorder="1" applyAlignment="1">
      <alignment horizontal="center" vertical="center" wrapText="1"/>
    </xf>
    <xf numFmtId="0" fontId="113" fillId="7" borderId="27" xfId="19" applyFont="1" applyFill="1" applyBorder="1" applyAlignment="1">
      <alignment horizontal="center" vertical="center" wrapText="1"/>
    </xf>
    <xf numFmtId="0" fontId="113" fillId="7" borderId="18" xfId="19" applyFont="1" applyFill="1" applyBorder="1" applyAlignment="1">
      <alignment horizontal="center" vertical="center" wrapText="1"/>
    </xf>
    <xf numFmtId="0" fontId="113" fillId="7" borderId="28" xfId="19" applyFont="1" applyFill="1" applyBorder="1" applyAlignment="1">
      <alignment horizontal="center" vertical="center" wrapText="1"/>
    </xf>
    <xf numFmtId="0" fontId="113" fillId="7" borderId="12" xfId="19" applyFont="1" applyFill="1" applyBorder="1" applyAlignment="1">
      <alignment horizontal="center" vertical="center"/>
    </xf>
    <xf numFmtId="0" fontId="113" fillId="7" borderId="22" xfId="19" applyFont="1" applyFill="1" applyBorder="1" applyAlignment="1">
      <alignment horizontal="center" vertical="center"/>
    </xf>
    <xf numFmtId="0" fontId="113" fillId="7" borderId="35" xfId="19" applyFont="1" applyFill="1" applyBorder="1" applyAlignment="1">
      <alignment horizontal="center" vertical="center"/>
    </xf>
    <xf numFmtId="0" fontId="113" fillId="7" borderId="8" xfId="19" applyFont="1" applyFill="1" applyBorder="1" applyAlignment="1">
      <alignment horizontal="center" vertical="center" wrapText="1"/>
    </xf>
    <xf numFmtId="0" fontId="132" fillId="7" borderId="4" xfId="8" applyFont="1" applyFill="1" applyBorder="1" applyAlignment="1">
      <alignment horizontal="center" vertical="center" wrapText="1"/>
    </xf>
    <xf numFmtId="0" fontId="110" fillId="2" borderId="75" xfId="19" applyFont="1" applyFill="1" applyBorder="1" applyAlignment="1">
      <alignment horizontal="left" vertical="center"/>
    </xf>
    <xf numFmtId="0" fontId="110" fillId="2" borderId="36" xfId="19" applyFont="1" applyFill="1" applyBorder="1" applyAlignment="1">
      <alignment horizontal="left" vertical="center"/>
    </xf>
    <xf numFmtId="0" fontId="110" fillId="2" borderId="66" xfId="19" applyFont="1" applyFill="1" applyBorder="1" applyAlignment="1">
      <alignment horizontal="left" vertical="center"/>
    </xf>
    <xf numFmtId="0" fontId="110" fillId="2" borderId="62" xfId="19" applyFont="1" applyFill="1" applyBorder="1" applyAlignment="1">
      <alignment horizontal="left" vertical="center"/>
    </xf>
    <xf numFmtId="0" fontId="110" fillId="2" borderId="48" xfId="19" applyFont="1" applyFill="1" applyBorder="1" applyAlignment="1">
      <alignment horizontal="left" vertical="center"/>
    </xf>
    <xf numFmtId="0" fontId="110" fillId="2" borderId="10" xfId="19" applyFont="1" applyFill="1" applyBorder="1" applyAlignment="1">
      <alignment horizontal="left" vertical="center"/>
    </xf>
    <xf numFmtId="0" fontId="110" fillId="2" borderId="71" xfId="19" applyFont="1" applyFill="1" applyBorder="1" applyAlignment="1">
      <alignment horizontal="left" vertical="center"/>
    </xf>
    <xf numFmtId="0" fontId="110" fillId="2" borderId="47" xfId="19" applyFont="1" applyFill="1" applyBorder="1" applyAlignment="1">
      <alignment horizontal="left" vertical="center"/>
    </xf>
    <xf numFmtId="0" fontId="110" fillId="2" borderId="23" xfId="19" applyFont="1" applyFill="1" applyBorder="1" applyAlignment="1">
      <alignment horizontal="left" vertical="center"/>
    </xf>
    <xf numFmtId="0" fontId="110" fillId="0" borderId="71" xfId="19" applyFont="1" applyBorder="1" applyAlignment="1">
      <alignment horizontal="left" vertical="center"/>
    </xf>
    <xf numFmtId="0" fontId="110" fillId="0" borderId="47" xfId="19" applyFont="1" applyBorder="1" applyAlignment="1">
      <alignment horizontal="left" vertical="center"/>
    </xf>
    <xf numFmtId="0" fontId="110" fillId="0" borderId="23" xfId="19" applyFont="1" applyBorder="1" applyAlignment="1">
      <alignment horizontal="left" vertical="center"/>
    </xf>
    <xf numFmtId="0" fontId="110" fillId="2" borderId="61" xfId="19" applyFont="1" applyFill="1" applyBorder="1" applyAlignment="1">
      <alignment horizontal="left" vertical="center"/>
    </xf>
    <xf numFmtId="0" fontId="110" fillId="2" borderId="74" xfId="19" applyFont="1" applyFill="1" applyBorder="1" applyAlignment="1">
      <alignment horizontal="left" vertical="center"/>
    </xf>
    <xf numFmtId="0" fontId="110" fillId="2" borderId="11" xfId="19" applyFont="1" applyFill="1" applyBorder="1" applyAlignment="1">
      <alignment horizontal="left" vertical="center"/>
    </xf>
    <xf numFmtId="0" fontId="12" fillId="0" borderId="5" xfId="19" applyFont="1" applyFill="1" applyBorder="1" applyAlignment="1">
      <alignment horizontal="left" vertical="center" wrapText="1"/>
    </xf>
    <xf numFmtId="0" fontId="109" fillId="7" borderId="50" xfId="19" applyFont="1" applyFill="1" applyBorder="1" applyAlignment="1">
      <alignment horizontal="center" vertical="center"/>
    </xf>
    <xf numFmtId="0" fontId="109" fillId="7" borderId="36" xfId="19" applyFont="1" applyFill="1" applyBorder="1" applyAlignment="1">
      <alignment horizontal="center" vertical="center"/>
    </xf>
    <xf numFmtId="0" fontId="109" fillId="7" borderId="65" xfId="19" applyFont="1" applyFill="1" applyBorder="1" applyAlignment="1">
      <alignment horizontal="center" vertical="center"/>
    </xf>
    <xf numFmtId="0" fontId="12" fillId="0" borderId="1" xfId="19" applyFont="1" applyFill="1" applyBorder="1" applyAlignment="1">
      <alignment horizontal="left" vertical="center"/>
    </xf>
    <xf numFmtId="0" fontId="12" fillId="0" borderId="1" xfId="19" applyFont="1" applyFill="1" applyBorder="1" applyAlignment="1">
      <alignment horizontal="left" vertical="center" wrapText="1"/>
    </xf>
    <xf numFmtId="0" fontId="22" fillId="0" borderId="42" xfId="19" applyFont="1" applyFill="1" applyBorder="1" applyAlignment="1">
      <alignment horizontal="center" vertical="center" wrapText="1"/>
    </xf>
    <xf numFmtId="0" fontId="22" fillId="0" borderId="26" xfId="19" applyFont="1" applyFill="1" applyBorder="1" applyAlignment="1">
      <alignment horizontal="center" vertical="center" wrapText="1"/>
    </xf>
    <xf numFmtId="0" fontId="22" fillId="0" borderId="41" xfId="19" applyFont="1" applyFill="1" applyBorder="1" applyAlignment="1">
      <alignment horizontal="center" vertical="center" wrapText="1"/>
    </xf>
    <xf numFmtId="0" fontId="22" fillId="0" borderId="29" xfId="19" applyFont="1" applyFill="1" applyBorder="1" applyAlignment="1">
      <alignment horizontal="center" vertical="center" wrapText="1"/>
    </xf>
    <xf numFmtId="0" fontId="22" fillId="0" borderId="49" xfId="19" applyFont="1" applyFill="1" applyBorder="1" applyAlignment="1">
      <alignment horizontal="center" vertical="center" wrapText="1"/>
    </xf>
    <xf numFmtId="0" fontId="22" fillId="0" borderId="12" xfId="19" applyFont="1" applyFill="1" applyBorder="1" applyAlignment="1">
      <alignment horizontal="center" vertical="center" wrapText="1"/>
    </xf>
    <xf numFmtId="0" fontId="12" fillId="0" borderId="3" xfId="19" applyFont="1" applyFill="1" applyBorder="1" applyAlignment="1">
      <alignment horizontal="left" vertical="center"/>
    </xf>
    <xf numFmtId="0" fontId="22" fillId="0" borderId="50" xfId="19" applyFont="1" applyFill="1" applyBorder="1" applyAlignment="1">
      <alignment horizontal="center" vertical="center" wrapText="1"/>
    </xf>
    <xf numFmtId="0" fontId="22" fillId="0" borderId="36" xfId="19" applyFont="1" applyFill="1" applyBorder="1" applyAlignment="1">
      <alignment horizontal="center" vertical="center" wrapText="1"/>
    </xf>
    <xf numFmtId="0" fontId="22" fillId="0" borderId="65" xfId="19" applyFont="1" applyFill="1" applyBorder="1" applyAlignment="1">
      <alignment horizontal="center" vertical="center" wrapText="1"/>
    </xf>
    <xf numFmtId="49" fontId="12" fillId="0" borderId="3" xfId="19" applyNumberFormat="1" applyFont="1" applyFill="1" applyBorder="1" applyAlignment="1">
      <alignment horizontal="center" vertical="center"/>
    </xf>
    <xf numFmtId="49" fontId="12" fillId="0" borderId="5" xfId="19" applyNumberFormat="1" applyFont="1" applyFill="1" applyBorder="1" applyAlignment="1">
      <alignment horizontal="center" vertical="center"/>
    </xf>
    <xf numFmtId="3" fontId="40" fillId="0" borderId="16" xfId="8" applyNumberFormat="1" applyFont="1" applyFill="1" applyBorder="1" applyAlignment="1">
      <alignment horizontal="center" vertical="center" wrapText="1"/>
    </xf>
    <xf numFmtId="3" fontId="40" fillId="0" borderId="33" xfId="8" applyNumberFormat="1" applyFont="1" applyFill="1" applyBorder="1" applyAlignment="1">
      <alignment horizontal="center" vertical="center" wrapText="1"/>
    </xf>
    <xf numFmtId="49" fontId="12" fillId="0" borderId="3" xfId="19" applyNumberFormat="1" applyFont="1" applyFill="1" applyBorder="1" applyAlignment="1">
      <alignment horizontal="center" vertical="center" wrapText="1"/>
    </xf>
    <xf numFmtId="49" fontId="12" fillId="0" borderId="1" xfId="19" applyNumberFormat="1" applyFont="1" applyFill="1" applyBorder="1" applyAlignment="1">
      <alignment horizontal="center" vertical="center" wrapText="1"/>
    </xf>
    <xf numFmtId="49" fontId="12" fillId="0" borderId="5" xfId="19" applyNumberFormat="1" applyFont="1" applyFill="1" applyBorder="1" applyAlignment="1">
      <alignment horizontal="center" vertical="center" wrapText="1"/>
    </xf>
    <xf numFmtId="3" fontId="40" fillId="0" borderId="16" xfId="19" applyNumberFormat="1" applyFont="1" applyFill="1" applyBorder="1" applyAlignment="1">
      <alignment horizontal="center" vertical="center"/>
    </xf>
    <xf numFmtId="3" fontId="40" fillId="0" borderId="17" xfId="19" applyNumberFormat="1" applyFont="1" applyFill="1" applyBorder="1" applyAlignment="1">
      <alignment horizontal="center" vertical="center"/>
    </xf>
    <xf numFmtId="3" fontId="40" fillId="0" borderId="33" xfId="19" applyNumberFormat="1" applyFont="1" applyFill="1" applyBorder="1" applyAlignment="1">
      <alignment horizontal="center" vertical="center"/>
    </xf>
    <xf numFmtId="49" fontId="12" fillId="0" borderId="21" xfId="19" applyNumberFormat="1" applyFont="1" applyFill="1" applyBorder="1" applyAlignment="1">
      <alignment horizontal="center" vertical="center" wrapText="1"/>
    </xf>
    <xf numFmtId="3" fontId="40" fillId="0" borderId="34" xfId="19" applyNumberFormat="1" applyFont="1" applyFill="1" applyBorder="1" applyAlignment="1">
      <alignment horizontal="center" vertical="center"/>
    </xf>
    <xf numFmtId="0" fontId="128" fillId="7" borderId="50" xfId="19" applyFont="1" applyFill="1" applyBorder="1" applyAlignment="1">
      <alignment horizontal="center" vertical="center"/>
    </xf>
    <xf numFmtId="0" fontId="128" fillId="7" borderId="36" xfId="19" applyFont="1" applyFill="1" applyBorder="1" applyAlignment="1">
      <alignment horizontal="center" vertical="center"/>
    </xf>
    <xf numFmtId="0" fontId="128" fillId="7" borderId="65" xfId="19" applyFont="1" applyFill="1" applyBorder="1" applyAlignment="1">
      <alignment horizontal="center" vertical="center"/>
    </xf>
    <xf numFmtId="0" fontId="12" fillId="2" borderId="29" xfId="19" applyFont="1" applyFill="1" applyBorder="1" applyAlignment="1">
      <alignment horizontal="center" vertical="center"/>
    </xf>
    <xf numFmtId="0" fontId="12" fillId="2" borderId="49" xfId="19" applyFont="1" applyFill="1" applyBorder="1" applyAlignment="1">
      <alignment horizontal="center" vertical="center"/>
    </xf>
    <xf numFmtId="0" fontId="12" fillId="2" borderId="12" xfId="19" applyFont="1" applyFill="1" applyBorder="1" applyAlignment="1">
      <alignment horizontal="center" vertical="center"/>
    </xf>
    <xf numFmtId="0" fontId="22" fillId="0" borderId="39" xfId="19" applyFont="1" applyFill="1" applyBorder="1" applyAlignment="1">
      <alignment horizontal="center" vertical="center" wrapText="1"/>
    </xf>
    <xf numFmtId="0" fontId="22" fillId="0" borderId="0" xfId="19" applyFont="1" applyFill="1" applyBorder="1" applyAlignment="1">
      <alignment horizontal="center" vertical="center" wrapText="1"/>
    </xf>
    <xf numFmtId="0" fontId="22" fillId="0" borderId="40" xfId="19" applyFont="1" applyFill="1" applyBorder="1" applyAlignment="1">
      <alignment horizontal="center" vertical="center" wrapText="1"/>
    </xf>
    <xf numFmtId="0" fontId="133" fillId="7" borderId="50" xfId="19" applyFont="1" applyFill="1" applyBorder="1" applyAlignment="1">
      <alignment horizontal="center" vertical="center"/>
    </xf>
    <xf numFmtId="0" fontId="133" fillId="7" borderId="36" xfId="19" applyFont="1" applyFill="1" applyBorder="1" applyAlignment="1">
      <alignment horizontal="center" vertical="center"/>
    </xf>
    <xf numFmtId="0" fontId="133" fillId="7" borderId="65" xfId="19" applyFont="1" applyFill="1" applyBorder="1" applyAlignment="1">
      <alignment horizontal="center" vertical="center"/>
    </xf>
    <xf numFmtId="0" fontId="12" fillId="0" borderId="29" xfId="19" applyFont="1" applyFill="1" applyBorder="1" applyAlignment="1">
      <alignment horizontal="center" vertical="center"/>
    </xf>
    <xf numFmtId="0" fontId="12" fillId="0" borderId="49" xfId="19" applyFont="1" applyFill="1" applyBorder="1" applyAlignment="1">
      <alignment horizontal="center" vertical="center"/>
    </xf>
    <xf numFmtId="0" fontId="12" fillId="0" borderId="12" xfId="19" applyFont="1" applyFill="1" applyBorder="1" applyAlignment="1">
      <alignment horizontal="center" vertical="center"/>
    </xf>
    <xf numFmtId="0" fontId="133" fillId="7" borderId="42" xfId="19" applyFont="1" applyFill="1" applyBorder="1" applyAlignment="1">
      <alignment horizontal="center" vertical="center"/>
    </xf>
    <xf numFmtId="0" fontId="133" fillId="7" borderId="26" xfId="19" applyFont="1" applyFill="1" applyBorder="1" applyAlignment="1">
      <alignment horizontal="center" vertical="center"/>
    </xf>
    <xf numFmtId="0" fontId="133" fillId="7" borderId="41" xfId="19" applyFont="1" applyFill="1" applyBorder="1" applyAlignment="1">
      <alignment horizontal="center" vertical="center"/>
    </xf>
    <xf numFmtId="3" fontId="40" fillId="2" borderId="16" xfId="8" applyNumberFormat="1" applyFont="1" applyFill="1" applyBorder="1" applyAlignment="1">
      <alignment horizontal="center" vertical="center" wrapText="1"/>
    </xf>
    <xf numFmtId="3" fontId="40" fillId="2" borderId="33" xfId="8" applyNumberFormat="1" applyFont="1" applyFill="1" applyBorder="1" applyAlignment="1">
      <alignment horizontal="center" vertical="center" wrapText="1"/>
    </xf>
    <xf numFmtId="3" fontId="40" fillId="2" borderId="16" xfId="19" applyNumberFormat="1" applyFont="1" applyFill="1" applyBorder="1" applyAlignment="1">
      <alignment horizontal="center" vertical="center"/>
    </xf>
    <xf numFmtId="3" fontId="40" fillId="2" borderId="33" xfId="19" applyNumberFormat="1" applyFont="1" applyFill="1" applyBorder="1" applyAlignment="1">
      <alignment horizontal="center" vertical="center"/>
    </xf>
    <xf numFmtId="49" fontId="12" fillId="0" borderId="11" xfId="19" applyNumberFormat="1" applyFont="1" applyFill="1" applyBorder="1" applyAlignment="1">
      <alignment horizontal="center" vertical="center" wrapText="1"/>
    </xf>
    <xf numFmtId="49" fontId="12" fillId="0" borderId="23" xfId="19" applyNumberFormat="1" applyFont="1" applyFill="1" applyBorder="1" applyAlignment="1">
      <alignment horizontal="center" vertical="center" wrapText="1"/>
    </xf>
    <xf numFmtId="49" fontId="12" fillId="0" borderId="10" xfId="19" applyNumberFormat="1" applyFont="1" applyFill="1" applyBorder="1" applyAlignment="1">
      <alignment horizontal="center" vertical="center" wrapText="1"/>
    </xf>
    <xf numFmtId="3" fontId="40" fillId="2" borderId="17" xfId="19" applyNumberFormat="1" applyFont="1" applyFill="1" applyBorder="1" applyAlignment="1">
      <alignment horizontal="center" vertical="center"/>
    </xf>
    <xf numFmtId="0" fontId="108" fillId="7" borderId="29" xfId="19" applyFont="1" applyFill="1" applyBorder="1" applyAlignment="1">
      <alignment horizontal="center" vertical="center" wrapText="1"/>
    </xf>
    <xf numFmtId="0" fontId="108" fillId="7" borderId="12" xfId="19" applyFont="1" applyFill="1" applyBorder="1" applyAlignment="1">
      <alignment horizontal="center" vertical="center" wrapText="1"/>
    </xf>
    <xf numFmtId="0" fontId="109" fillId="7" borderId="22" xfId="19" applyFont="1" applyFill="1" applyBorder="1" applyAlignment="1">
      <alignment horizontal="center" vertical="center" wrapText="1"/>
    </xf>
    <xf numFmtId="0" fontId="108" fillId="7" borderId="3" xfId="19" applyFont="1" applyFill="1" applyBorder="1" applyAlignment="1">
      <alignment horizontal="center" vertical="center" wrapText="1"/>
    </xf>
    <xf numFmtId="0" fontId="108" fillId="7" borderId="5" xfId="19" applyFont="1" applyFill="1" applyBorder="1" applyAlignment="1">
      <alignment horizontal="center" vertical="center" wrapText="1"/>
    </xf>
    <xf numFmtId="3" fontId="108" fillId="7" borderId="16" xfId="8" applyNumberFormat="1" applyFont="1" applyFill="1" applyBorder="1" applyAlignment="1">
      <alignment horizontal="center" vertical="center" wrapText="1"/>
    </xf>
    <xf numFmtId="3" fontId="108" fillId="7" borderId="33" xfId="8" applyNumberFormat="1" applyFont="1" applyFill="1" applyBorder="1" applyAlignment="1">
      <alignment horizontal="center" vertical="center" wrapText="1"/>
    </xf>
    <xf numFmtId="0" fontId="135" fillId="7" borderId="14" xfId="8" applyFont="1" applyFill="1" applyBorder="1" applyAlignment="1">
      <alignment horizontal="center" vertical="center"/>
    </xf>
    <xf numFmtId="0" fontId="135" fillId="7" borderId="74" xfId="8" applyFont="1" applyFill="1" applyBorder="1" applyAlignment="1">
      <alignment horizontal="center" vertical="center"/>
    </xf>
    <xf numFmtId="0" fontId="135" fillId="7" borderId="67" xfId="8" applyFont="1" applyFill="1" applyBorder="1" applyAlignment="1">
      <alignment horizontal="center" vertical="center"/>
    </xf>
    <xf numFmtId="0" fontId="136" fillId="7" borderId="6" xfId="8" applyFont="1" applyFill="1" applyBorder="1" applyAlignment="1" applyProtection="1">
      <alignment horizontal="center" vertical="center"/>
      <protection locked="0"/>
    </xf>
    <xf numFmtId="0" fontId="136" fillId="7" borderId="3" xfId="8" applyFont="1" applyFill="1" applyBorder="1" applyAlignment="1" applyProtection="1">
      <alignment horizontal="center" vertical="center"/>
      <protection locked="0"/>
    </xf>
    <xf numFmtId="0" fontId="136" fillId="7" borderId="16" xfId="8" applyFont="1" applyFill="1" applyBorder="1" applyAlignment="1" applyProtection="1">
      <alignment horizontal="center" vertical="center"/>
      <protection locked="0"/>
    </xf>
    <xf numFmtId="0" fontId="136" fillId="7" borderId="7" xfId="8" applyFont="1" applyFill="1" applyBorder="1" applyAlignment="1">
      <alignment horizontal="center" vertical="center" wrapText="1"/>
    </xf>
    <xf numFmtId="0" fontId="136" fillId="7" borderId="49" xfId="8" applyFont="1" applyFill="1" applyBorder="1" applyAlignment="1">
      <alignment horizontal="center" vertical="center" wrapText="1"/>
    </xf>
    <xf numFmtId="0" fontId="136" fillId="7" borderId="20" xfId="8" applyFont="1" applyFill="1" applyBorder="1" applyAlignment="1">
      <alignment horizontal="center" vertical="center" wrapText="1"/>
    </xf>
    <xf numFmtId="0" fontId="136" fillId="7" borderId="32" xfId="8" applyFont="1" applyFill="1" applyBorder="1" applyAlignment="1">
      <alignment horizontal="center" vertical="center" wrapText="1"/>
    </xf>
    <xf numFmtId="0" fontId="109" fillId="7" borderId="1" xfId="8" applyFont="1" applyFill="1" applyBorder="1" applyAlignment="1">
      <alignment horizontal="center" vertical="center"/>
    </xf>
    <xf numFmtId="0" fontId="136" fillId="7" borderId="60" xfId="8" applyFont="1" applyFill="1" applyBorder="1" applyAlignment="1">
      <alignment horizontal="center" vertical="center" wrapText="1"/>
    </xf>
    <xf numFmtId="0" fontId="136" fillId="7" borderId="52" xfId="8" applyFont="1" applyFill="1" applyBorder="1" applyAlignment="1">
      <alignment horizontal="center" vertical="center" wrapText="1"/>
    </xf>
    <xf numFmtId="165" fontId="109" fillId="7" borderId="6" xfId="6" applyFont="1" applyFill="1" applyBorder="1" applyAlignment="1">
      <alignment horizontal="center" vertical="center"/>
    </xf>
    <xf numFmtId="0" fontId="134" fillId="7" borderId="3" xfId="8" applyFont="1" applyFill="1" applyBorder="1" applyAlignment="1">
      <alignment horizontal="center"/>
    </xf>
    <xf numFmtId="0" fontId="134" fillId="7" borderId="16" xfId="8" applyFont="1" applyFill="1" applyBorder="1" applyAlignment="1">
      <alignment horizontal="center"/>
    </xf>
    <xf numFmtId="3" fontId="114" fillId="0" borderId="53" xfId="19" applyNumberFormat="1" applyFont="1" applyFill="1" applyBorder="1" applyAlignment="1">
      <alignment horizontal="center" vertical="center"/>
    </xf>
    <xf numFmtId="3" fontId="114" fillId="0" borderId="45" xfId="19" applyNumberFormat="1" applyFont="1" applyFill="1" applyBorder="1" applyAlignment="1">
      <alignment horizontal="center" vertical="center"/>
    </xf>
    <xf numFmtId="3" fontId="114" fillId="0" borderId="43" xfId="19" applyNumberFormat="1" applyFont="1" applyFill="1" applyBorder="1" applyAlignment="1">
      <alignment horizontal="center" vertical="center"/>
    </xf>
    <xf numFmtId="3" fontId="113" fillId="7" borderId="16" xfId="8" applyNumberFormat="1" applyFont="1" applyFill="1" applyBorder="1" applyAlignment="1">
      <alignment horizontal="center" vertical="center" wrapText="1"/>
    </xf>
    <xf numFmtId="0" fontId="106" fillId="7" borderId="50" xfId="19" applyFont="1" applyFill="1" applyBorder="1" applyAlignment="1">
      <alignment horizontal="center" vertical="center" wrapText="1"/>
    </xf>
    <xf numFmtId="0" fontId="106" fillId="7" borderId="36" xfId="19" applyFont="1" applyFill="1" applyBorder="1" applyAlignment="1">
      <alignment horizontal="center" vertical="center" wrapText="1"/>
    </xf>
    <xf numFmtId="0" fontId="106" fillId="7" borderId="65" xfId="19" applyFont="1" applyFill="1" applyBorder="1" applyAlignment="1">
      <alignment horizontal="center" vertical="center" wrapText="1"/>
    </xf>
    <xf numFmtId="0" fontId="106" fillId="7" borderId="50" xfId="19" applyFont="1" applyFill="1" applyBorder="1" applyAlignment="1">
      <alignment horizontal="center" vertical="center"/>
    </xf>
    <xf numFmtId="0" fontId="106" fillId="7" borderId="36" xfId="19" applyFont="1" applyFill="1" applyBorder="1" applyAlignment="1">
      <alignment horizontal="center" vertical="center"/>
    </xf>
    <xf numFmtId="0" fontId="106" fillId="7" borderId="65" xfId="19" applyFont="1" applyFill="1" applyBorder="1" applyAlignment="1">
      <alignment horizontal="center" vertical="center"/>
    </xf>
    <xf numFmtId="0" fontId="113" fillId="7" borderId="29" xfId="19" applyFont="1" applyFill="1" applyBorder="1" applyAlignment="1">
      <alignment horizontal="center" vertical="center"/>
    </xf>
    <xf numFmtId="0" fontId="113" fillId="7" borderId="22" xfId="19" applyFont="1" applyFill="1" applyBorder="1" applyAlignment="1">
      <alignment horizontal="center" vertical="center" wrapText="1"/>
    </xf>
    <xf numFmtId="0" fontId="113" fillId="7" borderId="3" xfId="19" applyFont="1" applyFill="1" applyBorder="1" applyAlignment="1">
      <alignment horizontal="center" vertical="center" wrapText="1"/>
    </xf>
    <xf numFmtId="0" fontId="108" fillId="7" borderId="6" xfId="8" applyFont="1" applyFill="1" applyBorder="1" applyAlignment="1">
      <alignment horizontal="center" vertical="center"/>
    </xf>
    <xf numFmtId="0" fontId="108" fillId="7" borderId="4" xfId="8" applyFont="1" applyFill="1" applyBorder="1" applyAlignment="1">
      <alignment horizontal="center" vertical="center"/>
    </xf>
    <xf numFmtId="0" fontId="108" fillId="7" borderId="3" xfId="8" applyFont="1" applyFill="1" applyBorder="1" applyAlignment="1">
      <alignment horizontal="center" vertical="center" wrapText="1"/>
    </xf>
    <xf numFmtId="0" fontId="108" fillId="7" borderId="5" xfId="8" applyFont="1" applyFill="1" applyBorder="1" applyAlignment="1">
      <alignment horizontal="center" vertical="center" wrapText="1"/>
    </xf>
    <xf numFmtId="0" fontId="118" fillId="2" borderId="37" xfId="14" applyFont="1" applyFill="1" applyBorder="1" applyAlignment="1">
      <alignment horizontal="center" vertical="center" wrapText="1"/>
    </xf>
    <xf numFmtId="0" fontId="118" fillId="2" borderId="25" xfId="14" applyFont="1" applyFill="1" applyBorder="1" applyAlignment="1">
      <alignment horizontal="center" vertical="center" wrapText="1"/>
    </xf>
    <xf numFmtId="0" fontId="118" fillId="2" borderId="38" xfId="14" applyFont="1" applyFill="1" applyBorder="1" applyAlignment="1">
      <alignment horizontal="center" vertical="center" wrapText="1"/>
    </xf>
    <xf numFmtId="0" fontId="118" fillId="2" borderId="39" xfId="14" applyFont="1" applyFill="1" applyBorder="1" applyAlignment="1">
      <alignment horizontal="center" vertical="center" wrapText="1"/>
    </xf>
    <xf numFmtId="0" fontId="118" fillId="2" borderId="0" xfId="14" applyFont="1" applyFill="1" applyBorder="1" applyAlignment="1">
      <alignment horizontal="center" vertical="center" wrapText="1"/>
    </xf>
    <xf numFmtId="0" fontId="118" fillId="2" borderId="40" xfId="14" applyFont="1" applyFill="1" applyBorder="1" applyAlignment="1">
      <alignment horizontal="center" vertical="center" wrapText="1"/>
    </xf>
    <xf numFmtId="0" fontId="115" fillId="0" borderId="37" xfId="14" applyFont="1" applyBorder="1" applyAlignment="1">
      <alignment horizontal="center"/>
    </xf>
    <xf numFmtId="0" fontId="115" fillId="0" borderId="25" xfId="14" applyFont="1" applyBorder="1" applyAlignment="1">
      <alignment horizontal="center"/>
    </xf>
    <xf numFmtId="0" fontId="115" fillId="0" borderId="38" xfId="14" applyFont="1" applyBorder="1" applyAlignment="1">
      <alignment horizontal="center"/>
    </xf>
    <xf numFmtId="0" fontId="48" fillId="0" borderId="37" xfId="14" applyFont="1" applyBorder="1" applyAlignment="1">
      <alignment horizontal="center" vertical="center"/>
    </xf>
    <xf numFmtId="0" fontId="48" fillId="0" borderId="25" xfId="14" applyFont="1" applyBorder="1" applyAlignment="1">
      <alignment horizontal="center" vertical="center"/>
    </xf>
    <xf numFmtId="0" fontId="48" fillId="0" borderId="38" xfId="14" applyFont="1" applyBorder="1" applyAlignment="1">
      <alignment horizontal="center" vertical="center"/>
    </xf>
    <xf numFmtId="0" fontId="115" fillId="2" borderId="8" xfId="14" applyFont="1" applyFill="1" applyBorder="1" applyAlignment="1">
      <alignment horizontal="center"/>
    </xf>
    <xf numFmtId="0" fontId="115" fillId="2" borderId="2" xfId="14" applyFont="1" applyFill="1" applyBorder="1" applyAlignment="1">
      <alignment horizontal="center"/>
    </xf>
    <xf numFmtId="0" fontId="115" fillId="2" borderId="4" xfId="14" applyFont="1" applyFill="1" applyBorder="1" applyAlignment="1">
      <alignment horizontal="center"/>
    </xf>
    <xf numFmtId="0" fontId="55" fillId="0" borderId="1" xfId="0" applyNumberFormat="1" applyFont="1" applyFill="1" applyBorder="1" applyAlignment="1" applyProtection="1">
      <alignment horizontal="center" vertical="center"/>
    </xf>
    <xf numFmtId="0" fontId="55" fillId="0" borderId="5" xfId="0" applyNumberFormat="1" applyFont="1" applyFill="1" applyBorder="1" applyAlignment="1" applyProtection="1">
      <alignment horizontal="center" vertical="center"/>
    </xf>
    <xf numFmtId="0" fontId="115" fillId="0" borderId="1" xfId="0" applyFont="1" applyBorder="1" applyAlignment="1">
      <alignment horizontal="center" vertical="center"/>
    </xf>
    <xf numFmtId="0" fontId="115" fillId="0" borderId="5" xfId="0" applyFont="1" applyBorder="1" applyAlignment="1">
      <alignment horizontal="center" vertical="center"/>
    </xf>
    <xf numFmtId="0" fontId="118" fillId="2" borderId="37" xfId="14" applyFont="1" applyFill="1" applyBorder="1" applyAlignment="1">
      <alignment horizontal="left" vertical="center" wrapText="1"/>
    </xf>
    <xf numFmtId="0" fontId="118" fillId="2" borderId="25" xfId="14" applyFont="1" applyFill="1" applyBorder="1" applyAlignment="1">
      <alignment horizontal="left" vertical="center" wrapText="1"/>
    </xf>
    <xf numFmtId="0" fontId="118" fillId="2" borderId="38" xfId="14" applyFont="1" applyFill="1" applyBorder="1" applyAlignment="1">
      <alignment horizontal="left" vertical="center" wrapText="1"/>
    </xf>
    <xf numFmtId="0" fontId="118" fillId="2" borderId="39" xfId="14" applyFont="1" applyFill="1" applyBorder="1" applyAlignment="1">
      <alignment horizontal="left" vertical="center" wrapText="1"/>
    </xf>
    <xf numFmtId="0" fontId="118" fillId="2" borderId="0" xfId="14" applyFont="1" applyFill="1" applyBorder="1" applyAlignment="1">
      <alignment horizontal="left" vertical="center" wrapText="1"/>
    </xf>
    <xf numFmtId="0" fontId="118" fillId="2" borderId="40" xfId="14" applyFont="1" applyFill="1" applyBorder="1" applyAlignment="1">
      <alignment horizontal="left" vertical="center" wrapText="1"/>
    </xf>
    <xf numFmtId="0" fontId="118" fillId="2" borderId="42" xfId="14" applyFont="1" applyFill="1" applyBorder="1" applyAlignment="1">
      <alignment horizontal="left" vertical="center" wrapText="1"/>
    </xf>
    <xf numFmtId="0" fontId="118" fillId="2" borderId="26" xfId="14" applyFont="1" applyFill="1" applyBorder="1" applyAlignment="1">
      <alignment horizontal="left" vertical="center" wrapText="1"/>
    </xf>
    <xf numFmtId="0" fontId="118" fillId="2" borderId="41" xfId="14" applyFont="1" applyFill="1" applyBorder="1" applyAlignment="1">
      <alignment horizontal="left" vertical="center" wrapText="1"/>
    </xf>
    <xf numFmtId="0" fontId="55" fillId="0" borderId="17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115" fillId="2" borderId="6" xfId="14" applyFont="1" applyFill="1" applyBorder="1" applyAlignment="1">
      <alignment horizontal="center"/>
    </xf>
    <xf numFmtId="0" fontId="115" fillId="0" borderId="1" xfId="14" applyFont="1" applyFill="1" applyBorder="1" applyAlignment="1">
      <alignment horizontal="center" vertical="center"/>
    </xf>
    <xf numFmtId="0" fontId="115" fillId="0" borderId="5" xfId="14" applyFont="1" applyFill="1" applyBorder="1" applyAlignment="1">
      <alignment horizontal="center" vertical="center"/>
    </xf>
    <xf numFmtId="0" fontId="115" fillId="0" borderId="3" xfId="14" applyFont="1" applyFill="1" applyBorder="1" applyAlignment="1">
      <alignment horizontal="center" vertical="center"/>
    </xf>
    <xf numFmtId="0" fontId="55" fillId="0" borderId="3" xfId="0" applyNumberFormat="1" applyFont="1" applyFill="1" applyBorder="1" applyAlignment="1" applyProtection="1">
      <alignment horizontal="center" vertical="center"/>
    </xf>
    <xf numFmtId="0" fontId="115" fillId="0" borderId="3" xfId="0" applyFont="1" applyBorder="1" applyAlignment="1">
      <alignment horizontal="center" vertical="center"/>
    </xf>
    <xf numFmtId="3" fontId="62" fillId="0" borderId="60" xfId="8" applyNumberFormat="1" applyFont="1" applyFill="1" applyBorder="1" applyAlignment="1">
      <alignment horizontal="center" vertical="center" wrapText="1"/>
    </xf>
    <xf numFmtId="3" fontId="62" fillId="0" borderId="34" xfId="8" applyNumberFormat="1" applyFont="1" applyFill="1" applyBorder="1" applyAlignment="1">
      <alignment horizontal="center" vertical="center" wrapText="1"/>
    </xf>
    <xf numFmtId="3" fontId="62" fillId="0" borderId="31" xfId="8" applyNumberFormat="1" applyFont="1" applyFill="1" applyBorder="1" applyAlignment="1">
      <alignment horizontal="center" vertical="center" wrapText="1"/>
    </xf>
    <xf numFmtId="0" fontId="62" fillId="2" borderId="25" xfId="14" applyFont="1" applyFill="1" applyBorder="1" applyAlignment="1">
      <alignment horizontal="center" vertical="center"/>
    </xf>
    <xf numFmtId="0" fontId="118" fillId="2" borderId="25" xfId="14" applyFont="1" applyFill="1" applyBorder="1" applyAlignment="1">
      <alignment horizontal="left" vertical="center"/>
    </xf>
    <xf numFmtId="0" fontId="118" fillId="2" borderId="38" xfId="14" applyFont="1" applyFill="1" applyBorder="1" applyAlignment="1">
      <alignment horizontal="left" vertical="center"/>
    </xf>
    <xf numFmtId="0" fontId="118" fillId="2" borderId="39" xfId="14" applyFont="1" applyFill="1" applyBorder="1" applyAlignment="1">
      <alignment horizontal="left" vertical="center"/>
    </xf>
    <xf numFmtId="0" fontId="118" fillId="2" borderId="0" xfId="14" applyFont="1" applyFill="1" applyBorder="1" applyAlignment="1">
      <alignment horizontal="left" vertical="center"/>
    </xf>
    <xf numFmtId="0" fontId="118" fillId="2" borderId="40" xfId="14" applyFont="1" applyFill="1" applyBorder="1" applyAlignment="1">
      <alignment horizontal="left" vertical="center"/>
    </xf>
    <xf numFmtId="0" fontId="118" fillId="2" borderId="42" xfId="14" applyFont="1" applyFill="1" applyBorder="1" applyAlignment="1">
      <alignment horizontal="left" vertical="center"/>
    </xf>
    <xf numFmtId="0" fontId="118" fillId="2" borderId="26" xfId="14" applyFont="1" applyFill="1" applyBorder="1" applyAlignment="1">
      <alignment horizontal="left" vertical="center"/>
    </xf>
    <xf numFmtId="0" fontId="118" fillId="2" borderId="41" xfId="14" applyFont="1" applyFill="1" applyBorder="1" applyAlignment="1">
      <alignment horizontal="left" vertical="center"/>
    </xf>
    <xf numFmtId="0" fontId="55" fillId="0" borderId="2" xfId="0" applyNumberFormat="1" applyFont="1" applyFill="1" applyBorder="1" applyAlignment="1" applyProtection="1">
      <alignment horizontal="center" vertical="center"/>
    </xf>
    <xf numFmtId="0" fontId="55" fillId="0" borderId="4" xfId="0" applyNumberFormat="1" applyFont="1" applyFill="1" applyBorder="1" applyAlignment="1" applyProtection="1">
      <alignment horizontal="center" vertical="center"/>
    </xf>
    <xf numFmtId="3" fontId="62" fillId="0" borderId="35" xfId="8" applyNumberFormat="1" applyFont="1" applyFill="1" applyBorder="1" applyAlignment="1">
      <alignment horizontal="center" vertical="center" wrapText="1"/>
    </xf>
    <xf numFmtId="0" fontId="96" fillId="0" borderId="37" xfId="14" applyFont="1" applyBorder="1" applyAlignment="1">
      <alignment horizontal="center" vertical="center"/>
    </xf>
    <xf numFmtId="0" fontId="96" fillId="0" borderId="25" xfId="14" applyFont="1" applyBorder="1" applyAlignment="1">
      <alignment horizontal="center" vertical="center"/>
    </xf>
    <xf numFmtId="0" fontId="96" fillId="0" borderId="38" xfId="14" applyFont="1" applyBorder="1" applyAlignment="1">
      <alignment horizontal="center" vertical="center"/>
    </xf>
    <xf numFmtId="0" fontId="96" fillId="0" borderId="42" xfId="14" applyFont="1" applyBorder="1" applyAlignment="1">
      <alignment horizontal="center" vertical="center"/>
    </xf>
    <xf numFmtId="0" fontId="96" fillId="0" borderId="26" xfId="14" applyFont="1" applyBorder="1" applyAlignment="1">
      <alignment horizontal="center" vertical="center"/>
    </xf>
    <xf numFmtId="0" fontId="96" fillId="0" borderId="41" xfId="14" applyFont="1" applyBorder="1" applyAlignment="1">
      <alignment horizontal="center" vertical="center"/>
    </xf>
    <xf numFmtId="0" fontId="48" fillId="0" borderId="42" xfId="14" applyFont="1" applyBorder="1" applyAlignment="1">
      <alignment horizontal="center" vertical="center"/>
    </xf>
    <xf numFmtId="0" fontId="48" fillId="0" borderId="26" xfId="14" applyFont="1" applyBorder="1" applyAlignment="1">
      <alignment horizontal="center" vertical="center"/>
    </xf>
    <xf numFmtId="0" fontId="48" fillId="0" borderId="41" xfId="14" applyFont="1" applyBorder="1" applyAlignment="1">
      <alignment horizontal="center" vertical="center"/>
    </xf>
    <xf numFmtId="0" fontId="115" fillId="0" borderId="50" xfId="14" applyFont="1" applyBorder="1" applyAlignment="1">
      <alignment horizontal="center"/>
    </xf>
    <xf numFmtId="0" fontId="115" fillId="0" borderId="36" xfId="14" applyFont="1" applyBorder="1" applyAlignment="1">
      <alignment horizontal="center"/>
    </xf>
    <xf numFmtId="0" fontId="115" fillId="0" borderId="65" xfId="14" applyFont="1" applyBorder="1" applyAlignment="1">
      <alignment horizontal="center"/>
    </xf>
    <xf numFmtId="0" fontId="115" fillId="2" borderId="38" xfId="14" applyFont="1" applyFill="1" applyBorder="1" applyAlignment="1">
      <alignment horizontal="center"/>
    </xf>
    <xf numFmtId="0" fontId="115" fillId="2" borderId="40" xfId="14" applyFont="1" applyFill="1" applyBorder="1" applyAlignment="1">
      <alignment horizontal="center"/>
    </xf>
    <xf numFmtId="0" fontId="115" fillId="2" borderId="41" xfId="14" applyFont="1" applyFill="1" applyBorder="1" applyAlignment="1">
      <alignment horizontal="center"/>
    </xf>
    <xf numFmtId="0" fontId="1" fillId="0" borderId="56" xfId="14" applyFont="1" applyBorder="1" applyAlignment="1">
      <alignment horizontal="center" vertical="center"/>
    </xf>
    <xf numFmtId="0" fontId="1" fillId="0" borderId="57" xfId="14" applyFont="1" applyBorder="1" applyAlignment="1">
      <alignment horizontal="center" vertical="center"/>
    </xf>
    <xf numFmtId="0" fontId="55" fillId="0" borderId="1" xfId="14" applyNumberFormat="1" applyFont="1" applyFill="1" applyBorder="1" applyAlignment="1" applyProtection="1">
      <alignment horizontal="center" vertical="center"/>
    </xf>
    <xf numFmtId="0" fontId="1" fillId="0" borderId="17" xfId="14" applyFont="1" applyBorder="1" applyAlignment="1">
      <alignment horizontal="center" vertical="center"/>
    </xf>
    <xf numFmtId="3" fontId="62" fillId="0" borderId="68" xfId="8" applyNumberFormat="1" applyFont="1" applyFill="1" applyBorder="1" applyAlignment="1">
      <alignment horizontal="center" vertical="center" wrapText="1"/>
    </xf>
    <xf numFmtId="0" fontId="115" fillId="2" borderId="37" xfId="14" applyFont="1" applyFill="1" applyBorder="1" applyAlignment="1">
      <alignment horizontal="center"/>
    </xf>
    <xf numFmtId="0" fontId="115" fillId="2" borderId="39" xfId="14" applyFont="1" applyFill="1" applyBorder="1" applyAlignment="1">
      <alignment horizontal="center"/>
    </xf>
    <xf numFmtId="0" fontId="115" fillId="2" borderId="42" xfId="14" applyFont="1" applyFill="1" applyBorder="1" applyAlignment="1">
      <alignment horizontal="center"/>
    </xf>
    <xf numFmtId="0" fontId="48" fillId="0" borderId="37" xfId="14" applyFont="1" applyFill="1" applyBorder="1" applyAlignment="1">
      <alignment horizontal="center" vertical="center"/>
    </xf>
    <xf numFmtId="0" fontId="48" fillId="0" borderId="25" xfId="14" applyFont="1" applyFill="1" applyBorder="1" applyAlignment="1">
      <alignment horizontal="center" vertical="center"/>
    </xf>
    <xf numFmtId="0" fontId="48" fillId="0" borderId="38" xfId="14" applyFont="1" applyFill="1" applyBorder="1" applyAlignment="1">
      <alignment horizontal="center" vertical="center"/>
    </xf>
    <xf numFmtId="0" fontId="48" fillId="0" borderId="42" xfId="14" applyFont="1" applyFill="1" applyBorder="1" applyAlignment="1">
      <alignment horizontal="center" vertical="center"/>
    </xf>
    <xf numFmtId="0" fontId="48" fillId="0" borderId="26" xfId="14" applyFont="1" applyFill="1" applyBorder="1" applyAlignment="1">
      <alignment horizontal="center" vertical="center"/>
    </xf>
    <xf numFmtId="0" fontId="48" fillId="0" borderId="41" xfId="14" applyFont="1" applyFill="1" applyBorder="1" applyAlignment="1">
      <alignment horizontal="center" vertical="center"/>
    </xf>
    <xf numFmtId="0" fontId="215" fillId="0" borderId="37" xfId="14" applyFill="1" applyBorder="1" applyAlignment="1">
      <alignment horizontal="center"/>
    </xf>
    <xf numFmtId="0" fontId="215" fillId="0" borderId="25" xfId="14" applyFill="1" applyBorder="1" applyAlignment="1">
      <alignment horizontal="center"/>
    </xf>
    <xf numFmtId="0" fontId="215" fillId="0" borderId="38" xfId="14" applyFill="1" applyBorder="1" applyAlignment="1">
      <alignment horizontal="center"/>
    </xf>
    <xf numFmtId="0" fontId="215" fillId="0" borderId="42" xfId="14" applyFill="1" applyBorder="1" applyAlignment="1">
      <alignment horizontal="center"/>
    </xf>
    <xf numFmtId="0" fontId="215" fillId="0" borderId="26" xfId="14" applyFill="1" applyBorder="1" applyAlignment="1">
      <alignment horizontal="center"/>
    </xf>
    <xf numFmtId="0" fontId="215" fillId="0" borderId="41" xfId="14" applyFill="1" applyBorder="1" applyAlignment="1">
      <alignment horizontal="center"/>
    </xf>
    <xf numFmtId="0" fontId="215" fillId="0" borderId="39" xfId="14" applyFill="1" applyBorder="1" applyAlignment="1">
      <alignment horizontal="center"/>
    </xf>
    <xf numFmtId="0" fontId="215" fillId="0" borderId="0" xfId="14" applyFill="1" applyBorder="1" applyAlignment="1">
      <alignment horizontal="center"/>
    </xf>
    <xf numFmtId="0" fontId="215" fillId="0" borderId="40" xfId="14" applyFill="1" applyBorder="1" applyAlignment="1">
      <alignment horizontal="center"/>
    </xf>
    <xf numFmtId="0" fontId="60" fillId="0" borderId="50" xfId="14" applyFont="1" applyFill="1" applyBorder="1" applyAlignment="1">
      <alignment horizontal="center" vertical="center"/>
    </xf>
    <xf numFmtId="0" fontId="60" fillId="0" borderId="36" xfId="14" applyFont="1" applyFill="1" applyBorder="1" applyAlignment="1">
      <alignment horizontal="center" vertical="center"/>
    </xf>
    <xf numFmtId="0" fontId="60" fillId="0" borderId="65" xfId="14" applyFont="1" applyFill="1" applyBorder="1" applyAlignment="1">
      <alignment horizontal="center" vertical="center"/>
    </xf>
    <xf numFmtId="0" fontId="105" fillId="0" borderId="37" xfId="14" applyFont="1" applyFill="1" applyBorder="1" applyAlignment="1">
      <alignment horizontal="left" vertical="center" wrapText="1"/>
    </xf>
    <xf numFmtId="0" fontId="105" fillId="0" borderId="25" xfId="14" applyFont="1" applyFill="1" applyBorder="1" applyAlignment="1">
      <alignment horizontal="left" vertical="center"/>
    </xf>
    <xf numFmtId="0" fontId="105" fillId="0" borderId="38" xfId="14" applyFont="1" applyFill="1" applyBorder="1" applyAlignment="1">
      <alignment horizontal="left" vertical="center"/>
    </xf>
    <xf numFmtId="0" fontId="105" fillId="0" borderId="39" xfId="14" applyFont="1" applyFill="1" applyBorder="1" applyAlignment="1">
      <alignment horizontal="left" vertical="center"/>
    </xf>
    <xf numFmtId="0" fontId="105" fillId="0" borderId="0" xfId="14" applyFont="1" applyFill="1" applyBorder="1" applyAlignment="1">
      <alignment horizontal="left" vertical="center"/>
    </xf>
    <xf numFmtId="0" fontId="105" fillId="0" borderId="40" xfId="14" applyFont="1" applyFill="1" applyBorder="1" applyAlignment="1">
      <alignment horizontal="left" vertical="center"/>
    </xf>
    <xf numFmtId="0" fontId="105" fillId="0" borderId="42" xfId="14" applyFont="1" applyFill="1" applyBorder="1" applyAlignment="1">
      <alignment horizontal="left" vertical="center"/>
    </xf>
    <xf numFmtId="0" fontId="105" fillId="0" borderId="26" xfId="14" applyFont="1" applyFill="1" applyBorder="1" applyAlignment="1">
      <alignment horizontal="left" vertical="center"/>
    </xf>
    <xf numFmtId="0" fontId="105" fillId="0" borderId="41" xfId="14" applyFont="1" applyFill="1" applyBorder="1" applyAlignment="1">
      <alignment horizontal="left" vertical="center"/>
    </xf>
    <xf numFmtId="0" fontId="215" fillId="0" borderId="53" xfId="14" applyFill="1" applyBorder="1" applyAlignment="1">
      <alignment horizontal="center"/>
    </xf>
    <xf numFmtId="0" fontId="215" fillId="0" borderId="45" xfId="14" applyFill="1" applyBorder="1" applyAlignment="1">
      <alignment horizontal="center"/>
    </xf>
    <xf numFmtId="0" fontId="215" fillId="0" borderId="43" xfId="14" applyFill="1" applyBorder="1" applyAlignment="1">
      <alignment horizontal="center"/>
    </xf>
    <xf numFmtId="0" fontId="48" fillId="0" borderId="39" xfId="14" applyFont="1" applyFill="1" applyBorder="1" applyAlignment="1">
      <alignment horizontal="center" vertical="center"/>
    </xf>
    <xf numFmtId="0" fontId="48" fillId="0" borderId="0" xfId="14" applyFont="1" applyFill="1" applyBorder="1" applyAlignment="1">
      <alignment horizontal="center" vertical="center"/>
    </xf>
    <xf numFmtId="0" fontId="48" fillId="0" borderId="40" xfId="14" applyFont="1" applyFill="1" applyBorder="1" applyAlignment="1">
      <alignment horizontal="center" vertical="center"/>
    </xf>
    <xf numFmtId="0" fontId="215" fillId="0" borderId="6" xfId="14" applyFill="1" applyBorder="1" applyAlignment="1">
      <alignment horizontal="center"/>
    </xf>
    <xf numFmtId="0" fontId="215" fillId="0" borderId="2" xfId="14" applyFill="1" applyBorder="1" applyAlignment="1">
      <alignment horizontal="center"/>
    </xf>
    <xf numFmtId="0" fontId="215" fillId="0" borderId="4" xfId="14" applyFill="1" applyBorder="1" applyAlignment="1">
      <alignment horizontal="center"/>
    </xf>
    <xf numFmtId="0" fontId="215" fillId="0" borderId="50" xfId="14" applyFill="1" applyBorder="1" applyAlignment="1">
      <alignment horizontal="center"/>
    </xf>
    <xf numFmtId="0" fontId="215" fillId="0" borderId="36" xfId="14" applyFill="1" applyBorder="1" applyAlignment="1">
      <alignment horizontal="center"/>
    </xf>
    <xf numFmtId="0" fontId="215" fillId="2" borderId="37" xfId="14" applyFill="1" applyBorder="1" applyAlignment="1">
      <alignment horizontal="center"/>
    </xf>
    <xf numFmtId="0" fontId="215" fillId="2" borderId="25" xfId="14" applyFill="1" applyBorder="1" applyAlignment="1">
      <alignment horizontal="center"/>
    </xf>
    <xf numFmtId="0" fontId="215" fillId="2" borderId="38" xfId="14" applyFill="1" applyBorder="1" applyAlignment="1">
      <alignment horizontal="center"/>
    </xf>
    <xf numFmtId="0" fontId="215" fillId="2" borderId="39" xfId="14" applyFill="1" applyBorder="1" applyAlignment="1">
      <alignment horizontal="center"/>
    </xf>
    <xf numFmtId="0" fontId="215" fillId="2" borderId="0" xfId="14" applyFill="1" applyBorder="1" applyAlignment="1">
      <alignment horizontal="center"/>
    </xf>
    <xf numFmtId="0" fontId="215" fillId="2" borderId="40" xfId="14" applyFill="1" applyBorder="1" applyAlignment="1">
      <alignment horizontal="center"/>
    </xf>
    <xf numFmtId="0" fontId="215" fillId="2" borderId="42" xfId="14" applyFill="1" applyBorder="1" applyAlignment="1">
      <alignment horizontal="center"/>
    </xf>
    <xf numFmtId="0" fontId="215" fillId="2" borderId="26" xfId="14" applyFill="1" applyBorder="1" applyAlignment="1">
      <alignment horizontal="center"/>
    </xf>
    <xf numFmtId="0" fontId="215" fillId="2" borderId="41" xfId="14" applyFill="1" applyBorder="1" applyAlignment="1">
      <alignment horizontal="center"/>
    </xf>
    <xf numFmtId="0" fontId="215" fillId="0" borderId="42" xfId="14" applyBorder="1" applyAlignment="1">
      <alignment horizontal="center" vertical="center"/>
    </xf>
    <xf numFmtId="0" fontId="215" fillId="0" borderId="26" xfId="14" applyBorder="1" applyAlignment="1">
      <alignment horizontal="center" vertical="center"/>
    </xf>
    <xf numFmtId="0" fontId="215" fillId="0" borderId="39" xfId="14" applyBorder="1" applyAlignment="1">
      <alignment horizontal="center" vertical="center"/>
    </xf>
    <xf numFmtId="0" fontId="215" fillId="0" borderId="0" xfId="14" applyBorder="1" applyAlignment="1">
      <alignment horizontal="center" vertical="center"/>
    </xf>
    <xf numFmtId="0" fontId="215" fillId="0" borderId="29" xfId="14" applyFill="1" applyBorder="1" applyAlignment="1">
      <alignment horizontal="center"/>
    </xf>
    <xf numFmtId="0" fontId="215" fillId="0" borderId="49" xfId="14" applyFill="1" applyBorder="1" applyAlignment="1">
      <alignment horizontal="center"/>
    </xf>
    <xf numFmtId="0" fontId="215" fillId="0" borderId="12" xfId="14" applyFill="1" applyBorder="1" applyAlignment="1">
      <alignment horizontal="center"/>
    </xf>
    <xf numFmtId="0" fontId="60" fillId="8" borderId="50" xfId="15" applyFont="1" applyFill="1" applyBorder="1" applyAlignment="1">
      <alignment horizontal="center" vertical="center"/>
    </xf>
    <xf numFmtId="0" fontId="60" fillId="8" borderId="36" xfId="15" applyFont="1" applyFill="1" applyBorder="1" applyAlignment="1">
      <alignment horizontal="center" vertical="center"/>
    </xf>
    <xf numFmtId="0" fontId="60" fillId="8" borderId="65" xfId="15" applyFont="1" applyFill="1" applyBorder="1" applyAlignment="1">
      <alignment horizontal="center" vertical="center"/>
    </xf>
    <xf numFmtId="0" fontId="48" fillId="0" borderId="37" xfId="15" applyFont="1" applyBorder="1" applyAlignment="1">
      <alignment horizontal="center" vertical="center" wrapText="1"/>
    </xf>
    <xf numFmtId="0" fontId="48" fillId="0" borderId="25" xfId="15" applyFont="1" applyBorder="1" applyAlignment="1">
      <alignment horizontal="center" vertical="center" wrapText="1"/>
    </xf>
    <xf numFmtId="0" fontId="48" fillId="0" borderId="38" xfId="15" applyFont="1" applyBorder="1" applyAlignment="1">
      <alignment horizontal="center" vertical="center" wrapText="1"/>
    </xf>
    <xf numFmtId="0" fontId="48" fillId="0" borderId="42" xfId="15" applyFont="1" applyBorder="1" applyAlignment="1">
      <alignment horizontal="center" vertical="center" wrapText="1"/>
    </xf>
    <xf numFmtId="0" fontId="48" fillId="0" borderId="26" xfId="15" applyFont="1" applyBorder="1" applyAlignment="1">
      <alignment horizontal="center" vertical="center" wrapText="1"/>
    </xf>
    <xf numFmtId="0" fontId="48" fillId="0" borderId="41" xfId="15" applyFont="1" applyBorder="1" applyAlignment="1">
      <alignment horizontal="center" vertical="center" wrapText="1"/>
    </xf>
    <xf numFmtId="0" fontId="215" fillId="0" borderId="42" xfId="15" applyBorder="1" applyAlignment="1">
      <alignment horizontal="center" vertical="center"/>
    </xf>
    <xf numFmtId="0" fontId="215" fillId="0" borderId="26" xfId="15" applyBorder="1" applyAlignment="1">
      <alignment horizontal="center" vertical="center"/>
    </xf>
    <xf numFmtId="0" fontId="215" fillId="0" borderId="41" xfId="15" applyBorder="1" applyAlignment="1">
      <alignment horizontal="center" vertical="center"/>
    </xf>
    <xf numFmtId="0" fontId="215" fillId="2" borderId="6" xfId="15" applyFill="1" applyBorder="1" applyAlignment="1">
      <alignment horizontal="center"/>
    </xf>
    <xf numFmtId="0" fontId="215" fillId="2" borderId="2" xfId="15" applyFill="1" applyBorder="1" applyAlignment="1">
      <alignment horizontal="center"/>
    </xf>
    <xf numFmtId="0" fontId="215" fillId="2" borderId="4" xfId="15" applyFill="1" applyBorder="1" applyAlignment="1">
      <alignment horizontal="center"/>
    </xf>
    <xf numFmtId="0" fontId="215" fillId="0" borderId="50" xfId="15" applyBorder="1" applyAlignment="1">
      <alignment horizontal="center" vertical="center"/>
    </xf>
    <xf numFmtId="0" fontId="215" fillId="0" borderId="36" xfId="15" applyBorder="1" applyAlignment="1">
      <alignment horizontal="center" vertical="center"/>
    </xf>
    <xf numFmtId="0" fontId="215" fillId="0" borderId="65" xfId="15" applyBorder="1" applyAlignment="1">
      <alignment horizontal="center" vertical="center"/>
    </xf>
    <xf numFmtId="0" fontId="48" fillId="0" borderId="37" xfId="15" applyFont="1" applyBorder="1" applyAlignment="1">
      <alignment horizontal="center" vertical="center"/>
    </xf>
    <xf numFmtId="0" fontId="48" fillId="0" borderId="25" xfId="15" applyFont="1" applyBorder="1" applyAlignment="1">
      <alignment horizontal="center" vertical="center"/>
    </xf>
    <xf numFmtId="0" fontId="48" fillId="0" borderId="38" xfId="15" applyFont="1" applyBorder="1" applyAlignment="1">
      <alignment horizontal="center" vertical="center"/>
    </xf>
    <xf numFmtId="0" fontId="48" fillId="0" borderId="42" xfId="15" applyFont="1" applyBorder="1" applyAlignment="1">
      <alignment horizontal="center" vertical="center"/>
    </xf>
    <xf numFmtId="0" fontId="48" fillId="0" borderId="26" xfId="15" applyFont="1" applyBorder="1" applyAlignment="1">
      <alignment horizontal="center" vertical="center"/>
    </xf>
    <xf numFmtId="0" fontId="48" fillId="0" borderId="41" xfId="15" applyFont="1" applyBorder="1" applyAlignment="1">
      <alignment horizontal="center" vertical="center"/>
    </xf>
    <xf numFmtId="0" fontId="215" fillId="2" borderId="8" xfId="15" applyFill="1" applyBorder="1" applyAlignment="1">
      <alignment horizontal="center"/>
    </xf>
    <xf numFmtId="0" fontId="215" fillId="2" borderId="7" xfId="15" applyFill="1" applyBorder="1" applyAlignment="1">
      <alignment horizontal="center"/>
    </xf>
    <xf numFmtId="0" fontId="215" fillId="2" borderId="49" xfId="15" applyFill="1" applyBorder="1" applyAlignment="1">
      <alignment horizontal="center"/>
    </xf>
    <xf numFmtId="0" fontId="215" fillId="2" borderId="12" xfId="15" applyFill="1" applyBorder="1" applyAlignment="1">
      <alignment horizontal="center"/>
    </xf>
    <xf numFmtId="0" fontId="48" fillId="0" borderId="39" xfId="15" applyFont="1" applyBorder="1" applyAlignment="1">
      <alignment horizontal="center" vertical="center"/>
    </xf>
    <xf numFmtId="0" fontId="48" fillId="0" borderId="0" xfId="15" applyFont="1" applyBorder="1" applyAlignment="1">
      <alignment horizontal="center" vertical="center"/>
    </xf>
    <xf numFmtId="0" fontId="48" fillId="0" borderId="40" xfId="15" applyFont="1" applyBorder="1" applyAlignment="1">
      <alignment horizontal="center" vertical="center"/>
    </xf>
    <xf numFmtId="0" fontId="122" fillId="2" borderId="7" xfId="15" applyFont="1" applyFill="1" applyBorder="1" applyAlignment="1">
      <alignment horizontal="center"/>
    </xf>
    <xf numFmtId="0" fontId="122" fillId="2" borderId="49" xfId="15" applyFont="1" applyFill="1" applyBorder="1" applyAlignment="1">
      <alignment horizontal="center"/>
    </xf>
    <xf numFmtId="0" fontId="122" fillId="2" borderId="12" xfId="15" applyFont="1" applyFill="1" applyBorder="1" applyAlignment="1">
      <alignment horizontal="center"/>
    </xf>
    <xf numFmtId="0" fontId="48" fillId="0" borderId="39" xfId="15" applyFont="1" applyBorder="1" applyAlignment="1">
      <alignment horizontal="center" vertical="center" wrapText="1"/>
    </xf>
    <xf numFmtId="0" fontId="48" fillId="0" borderId="0" xfId="15" applyFont="1" applyBorder="1" applyAlignment="1">
      <alignment horizontal="center" vertical="center" wrapText="1"/>
    </xf>
    <xf numFmtId="0" fontId="48" fillId="0" borderId="40" xfId="15" applyFont="1" applyBorder="1" applyAlignment="1">
      <alignment horizontal="center" vertical="center" wrapText="1"/>
    </xf>
    <xf numFmtId="0" fontId="122" fillId="2" borderId="29" xfId="15" applyFont="1" applyFill="1" applyBorder="1" applyAlignment="1">
      <alignment horizontal="center"/>
    </xf>
    <xf numFmtId="0" fontId="122" fillId="2" borderId="7" xfId="15" applyFont="1" applyFill="1" applyBorder="1" applyAlignment="1">
      <alignment horizontal="center" vertical="center"/>
    </xf>
    <xf numFmtId="0" fontId="122" fillId="2" borderId="49" xfId="15" applyFont="1" applyFill="1" applyBorder="1" applyAlignment="1">
      <alignment horizontal="center" vertical="center"/>
    </xf>
    <xf numFmtId="0" fontId="122" fillId="2" borderId="12" xfId="15" applyFont="1" applyFill="1" applyBorder="1" applyAlignment="1">
      <alignment horizontal="center" vertical="center"/>
    </xf>
    <xf numFmtId="0" fontId="122" fillId="2" borderId="7" xfId="15" applyFont="1" applyFill="1" applyBorder="1" applyAlignment="1">
      <alignment horizontal="center" vertical="center" wrapText="1"/>
    </xf>
    <xf numFmtId="0" fontId="122" fillId="2" borderId="49" xfId="15" applyFont="1" applyFill="1" applyBorder="1" applyAlignment="1">
      <alignment horizontal="center" vertical="center" wrapText="1"/>
    </xf>
    <xf numFmtId="0" fontId="122" fillId="2" borderId="12" xfId="15" applyFont="1" applyFill="1" applyBorder="1" applyAlignment="1">
      <alignment horizontal="center" vertical="center" wrapText="1"/>
    </xf>
    <xf numFmtId="0" fontId="94" fillId="0" borderId="37" xfId="15" applyFont="1" applyBorder="1" applyAlignment="1">
      <alignment horizontal="center" vertical="center" wrapText="1"/>
    </xf>
    <xf numFmtId="0" fontId="94" fillId="0" borderId="25" xfId="15" applyFont="1" applyBorder="1" applyAlignment="1">
      <alignment horizontal="center" vertical="center" wrapText="1"/>
    </xf>
    <xf numFmtId="0" fontId="94" fillId="0" borderId="38" xfId="15" applyFont="1" applyBorder="1" applyAlignment="1">
      <alignment horizontal="center" vertical="center" wrapText="1"/>
    </xf>
    <xf numFmtId="0" fontId="94" fillId="0" borderId="39" xfId="15" applyFont="1" applyBorder="1" applyAlignment="1">
      <alignment horizontal="center" vertical="center" wrapText="1"/>
    </xf>
    <xf numFmtId="0" fontId="94" fillId="0" borderId="0" xfId="15" applyFont="1" applyBorder="1" applyAlignment="1">
      <alignment horizontal="center" vertical="center" wrapText="1"/>
    </xf>
    <xf numFmtId="0" fontId="94" fillId="0" borderId="40" xfId="15" applyFont="1" applyBorder="1" applyAlignment="1">
      <alignment horizontal="center" vertical="center" wrapText="1"/>
    </xf>
    <xf numFmtId="0" fontId="122" fillId="2" borderId="6" xfId="15" applyFont="1" applyFill="1" applyBorder="1" applyAlignment="1">
      <alignment horizontal="center"/>
    </xf>
    <xf numFmtId="0" fontId="122" fillId="2" borderId="2" xfId="15" applyFont="1" applyFill="1" applyBorder="1" applyAlignment="1">
      <alignment horizontal="center"/>
    </xf>
    <xf numFmtId="0" fontId="122" fillId="2" borderId="4" xfId="15" applyFont="1" applyFill="1" applyBorder="1" applyAlignment="1">
      <alignment horizontal="center"/>
    </xf>
    <xf numFmtId="0" fontId="215" fillId="0" borderId="29" xfId="15" applyFill="1" applyBorder="1" applyAlignment="1">
      <alignment horizontal="center"/>
    </xf>
    <xf numFmtId="0" fontId="215" fillId="0" borderId="49" xfId="15" applyFill="1" applyBorder="1" applyAlignment="1">
      <alignment horizontal="center"/>
    </xf>
    <xf numFmtId="0" fontId="215" fillId="0" borderId="12" xfId="15" applyFill="1" applyBorder="1" applyAlignment="1">
      <alignment horizontal="center"/>
    </xf>
    <xf numFmtId="0" fontId="215" fillId="0" borderId="0" xfId="15" applyFill="1" applyBorder="1" applyAlignment="1">
      <alignment horizontal="center"/>
    </xf>
    <xf numFmtId="177" fontId="64" fillId="0" borderId="50" xfId="5" applyNumberFormat="1" applyFont="1" applyFill="1" applyBorder="1" applyAlignment="1">
      <alignment horizontal="center" vertical="center" wrapText="1"/>
    </xf>
    <xf numFmtId="177" fontId="64" fillId="0" borderId="36" xfId="5" applyNumberFormat="1" applyFont="1" applyFill="1" applyBorder="1" applyAlignment="1">
      <alignment horizontal="center" vertical="center" wrapText="1"/>
    </xf>
    <xf numFmtId="177" fontId="64" fillId="0" borderId="65" xfId="5" applyNumberFormat="1" applyFont="1" applyFill="1" applyBorder="1" applyAlignment="1">
      <alignment horizontal="center" vertical="center" wrapText="1"/>
    </xf>
    <xf numFmtId="0" fontId="98" fillId="0" borderId="37" xfId="15" applyFont="1" applyFill="1" applyBorder="1" applyAlignment="1">
      <alignment horizontal="center" vertical="center"/>
    </xf>
    <xf numFmtId="0" fontId="98" fillId="0" borderId="25" xfId="15" applyFont="1" applyFill="1" applyBorder="1" applyAlignment="1">
      <alignment horizontal="center" vertical="center"/>
    </xf>
    <xf numFmtId="0" fontId="98" fillId="0" borderId="38" xfId="15" applyFont="1" applyFill="1" applyBorder="1" applyAlignment="1">
      <alignment horizontal="center" vertical="center"/>
    </xf>
    <xf numFmtId="0" fontId="98" fillId="0" borderId="39" xfId="15" applyFont="1" applyFill="1" applyBorder="1" applyAlignment="1">
      <alignment horizontal="center" vertical="center"/>
    </xf>
    <xf numFmtId="0" fontId="98" fillId="0" borderId="0" xfId="15" applyFont="1" applyFill="1" applyBorder="1" applyAlignment="1">
      <alignment horizontal="center" vertical="center"/>
    </xf>
    <xf numFmtId="0" fontId="98" fillId="0" borderId="40" xfId="15" applyFont="1" applyFill="1" applyBorder="1" applyAlignment="1">
      <alignment horizontal="center" vertical="center"/>
    </xf>
    <xf numFmtId="177" fontId="64" fillId="0" borderId="18" xfId="5" applyNumberFormat="1" applyFont="1" applyFill="1" applyBorder="1" applyAlignment="1">
      <alignment horizontal="center" vertical="center" wrapText="1"/>
    </xf>
    <xf numFmtId="177" fontId="64" fillId="0" borderId="28" xfId="5" applyNumberFormat="1" applyFont="1" applyFill="1" applyBorder="1" applyAlignment="1">
      <alignment horizontal="center" vertical="center" wrapText="1"/>
    </xf>
    <xf numFmtId="0" fontId="98" fillId="0" borderId="6" xfId="15" applyFont="1" applyFill="1" applyBorder="1" applyAlignment="1">
      <alignment horizontal="center" vertical="center"/>
    </xf>
    <xf numFmtId="0" fontId="98" fillId="0" borderId="3" xfId="15" applyFont="1" applyFill="1" applyBorder="1" applyAlignment="1">
      <alignment horizontal="center" vertical="center"/>
    </xf>
    <xf numFmtId="0" fontId="98" fillId="0" borderId="16" xfId="15" applyFont="1" applyFill="1" applyBorder="1" applyAlignment="1">
      <alignment horizontal="center" vertical="center"/>
    </xf>
    <xf numFmtId="0" fontId="98" fillId="0" borderId="4" xfId="15" applyFont="1" applyFill="1" applyBorder="1" applyAlignment="1">
      <alignment horizontal="center" vertical="center"/>
    </xf>
    <xf numFmtId="0" fontId="98" fillId="0" borderId="5" xfId="15" applyFont="1" applyFill="1" applyBorder="1" applyAlignment="1">
      <alignment horizontal="center" vertical="center"/>
    </xf>
    <xf numFmtId="0" fontId="98" fillId="0" borderId="33" xfId="15" applyFont="1" applyFill="1" applyBorder="1" applyAlignment="1">
      <alignment horizontal="center" vertical="center"/>
    </xf>
    <xf numFmtId="0" fontId="67" fillId="0" borderId="7" xfId="15" applyFont="1" applyFill="1" applyBorder="1" applyAlignment="1">
      <alignment horizontal="center"/>
    </xf>
    <xf numFmtId="0" fontId="67" fillId="0" borderId="49" xfId="15" applyFont="1" applyFill="1" applyBorder="1" applyAlignment="1">
      <alignment horizontal="center"/>
    </xf>
    <xf numFmtId="0" fontId="67" fillId="0" borderId="12" xfId="15" applyFont="1" applyFill="1" applyBorder="1" applyAlignment="1">
      <alignment horizontal="center"/>
    </xf>
    <xf numFmtId="0" fontId="66" fillId="0" borderId="1" xfId="15" applyFont="1" applyFill="1" applyBorder="1" applyAlignment="1">
      <alignment horizontal="center" vertical="center"/>
    </xf>
    <xf numFmtId="0" fontId="66" fillId="0" borderId="17" xfId="15" applyFont="1" applyFill="1" applyBorder="1" applyAlignment="1">
      <alignment horizontal="center" vertical="center"/>
    </xf>
    <xf numFmtId="0" fontId="99" fillId="0" borderId="6" xfId="15" applyFont="1" applyFill="1" applyBorder="1" applyAlignment="1">
      <alignment horizontal="center" vertical="center"/>
    </xf>
    <xf numFmtId="0" fontId="99" fillId="0" borderId="3" xfId="15" applyFont="1" applyFill="1" applyBorder="1" applyAlignment="1">
      <alignment horizontal="center" vertical="center"/>
    </xf>
    <xf numFmtId="0" fontId="99" fillId="0" borderId="16" xfId="15" applyFont="1" applyFill="1" applyBorder="1" applyAlignment="1">
      <alignment horizontal="center" vertical="center"/>
    </xf>
    <xf numFmtId="0" fontId="99" fillId="0" borderId="4" xfId="15" applyFont="1" applyFill="1" applyBorder="1" applyAlignment="1">
      <alignment horizontal="center" vertical="center"/>
    </xf>
    <xf numFmtId="0" fontId="99" fillId="0" borderId="5" xfId="15" applyFont="1" applyFill="1" applyBorder="1" applyAlignment="1">
      <alignment horizontal="center" vertical="center"/>
    </xf>
    <xf numFmtId="0" fontId="99" fillId="0" borderId="33" xfId="15" applyFont="1" applyFill="1" applyBorder="1" applyAlignment="1">
      <alignment horizontal="center" vertical="center"/>
    </xf>
    <xf numFmtId="0" fontId="97" fillId="0" borderId="37" xfId="5" applyFont="1" applyFill="1" applyBorder="1" applyAlignment="1">
      <alignment horizontal="center" vertical="center" wrapText="1"/>
    </xf>
    <xf numFmtId="0" fontId="97" fillId="0" borderId="25" xfId="5" applyFont="1" applyFill="1" applyBorder="1" applyAlignment="1">
      <alignment horizontal="center" vertical="center" wrapText="1"/>
    </xf>
    <xf numFmtId="0" fontId="97" fillId="0" borderId="38" xfId="5" applyFont="1" applyFill="1" applyBorder="1" applyAlignment="1">
      <alignment horizontal="center" vertical="center" wrapText="1"/>
    </xf>
    <xf numFmtId="0" fontId="97" fillId="0" borderId="42" xfId="5" applyFont="1" applyFill="1" applyBorder="1" applyAlignment="1">
      <alignment horizontal="center" vertical="center" wrapText="1"/>
    </xf>
    <xf numFmtId="0" fontId="97" fillId="0" borderId="26" xfId="5" applyFont="1" applyFill="1" applyBorder="1" applyAlignment="1">
      <alignment horizontal="center" vertical="center" wrapText="1"/>
    </xf>
    <xf numFmtId="0" fontId="97" fillId="0" borderId="41" xfId="5" applyFont="1" applyFill="1" applyBorder="1" applyAlignment="1">
      <alignment horizontal="center" vertical="center" wrapText="1"/>
    </xf>
    <xf numFmtId="0" fontId="67" fillId="0" borderId="29" xfId="15" applyFont="1" applyFill="1" applyBorder="1" applyAlignment="1">
      <alignment horizontal="center"/>
    </xf>
    <xf numFmtId="0" fontId="65" fillId="0" borderId="37" xfId="5" applyFont="1" applyFill="1" applyBorder="1" applyAlignment="1">
      <alignment horizontal="center" vertical="center" wrapText="1"/>
    </xf>
    <xf numFmtId="0" fontId="65" fillId="0" borderId="25" xfId="5" applyFont="1" applyFill="1" applyBorder="1" applyAlignment="1">
      <alignment horizontal="center" vertical="center" wrapText="1"/>
    </xf>
    <xf numFmtId="0" fontId="65" fillId="0" borderId="38" xfId="5" applyFont="1" applyFill="1" applyBorder="1" applyAlignment="1">
      <alignment horizontal="center" vertical="center" wrapText="1"/>
    </xf>
    <xf numFmtId="0" fontId="215" fillId="2" borderId="29" xfId="15" applyFill="1" applyBorder="1" applyAlignment="1">
      <alignment horizontal="center"/>
    </xf>
    <xf numFmtId="0" fontId="65" fillId="0" borderId="50" xfId="5" applyFont="1" applyFill="1" applyBorder="1" applyAlignment="1">
      <alignment horizontal="center" vertical="center" wrapText="1"/>
    </xf>
    <xf numFmtId="0" fontId="65" fillId="0" borderId="36" xfId="5" applyFont="1" applyFill="1" applyBorder="1" applyAlignment="1">
      <alignment horizontal="center" vertical="center" wrapText="1"/>
    </xf>
    <xf numFmtId="0" fontId="65" fillId="0" borderId="65" xfId="5" applyFont="1" applyFill="1" applyBorder="1" applyAlignment="1">
      <alignment horizontal="center" vertical="center" wrapText="1"/>
    </xf>
    <xf numFmtId="0" fontId="69" fillId="0" borderId="37" xfId="15" applyFont="1" applyBorder="1" applyAlignment="1">
      <alignment horizontal="center" vertical="center"/>
    </xf>
    <xf numFmtId="0" fontId="69" fillId="0" borderId="25" xfId="15" applyFont="1" applyBorder="1" applyAlignment="1">
      <alignment horizontal="center" vertical="center"/>
    </xf>
    <xf numFmtId="0" fontId="69" fillId="0" borderId="38" xfId="15" applyFont="1" applyBorder="1" applyAlignment="1">
      <alignment horizontal="center" vertical="center"/>
    </xf>
    <xf numFmtId="0" fontId="69" fillId="0" borderId="42" xfId="15" applyFont="1" applyBorder="1" applyAlignment="1">
      <alignment horizontal="center" vertical="center"/>
    </xf>
    <xf numFmtId="0" fontId="69" fillId="0" borderId="26" xfId="15" applyFont="1" applyBorder="1" applyAlignment="1">
      <alignment horizontal="center" vertical="center"/>
    </xf>
    <xf numFmtId="0" fontId="69" fillId="0" borderId="41" xfId="15" applyFont="1" applyBorder="1" applyAlignment="1">
      <alignment horizontal="center" vertical="center"/>
    </xf>
    <xf numFmtId="0" fontId="53" fillId="0" borderId="39" xfId="15" applyFont="1" applyBorder="1" applyAlignment="1">
      <alignment horizontal="center" vertical="center"/>
    </xf>
    <xf numFmtId="0" fontId="53" fillId="0" borderId="0" xfId="15" applyFont="1" applyBorder="1" applyAlignment="1">
      <alignment horizontal="center" vertical="center"/>
    </xf>
    <xf numFmtId="0" fontId="53" fillId="0" borderId="40" xfId="15" applyFont="1" applyBorder="1" applyAlignment="1">
      <alignment horizontal="center" vertical="center"/>
    </xf>
    <xf numFmtId="0" fontId="137" fillId="0" borderId="37" xfId="15" applyFont="1" applyFill="1" applyBorder="1" applyAlignment="1">
      <alignment horizontal="right" vertical="center"/>
    </xf>
    <xf numFmtId="0" fontId="137" fillId="0" borderId="25" xfId="15" applyFont="1" applyFill="1" applyBorder="1" applyAlignment="1">
      <alignment horizontal="right" vertical="center"/>
    </xf>
    <xf numFmtId="0" fontId="137" fillId="0" borderId="38" xfId="15" applyFont="1" applyFill="1" applyBorder="1" applyAlignment="1">
      <alignment horizontal="right" vertical="center"/>
    </xf>
    <xf numFmtId="0" fontId="137" fillId="0" borderId="42" xfId="15" applyFont="1" applyFill="1" applyBorder="1" applyAlignment="1">
      <alignment horizontal="right" vertical="center"/>
    </xf>
    <xf numFmtId="0" fontId="137" fillId="0" borderId="26" xfId="15" applyFont="1" applyFill="1" applyBorder="1" applyAlignment="1">
      <alignment horizontal="right" vertical="center"/>
    </xf>
    <xf numFmtId="0" fontId="137" fillId="0" borderId="41" xfId="15" applyFont="1" applyFill="1" applyBorder="1" applyAlignment="1">
      <alignment horizontal="right" vertical="center"/>
    </xf>
    <xf numFmtId="0" fontId="124" fillId="0" borderId="37" xfId="15" applyFont="1" applyFill="1" applyBorder="1" applyAlignment="1">
      <alignment horizontal="center" vertical="center"/>
    </xf>
    <xf numFmtId="0" fontId="124" fillId="0" borderId="25" xfId="15" applyFont="1" applyFill="1" applyBorder="1" applyAlignment="1">
      <alignment horizontal="center" vertical="center"/>
    </xf>
    <xf numFmtId="0" fontId="124" fillId="0" borderId="38" xfId="15" applyFont="1" applyFill="1" applyBorder="1" applyAlignment="1">
      <alignment horizontal="center" vertical="center"/>
    </xf>
    <xf numFmtId="0" fontId="124" fillId="0" borderId="39" xfId="15" applyFont="1" applyFill="1" applyBorder="1" applyAlignment="1">
      <alignment horizontal="center" vertical="center"/>
    </xf>
    <xf numFmtId="0" fontId="124" fillId="0" borderId="0" xfId="15" applyFont="1" applyFill="1" applyBorder="1" applyAlignment="1">
      <alignment horizontal="center" vertical="center"/>
    </xf>
    <xf numFmtId="0" fontId="124" fillId="0" borderId="40" xfId="15" applyFont="1" applyFill="1" applyBorder="1" applyAlignment="1">
      <alignment horizontal="center" vertical="center"/>
    </xf>
    <xf numFmtId="174" fontId="124" fillId="0" borderId="54" xfId="15" applyNumberFormat="1" applyFont="1" applyFill="1" applyBorder="1" applyAlignment="1">
      <alignment horizontal="center" vertical="center" wrapText="1"/>
    </xf>
    <xf numFmtId="174" fontId="124" fillId="0" borderId="55" xfId="15" applyNumberFormat="1" applyFont="1" applyFill="1" applyBorder="1" applyAlignment="1">
      <alignment horizontal="center" vertical="center" wrapText="1"/>
    </xf>
    <xf numFmtId="0" fontId="125" fillId="0" borderId="37" xfId="15" applyFont="1" applyFill="1" applyBorder="1" applyAlignment="1">
      <alignment horizontal="left" vertical="top" wrapText="1"/>
    </xf>
    <xf numFmtId="0" fontId="125" fillId="0" borderId="25" xfId="15" applyFont="1" applyFill="1" applyBorder="1" applyAlignment="1">
      <alignment horizontal="left" vertical="top" wrapText="1"/>
    </xf>
    <xf numFmtId="0" fontId="125" fillId="0" borderId="38" xfId="15" applyFont="1" applyFill="1" applyBorder="1" applyAlignment="1">
      <alignment horizontal="left" vertical="top" wrapText="1"/>
    </xf>
    <xf numFmtId="0" fontId="125" fillId="0" borderId="39" xfId="15" applyFont="1" applyFill="1" applyBorder="1" applyAlignment="1">
      <alignment horizontal="left" vertical="top" wrapText="1"/>
    </xf>
    <xf numFmtId="0" fontId="125" fillId="0" borderId="0" xfId="15" applyFont="1" applyFill="1" applyBorder="1" applyAlignment="1">
      <alignment horizontal="left" vertical="top" wrapText="1"/>
    </xf>
    <xf numFmtId="0" fontId="125" fillId="0" borderId="40" xfId="15" applyFont="1" applyFill="1" applyBorder="1" applyAlignment="1">
      <alignment horizontal="left" vertical="top" wrapText="1"/>
    </xf>
    <xf numFmtId="0" fontId="125" fillId="0" borderId="37" xfId="15" applyFont="1" applyFill="1" applyBorder="1" applyAlignment="1">
      <alignment horizontal="left" vertical="center" wrapText="1"/>
    </xf>
    <xf numFmtId="0" fontId="125" fillId="0" borderId="25" xfId="15" applyFont="1" applyFill="1" applyBorder="1" applyAlignment="1">
      <alignment horizontal="left" vertical="center" wrapText="1"/>
    </xf>
    <xf numFmtId="0" fontId="125" fillId="0" borderId="38" xfId="15" applyFont="1" applyFill="1" applyBorder="1" applyAlignment="1">
      <alignment horizontal="left" vertical="center" wrapText="1"/>
    </xf>
    <xf numFmtId="0" fontId="125" fillId="0" borderId="39" xfId="15" applyFont="1" applyFill="1" applyBorder="1" applyAlignment="1">
      <alignment horizontal="left" vertical="center" wrapText="1"/>
    </xf>
    <xf numFmtId="0" fontId="125" fillId="0" borderId="0" xfId="15" applyFont="1" applyFill="1" applyBorder="1" applyAlignment="1">
      <alignment horizontal="left" vertical="center" wrapText="1"/>
    </xf>
    <xf numFmtId="0" fontId="125" fillId="0" borderId="40" xfId="15" applyFont="1" applyFill="1" applyBorder="1" applyAlignment="1">
      <alignment horizontal="left" vertical="center" wrapText="1"/>
    </xf>
    <xf numFmtId="0" fontId="125" fillId="0" borderId="42" xfId="15" applyFont="1" applyFill="1" applyBorder="1" applyAlignment="1">
      <alignment horizontal="left" vertical="center" wrapText="1"/>
    </xf>
    <xf numFmtId="0" fontId="125" fillId="0" borderId="26" xfId="15" applyFont="1" applyFill="1" applyBorder="1" applyAlignment="1">
      <alignment horizontal="left" vertical="center" wrapText="1"/>
    </xf>
    <xf numFmtId="0" fontId="125" fillId="0" borderId="41" xfId="15" applyFont="1" applyFill="1" applyBorder="1" applyAlignment="1">
      <alignment horizontal="left" vertical="center" wrapText="1"/>
    </xf>
    <xf numFmtId="0" fontId="125" fillId="0" borderId="50" xfId="15" applyFont="1" applyFill="1" applyBorder="1" applyAlignment="1">
      <alignment horizontal="center"/>
    </xf>
    <xf numFmtId="0" fontId="125" fillId="0" borderId="36" xfId="15" applyFont="1" applyFill="1" applyBorder="1" applyAlignment="1">
      <alignment horizontal="center"/>
    </xf>
    <xf numFmtId="0" fontId="125" fillId="0" borderId="65" xfId="15" applyFont="1" applyFill="1" applyBorder="1" applyAlignment="1">
      <alignment horizontal="center"/>
    </xf>
    <xf numFmtId="0" fontId="125" fillId="0" borderId="42" xfId="15" applyFont="1" applyFill="1" applyBorder="1" applyAlignment="1">
      <alignment horizontal="left" vertical="top" wrapText="1"/>
    </xf>
    <xf numFmtId="0" fontId="125" fillId="0" borderId="26" xfId="15" applyFont="1" applyFill="1" applyBorder="1" applyAlignment="1">
      <alignment horizontal="left" vertical="top" wrapText="1"/>
    </xf>
    <xf numFmtId="0" fontId="125" fillId="0" borderId="41" xfId="15" applyFont="1" applyFill="1" applyBorder="1" applyAlignment="1">
      <alignment horizontal="left" vertical="top" wrapText="1"/>
    </xf>
    <xf numFmtId="0" fontId="126" fillId="0" borderId="50" xfId="5" applyFont="1" applyFill="1" applyBorder="1" applyAlignment="1">
      <alignment horizontal="center" vertical="center"/>
    </xf>
    <xf numFmtId="0" fontId="126" fillId="0" borderId="36" xfId="5" applyFont="1" applyFill="1" applyBorder="1" applyAlignment="1">
      <alignment horizontal="center" vertical="center"/>
    </xf>
    <xf numFmtId="0" fontId="126" fillId="0" borderId="65" xfId="5" applyFont="1" applyFill="1" applyBorder="1" applyAlignment="1">
      <alignment horizontal="center" vertical="center"/>
    </xf>
    <xf numFmtId="0" fontId="129" fillId="7" borderId="51" xfId="19" applyFont="1" applyFill="1" applyBorder="1" applyAlignment="1">
      <alignment horizontal="center" vertical="center"/>
    </xf>
    <xf numFmtId="0" fontId="129" fillId="7" borderId="46" xfId="19" applyFont="1" applyFill="1" applyBorder="1" applyAlignment="1">
      <alignment horizontal="center" vertical="center"/>
    </xf>
    <xf numFmtId="0" fontId="129" fillId="7" borderId="79" xfId="19" applyFont="1" applyFill="1" applyBorder="1" applyAlignment="1">
      <alignment horizontal="center" vertical="center"/>
    </xf>
    <xf numFmtId="0" fontId="129" fillId="7" borderId="50" xfId="19" applyFont="1" applyFill="1" applyBorder="1" applyAlignment="1">
      <alignment horizontal="center" vertical="center"/>
    </xf>
    <xf numFmtId="0" fontId="129" fillId="7" borderId="36" xfId="19" applyFont="1" applyFill="1" applyBorder="1" applyAlignment="1">
      <alignment horizontal="center" vertical="center"/>
    </xf>
    <xf numFmtId="0" fontId="129" fillId="7" borderId="65" xfId="19" applyFont="1" applyFill="1" applyBorder="1" applyAlignment="1">
      <alignment horizontal="center" vertical="center"/>
    </xf>
    <xf numFmtId="0" fontId="109" fillId="7" borderId="50" xfId="19" applyFont="1" applyFill="1" applyBorder="1" applyAlignment="1">
      <alignment horizontal="center" vertical="top" wrapText="1"/>
    </xf>
    <xf numFmtId="0" fontId="109" fillId="7" borderId="25" xfId="19" applyFont="1" applyFill="1" applyBorder="1" applyAlignment="1">
      <alignment horizontal="center" vertical="top" wrapText="1"/>
    </xf>
    <xf numFmtId="0" fontId="109" fillId="7" borderId="38" xfId="19" applyFont="1" applyFill="1" applyBorder="1" applyAlignment="1">
      <alignment horizontal="center" vertical="top" wrapText="1"/>
    </xf>
    <xf numFmtId="166" fontId="12" fillId="0" borderId="3" xfId="12" applyNumberFormat="1" applyFont="1" applyFill="1" applyBorder="1" applyAlignment="1">
      <alignment horizontal="center" vertical="center" wrapText="1"/>
    </xf>
    <xf numFmtId="166" fontId="12" fillId="0" borderId="1" xfId="12" quotePrefix="1" applyNumberFormat="1" applyFont="1" applyFill="1" applyBorder="1" applyAlignment="1">
      <alignment horizontal="center" vertical="center" wrapText="1"/>
    </xf>
    <xf numFmtId="166" fontId="12" fillId="0" borderId="1" xfId="12" applyNumberFormat="1" applyFont="1" applyFill="1" applyBorder="1" applyAlignment="1">
      <alignment horizontal="center" vertical="center" wrapText="1"/>
    </xf>
    <xf numFmtId="166" fontId="12" fillId="0" borderId="5" xfId="12" quotePrefix="1" applyNumberFormat="1" applyFont="1" applyFill="1" applyBorder="1" applyAlignment="1">
      <alignment horizontal="center" vertical="center" wrapText="1"/>
    </xf>
    <xf numFmtId="0" fontId="109" fillId="7" borderId="50" xfId="19" applyFont="1" applyFill="1" applyBorder="1" applyAlignment="1">
      <alignment horizontal="center" vertical="center" wrapText="1"/>
    </xf>
    <xf numFmtId="0" fontId="109" fillId="7" borderId="26" xfId="19" applyFont="1" applyFill="1" applyBorder="1" applyAlignment="1">
      <alignment horizontal="center" vertical="center" wrapText="1"/>
    </xf>
    <xf numFmtId="0" fontId="109" fillId="7" borderId="41" xfId="19" applyFont="1" applyFill="1" applyBorder="1" applyAlignment="1">
      <alignment horizontal="center" vertical="center" wrapText="1"/>
    </xf>
    <xf numFmtId="166" fontId="12" fillId="0" borderId="30" xfId="12" applyNumberFormat="1" applyFont="1" applyBorder="1" applyAlignment="1">
      <alignment horizontal="center" vertical="center" wrapText="1"/>
    </xf>
    <xf numFmtId="166" fontId="12" fillId="0" borderId="32" xfId="12" quotePrefix="1" applyNumberFormat="1" applyFont="1" applyBorder="1" applyAlignment="1">
      <alignment horizontal="center" vertical="center" wrapText="1"/>
    </xf>
    <xf numFmtId="166" fontId="12" fillId="0" borderId="21" xfId="12" quotePrefix="1" applyNumberFormat="1" applyFont="1" applyBorder="1" applyAlignment="1">
      <alignment horizontal="center" vertical="center" wrapText="1"/>
    </xf>
    <xf numFmtId="0" fontId="109" fillId="7" borderId="36" xfId="19" applyFont="1" applyFill="1" applyBorder="1" applyAlignment="1">
      <alignment horizontal="center" vertical="center" wrapText="1"/>
    </xf>
    <xf numFmtId="0" fontId="109" fillId="7" borderId="65" xfId="19" applyFont="1" applyFill="1" applyBorder="1" applyAlignment="1">
      <alignment horizontal="center" vertical="center" wrapText="1"/>
    </xf>
    <xf numFmtId="166" fontId="12" fillId="0" borderId="32" xfId="12" applyNumberFormat="1" applyFont="1" applyFill="1" applyBorder="1" applyAlignment="1">
      <alignment horizontal="center" vertical="center"/>
    </xf>
    <xf numFmtId="166" fontId="12" fillId="0" borderId="21" xfId="12" applyNumberFormat="1" applyFont="1" applyFill="1" applyBorder="1" applyAlignment="1">
      <alignment horizontal="center" vertical="center"/>
    </xf>
    <xf numFmtId="166" fontId="12" fillId="0" borderId="32" xfId="12" applyNumberFormat="1" applyFont="1" applyBorder="1" applyAlignment="1">
      <alignment horizontal="center" vertical="center" wrapText="1"/>
    </xf>
    <xf numFmtId="0" fontId="109" fillId="7" borderId="37" xfId="19" applyFont="1" applyFill="1" applyBorder="1" applyAlignment="1">
      <alignment horizontal="center" vertical="center" wrapText="1"/>
    </xf>
    <xf numFmtId="0" fontId="109" fillId="7" borderId="25" xfId="19" applyFont="1" applyFill="1" applyBorder="1" applyAlignment="1">
      <alignment horizontal="center" vertical="center" wrapText="1"/>
    </xf>
    <xf numFmtId="0" fontId="109" fillId="7" borderId="38" xfId="19" applyFont="1" applyFill="1" applyBorder="1" applyAlignment="1">
      <alignment horizontal="center" vertical="center" wrapText="1"/>
    </xf>
    <xf numFmtId="0" fontId="12" fillId="0" borderId="30" xfId="19" applyFont="1" applyFill="1" applyBorder="1" applyAlignment="1">
      <alignment horizontal="center" vertical="center" wrapText="1"/>
    </xf>
    <xf numFmtId="0" fontId="12" fillId="0" borderId="32" xfId="19" applyFont="1" applyFill="1" applyBorder="1" applyAlignment="1">
      <alignment horizontal="center" vertical="center" wrapText="1"/>
    </xf>
    <xf numFmtId="0" fontId="12" fillId="0" borderId="22" xfId="19" applyFont="1" applyFill="1" applyBorder="1" applyAlignment="1">
      <alignment horizontal="center" vertical="center" wrapText="1"/>
    </xf>
    <xf numFmtId="166" fontId="12" fillId="0" borderId="32" xfId="12" applyNumberFormat="1" applyFont="1" applyBorder="1" applyAlignment="1">
      <alignment horizontal="center" vertical="center"/>
    </xf>
    <xf numFmtId="166" fontId="12" fillId="0" borderId="21" xfId="12" applyNumberFormat="1" applyFont="1" applyBorder="1" applyAlignment="1">
      <alignment horizontal="center" vertical="center"/>
    </xf>
    <xf numFmtId="0" fontId="12" fillId="0" borderId="32" xfId="12" applyFont="1" applyBorder="1" applyAlignment="1">
      <alignment horizontal="center" vertical="center"/>
    </xf>
    <xf numFmtId="0" fontId="12" fillId="0" borderId="21" xfId="12" applyFont="1" applyBorder="1" applyAlignment="1">
      <alignment horizontal="center" vertical="center"/>
    </xf>
    <xf numFmtId="166" fontId="12" fillId="0" borderId="20" xfId="12" applyNumberFormat="1" applyFont="1" applyBorder="1" applyAlignment="1">
      <alignment horizontal="center" vertical="center"/>
    </xf>
    <xf numFmtId="166" fontId="12" fillId="0" borderId="30" xfId="12" applyNumberFormat="1" applyFont="1" applyFill="1" applyBorder="1" applyAlignment="1">
      <alignment horizontal="center" vertical="center" wrapText="1"/>
    </xf>
    <xf numFmtId="166" fontId="12" fillId="0" borderId="22" xfId="12" applyNumberFormat="1" applyFont="1" applyFill="1" applyBorder="1" applyAlignment="1">
      <alignment horizontal="center" vertical="center" wrapText="1"/>
    </xf>
    <xf numFmtId="166" fontId="108" fillId="7" borderId="61" xfId="12" applyNumberFormat="1" applyFont="1" applyFill="1" applyBorder="1" applyAlignment="1">
      <alignment horizontal="center" vertical="center"/>
    </xf>
    <xf numFmtId="166" fontId="108" fillId="7" borderId="11" xfId="12" applyNumberFormat="1" applyFont="1" applyFill="1" applyBorder="1" applyAlignment="1">
      <alignment horizontal="center" vertical="center"/>
    </xf>
    <xf numFmtId="0" fontId="108" fillId="7" borderId="29" xfId="12" applyFont="1" applyFill="1" applyBorder="1" applyAlignment="1">
      <alignment horizontal="center" vertical="center"/>
    </xf>
    <xf numFmtId="0" fontId="108" fillId="7" borderId="12" xfId="12" applyFont="1" applyFill="1" applyBorder="1" applyAlignment="1">
      <alignment horizontal="center" vertical="center"/>
    </xf>
    <xf numFmtId="2" fontId="127" fillId="7" borderId="31" xfId="12" applyNumberFormat="1" applyFont="1" applyFill="1" applyBorder="1" applyAlignment="1">
      <alignment horizontal="center" vertical="center" wrapText="1"/>
    </xf>
    <xf numFmtId="2" fontId="127" fillId="7" borderId="35" xfId="12" applyNumberFormat="1" applyFont="1" applyFill="1" applyBorder="1" applyAlignment="1">
      <alignment horizontal="center" vertical="center" wrapText="1"/>
    </xf>
    <xf numFmtId="166" fontId="108" fillId="7" borderId="30" xfId="12" applyNumberFormat="1" applyFont="1" applyFill="1" applyBorder="1" applyAlignment="1">
      <alignment horizontal="center" vertical="center" wrapText="1"/>
    </xf>
    <xf numFmtId="166" fontId="108" fillId="7" borderId="22" xfId="12" applyNumberFormat="1" applyFont="1" applyFill="1" applyBorder="1" applyAlignment="1">
      <alignment horizontal="center" vertical="center" wrapText="1"/>
    </xf>
    <xf numFmtId="0" fontId="21" fillId="0" borderId="53" xfId="19" applyFont="1" applyFill="1" applyBorder="1" applyAlignment="1">
      <alignment horizontal="center"/>
    </xf>
    <xf numFmtId="0" fontId="21" fillId="0" borderId="45" xfId="19" applyFont="1" applyFill="1" applyBorder="1" applyAlignment="1">
      <alignment horizontal="center"/>
    </xf>
    <xf numFmtId="0" fontId="21" fillId="0" borderId="43" xfId="19" applyFont="1" applyFill="1" applyBorder="1" applyAlignment="1">
      <alignment horizontal="center"/>
    </xf>
    <xf numFmtId="166" fontId="12" fillId="0" borderId="1" xfId="12" applyNumberFormat="1" applyFont="1" applyFill="1" applyBorder="1" applyAlignment="1">
      <alignment horizontal="center" vertical="center"/>
    </xf>
    <xf numFmtId="166" fontId="12" fillId="0" borderId="22" xfId="12" applyNumberFormat="1" applyFont="1" applyBorder="1" applyAlignment="1">
      <alignment horizontal="center" vertical="center" wrapText="1"/>
    </xf>
    <xf numFmtId="166" fontId="16" fillId="0" borderId="61" xfId="12" applyNumberFormat="1" applyFont="1" applyFill="1" applyBorder="1" applyAlignment="1">
      <alignment horizontal="left"/>
    </xf>
    <xf numFmtId="166" fontId="16" fillId="0" borderId="74" xfId="12" applyNumberFormat="1" applyFont="1" applyFill="1" applyBorder="1" applyAlignment="1">
      <alignment horizontal="left"/>
    </xf>
    <xf numFmtId="166" fontId="32" fillId="0" borderId="62" xfId="12" applyNumberFormat="1" applyFont="1" applyFill="1" applyBorder="1" applyAlignment="1">
      <alignment horizontal="left"/>
    </xf>
    <xf numFmtId="166" fontId="32" fillId="0" borderId="48" xfId="12" applyNumberFormat="1" applyFont="1" applyFill="1" applyBorder="1" applyAlignment="1">
      <alignment horizontal="left"/>
    </xf>
    <xf numFmtId="0" fontId="129" fillId="7" borderId="42" xfId="19" applyFont="1" applyFill="1" applyBorder="1" applyAlignment="1">
      <alignment horizontal="center" vertical="center"/>
    </xf>
    <xf numFmtId="0" fontId="129" fillId="7" borderId="26" xfId="19" applyFont="1" applyFill="1" applyBorder="1" applyAlignment="1">
      <alignment horizontal="center" vertical="center"/>
    </xf>
    <xf numFmtId="0" fontId="129" fillId="7" borderId="41" xfId="19" applyFont="1" applyFill="1" applyBorder="1" applyAlignment="1">
      <alignment horizontal="center" vertical="center"/>
    </xf>
    <xf numFmtId="166" fontId="12" fillId="2" borderId="30" xfId="12" applyNumberFormat="1" applyFont="1" applyFill="1" applyBorder="1" applyAlignment="1">
      <alignment horizontal="center" vertical="center" wrapText="1"/>
    </xf>
    <xf numFmtId="166" fontId="12" fillId="2" borderId="32" xfId="12" applyNumberFormat="1" applyFont="1" applyFill="1" applyBorder="1" applyAlignment="1">
      <alignment horizontal="center" vertical="center" wrapText="1"/>
    </xf>
    <xf numFmtId="166" fontId="12" fillId="2" borderId="22" xfId="12" applyNumberFormat="1" applyFont="1" applyFill="1" applyBorder="1" applyAlignment="1">
      <alignment horizontal="center" vertical="center" wrapText="1"/>
    </xf>
    <xf numFmtId="0" fontId="129" fillId="7" borderId="27" xfId="19" applyFont="1" applyFill="1" applyBorder="1" applyAlignment="1">
      <alignment horizontal="center" vertical="center"/>
    </xf>
    <xf numFmtId="0" fontId="129" fillId="7" borderId="18" xfId="19" applyFont="1" applyFill="1" applyBorder="1" applyAlignment="1">
      <alignment horizontal="center" vertical="center"/>
    </xf>
    <xf numFmtId="0" fontId="129" fillId="7" borderId="28" xfId="19" applyFont="1" applyFill="1" applyBorder="1" applyAlignment="1">
      <alignment horizontal="center" vertical="center"/>
    </xf>
    <xf numFmtId="0" fontId="109" fillId="7" borderId="6" xfId="19" applyFont="1" applyFill="1" applyBorder="1" applyAlignment="1">
      <alignment horizontal="center" vertical="center"/>
    </xf>
    <xf numFmtId="0" fontId="109" fillId="7" borderId="3" xfId="19" applyFont="1" applyFill="1" applyBorder="1" applyAlignment="1">
      <alignment horizontal="center" vertical="center"/>
    </xf>
    <xf numFmtId="0" fontId="109" fillId="7" borderId="16" xfId="19" applyFont="1" applyFill="1" applyBorder="1" applyAlignment="1">
      <alignment horizontal="center" vertical="center"/>
    </xf>
    <xf numFmtId="2" fontId="12" fillId="0" borderId="1" xfId="12" applyNumberFormat="1" applyFont="1" applyBorder="1" applyAlignment="1">
      <alignment horizontal="center" vertical="center"/>
    </xf>
    <xf numFmtId="2" fontId="12" fillId="0" borderId="5" xfId="12" applyNumberFormat="1" applyFont="1" applyBorder="1" applyAlignment="1">
      <alignment horizontal="center" vertical="center"/>
    </xf>
    <xf numFmtId="2" fontId="12" fillId="0" borderId="1" xfId="12" applyNumberFormat="1" applyFont="1" applyFill="1" applyBorder="1" applyAlignment="1">
      <alignment horizontal="center" vertical="center" wrapText="1"/>
    </xf>
    <xf numFmtId="2" fontId="12" fillId="0" borderId="5" xfId="12" applyNumberFormat="1" applyFont="1" applyFill="1" applyBorder="1" applyAlignment="1">
      <alignment horizontal="center" vertical="center" wrapText="1"/>
    </xf>
    <xf numFmtId="2" fontId="12" fillId="0" borderId="20" xfId="12" applyNumberFormat="1" applyFont="1" applyFill="1" applyBorder="1" applyAlignment="1">
      <alignment horizontal="center" vertical="center"/>
    </xf>
    <xf numFmtId="2" fontId="12" fillId="0" borderId="22" xfId="12" applyNumberFormat="1" applyFont="1" applyFill="1" applyBorder="1" applyAlignment="1">
      <alignment horizontal="center" vertical="center"/>
    </xf>
    <xf numFmtId="0" fontId="109" fillId="7" borderId="6" xfId="19" applyFont="1" applyFill="1" applyBorder="1" applyAlignment="1">
      <alignment horizontal="center" vertical="center" wrapText="1"/>
    </xf>
    <xf numFmtId="0" fontId="109" fillId="7" borderId="3" xfId="19" applyFont="1" applyFill="1" applyBorder="1" applyAlignment="1">
      <alignment horizontal="center" vertical="center" wrapText="1"/>
    </xf>
    <xf numFmtId="0" fontId="109" fillId="7" borderId="16" xfId="19" applyFont="1" applyFill="1" applyBorder="1" applyAlignment="1">
      <alignment horizontal="center" vertical="center" wrapText="1"/>
    </xf>
    <xf numFmtId="2" fontId="12" fillId="2" borderId="1" xfId="12" applyNumberFormat="1" applyFont="1" applyFill="1" applyBorder="1" applyAlignment="1">
      <alignment horizontal="center" vertical="center"/>
    </xf>
    <xf numFmtId="2" fontId="12" fillId="2" borderId="5" xfId="12" applyNumberFormat="1" applyFont="1" applyFill="1" applyBorder="1" applyAlignment="1">
      <alignment horizontal="center" vertical="center"/>
    </xf>
    <xf numFmtId="2" fontId="12" fillId="0" borderId="1" xfId="12" applyNumberFormat="1" applyFont="1" applyFill="1" applyBorder="1" applyAlignment="1">
      <alignment horizontal="center" vertical="center"/>
    </xf>
    <xf numFmtId="2" fontId="12" fillId="0" borderId="5" xfId="12" applyNumberFormat="1" applyFont="1" applyFill="1" applyBorder="1" applyAlignment="1">
      <alignment horizontal="center" vertical="center"/>
    </xf>
    <xf numFmtId="2" fontId="12" fillId="0" borderId="30" xfId="12" applyNumberFormat="1" applyFont="1" applyBorder="1" applyAlignment="1">
      <alignment horizontal="center" vertical="center" wrapText="1"/>
    </xf>
    <xf numFmtId="2" fontId="12" fillId="0" borderId="32" xfId="12" applyNumberFormat="1" applyFont="1" applyBorder="1" applyAlignment="1">
      <alignment horizontal="center" vertical="center" wrapText="1"/>
    </xf>
    <xf numFmtId="0" fontId="109" fillId="7" borderId="54" xfId="12" applyFont="1" applyFill="1" applyBorder="1" applyAlignment="1">
      <alignment horizontal="center" vertical="center"/>
    </xf>
    <xf numFmtId="0" fontId="109" fillId="7" borderId="64" xfId="12" applyFont="1" applyFill="1" applyBorder="1" applyAlignment="1">
      <alignment horizontal="center" vertical="center"/>
    </xf>
    <xf numFmtId="166" fontId="108" fillId="7" borderId="27" xfId="12" applyNumberFormat="1" applyFont="1" applyFill="1" applyBorder="1" applyAlignment="1">
      <alignment horizontal="center" vertical="center"/>
    </xf>
    <xf numFmtId="166" fontId="108" fillId="7" borderId="28" xfId="12" applyNumberFormat="1" applyFont="1" applyFill="1" applyBorder="1" applyAlignment="1">
      <alignment horizontal="center" vertical="center"/>
    </xf>
    <xf numFmtId="166" fontId="108" fillId="7" borderId="54" xfId="12" applyNumberFormat="1" applyFont="1" applyFill="1" applyBorder="1" applyAlignment="1">
      <alignment horizontal="center" vertical="center" wrapText="1"/>
    </xf>
    <xf numFmtId="166" fontId="108" fillId="7" borderId="64" xfId="12" applyNumberFormat="1" applyFont="1" applyFill="1" applyBorder="1" applyAlignment="1">
      <alignment horizontal="center" vertical="center" wrapText="1"/>
    </xf>
    <xf numFmtId="2" fontId="127" fillId="7" borderId="54" xfId="12" applyNumberFormat="1" applyFont="1" applyFill="1" applyBorder="1" applyAlignment="1">
      <alignment horizontal="center" vertical="center" wrapText="1"/>
    </xf>
    <xf numFmtId="2" fontId="127" fillId="7" borderId="64" xfId="12" applyNumberFormat="1" applyFont="1" applyFill="1" applyBorder="1" applyAlignment="1">
      <alignment horizontal="center" vertical="center" wrapText="1"/>
    </xf>
    <xf numFmtId="2" fontId="108" fillId="7" borderId="54" xfId="12" applyNumberFormat="1" applyFont="1" applyFill="1" applyBorder="1" applyAlignment="1">
      <alignment horizontal="center" vertical="center" wrapText="1"/>
    </xf>
    <xf numFmtId="2" fontId="108" fillId="7" borderId="64" xfId="12" applyNumberFormat="1" applyFont="1" applyFill="1" applyBorder="1" applyAlignment="1">
      <alignment horizontal="center" vertical="center" wrapText="1"/>
    </xf>
    <xf numFmtId="166" fontId="16" fillId="0" borderId="5" xfId="12" applyNumberFormat="1" applyFont="1" applyFill="1" applyBorder="1" applyAlignment="1">
      <alignment horizontal="center" vertical="center" wrapText="1"/>
    </xf>
    <xf numFmtId="2" fontId="12" fillId="2" borderId="1" xfId="12" applyNumberFormat="1" applyFont="1" applyFill="1" applyBorder="1" applyAlignment="1">
      <alignment horizontal="center" vertical="center" wrapText="1"/>
    </xf>
    <xf numFmtId="2" fontId="12" fillId="2" borderId="5" xfId="12" applyNumberFormat="1" applyFont="1" applyFill="1" applyBorder="1" applyAlignment="1">
      <alignment horizontal="center" vertical="center" wrapText="1"/>
    </xf>
    <xf numFmtId="2" fontId="12" fillId="2" borderId="3" xfId="12" applyNumberFormat="1" applyFont="1" applyFill="1" applyBorder="1" applyAlignment="1">
      <alignment horizontal="center" vertical="center"/>
    </xf>
    <xf numFmtId="2" fontId="12" fillId="2" borderId="1" xfId="12" quotePrefix="1" applyNumberFormat="1" applyFont="1" applyFill="1" applyBorder="1" applyAlignment="1">
      <alignment horizontal="center" vertical="center"/>
    </xf>
    <xf numFmtId="2" fontId="12" fillId="0" borderId="3" xfId="12" applyNumberFormat="1" applyFont="1" applyBorder="1" applyAlignment="1">
      <alignment horizontal="center" vertical="center"/>
    </xf>
    <xf numFmtId="2" fontId="12" fillId="0" borderId="1" xfId="12" quotePrefix="1" applyNumberFormat="1" applyFont="1" applyBorder="1" applyAlignment="1">
      <alignment horizontal="center" vertical="center"/>
    </xf>
    <xf numFmtId="2" fontId="127" fillId="7" borderId="53" xfId="12" applyNumberFormat="1" applyFont="1" applyFill="1" applyBorder="1" applyAlignment="1">
      <alignment horizontal="center" vertical="center" wrapText="1"/>
    </xf>
    <xf numFmtId="2" fontId="127" fillId="7" borderId="43" xfId="12" applyNumberFormat="1" applyFont="1" applyFill="1" applyBorder="1" applyAlignment="1">
      <alignment horizontal="center" vertical="center" wrapText="1"/>
    </xf>
    <xf numFmtId="2" fontId="12" fillId="2" borderId="3" xfId="12" applyNumberFormat="1" applyFont="1" applyFill="1" applyBorder="1" applyAlignment="1">
      <alignment horizontal="center" vertical="center" wrapText="1"/>
    </xf>
    <xf numFmtId="0" fontId="109" fillId="7" borderId="53" xfId="12" applyFont="1" applyFill="1" applyBorder="1" applyAlignment="1">
      <alignment horizontal="center" vertical="center"/>
    </xf>
    <xf numFmtId="0" fontId="109" fillId="7" borderId="43" xfId="12" applyFont="1" applyFill="1" applyBorder="1" applyAlignment="1">
      <alignment horizontal="center" vertical="center"/>
    </xf>
    <xf numFmtId="2" fontId="108" fillId="7" borderId="53" xfId="12" applyNumberFormat="1" applyFont="1" applyFill="1" applyBorder="1" applyAlignment="1">
      <alignment horizontal="center" vertical="center" wrapText="1"/>
    </xf>
    <xf numFmtId="2" fontId="108" fillId="7" borderId="43" xfId="12" applyNumberFormat="1" applyFont="1" applyFill="1" applyBorder="1" applyAlignment="1">
      <alignment horizontal="center" vertical="center" wrapText="1"/>
    </xf>
    <xf numFmtId="166" fontId="108" fillId="7" borderId="53" xfId="12" applyNumberFormat="1" applyFont="1" applyFill="1" applyBorder="1" applyAlignment="1">
      <alignment horizontal="center" vertical="center" wrapText="1"/>
    </xf>
    <xf numFmtId="166" fontId="108" fillId="7" borderId="43" xfId="12" applyNumberFormat="1" applyFont="1" applyFill="1" applyBorder="1" applyAlignment="1">
      <alignment horizontal="center" vertical="center" wrapText="1"/>
    </xf>
    <xf numFmtId="2" fontId="12" fillId="2" borderId="5" xfId="12" quotePrefix="1" applyNumberFormat="1" applyFont="1" applyFill="1" applyBorder="1" applyAlignment="1">
      <alignment horizontal="center" vertical="center"/>
    </xf>
    <xf numFmtId="0" fontId="141" fillId="0" borderId="71" xfId="16" applyFont="1" applyBorder="1" applyAlignment="1">
      <alignment horizontal="center" vertical="center"/>
    </xf>
    <xf numFmtId="0" fontId="141" fillId="0" borderId="47" xfId="16" applyFont="1" applyBorder="1" applyAlignment="1">
      <alignment horizontal="center" vertical="center"/>
    </xf>
    <xf numFmtId="0" fontId="141" fillId="0" borderId="23" xfId="16" applyFont="1" applyBorder="1" applyAlignment="1">
      <alignment horizontal="center" vertical="center"/>
    </xf>
    <xf numFmtId="0" fontId="215" fillId="2" borderId="20" xfId="16" applyFill="1" applyBorder="1" applyAlignment="1">
      <alignment horizontal="center"/>
    </xf>
    <xf numFmtId="0" fontId="215" fillId="2" borderId="32" xfId="16" applyFill="1" applyBorder="1" applyAlignment="1">
      <alignment horizontal="center"/>
    </xf>
    <xf numFmtId="0" fontId="215" fillId="2" borderId="21" xfId="16" applyFill="1" applyBorder="1" applyAlignment="1">
      <alignment horizontal="center"/>
    </xf>
    <xf numFmtId="0" fontId="102" fillId="11" borderId="71" xfId="5" applyFont="1" applyFill="1" applyBorder="1" applyAlignment="1">
      <alignment horizontal="center" vertical="center" wrapText="1"/>
    </xf>
    <xf numFmtId="0" fontId="102" fillId="11" borderId="47" xfId="5" applyFont="1" applyFill="1" applyBorder="1" applyAlignment="1">
      <alignment horizontal="center" vertical="center" wrapText="1"/>
    </xf>
    <xf numFmtId="0" fontId="102" fillId="11" borderId="23" xfId="5" applyFont="1" applyFill="1" applyBorder="1" applyAlignment="1">
      <alignment horizontal="center" vertical="center" wrapText="1"/>
    </xf>
    <xf numFmtId="0" fontId="143" fillId="11" borderId="71" xfId="16" applyFont="1" applyFill="1" applyBorder="1" applyAlignment="1">
      <alignment horizontal="center" vertical="center"/>
    </xf>
    <xf numFmtId="0" fontId="143" fillId="11" borderId="47" xfId="16" applyFont="1" applyFill="1" applyBorder="1" applyAlignment="1">
      <alignment horizontal="center" vertical="center"/>
    </xf>
    <xf numFmtId="0" fontId="143" fillId="11" borderId="23" xfId="16" applyFont="1" applyFill="1" applyBorder="1" applyAlignment="1">
      <alignment horizontal="center" vertical="center"/>
    </xf>
    <xf numFmtId="0" fontId="102" fillId="11" borderId="71" xfId="5" applyFont="1" applyFill="1" applyBorder="1" applyAlignment="1">
      <alignment horizontal="center" vertical="center"/>
    </xf>
    <xf numFmtId="0" fontId="102" fillId="11" borderId="47" xfId="5" applyFont="1" applyFill="1" applyBorder="1" applyAlignment="1">
      <alignment horizontal="center" vertical="center"/>
    </xf>
    <xf numFmtId="0" fontId="102" fillId="11" borderId="23" xfId="5" applyFont="1" applyFill="1" applyBorder="1" applyAlignment="1">
      <alignment horizontal="center" vertical="center"/>
    </xf>
    <xf numFmtId="0" fontId="215" fillId="0" borderId="1" xfId="16" applyBorder="1" applyAlignment="1">
      <alignment horizontal="center" vertical="center"/>
    </xf>
    <xf numFmtId="0" fontId="215" fillId="2" borderId="1" xfId="16" applyFill="1" applyBorder="1" applyAlignment="1">
      <alignment horizontal="center"/>
    </xf>
    <xf numFmtId="0" fontId="215" fillId="2" borderId="1" xfId="16" applyFill="1" applyBorder="1" applyAlignment="1">
      <alignment horizontal="center" vertical="center" wrapText="1"/>
    </xf>
    <xf numFmtId="0" fontId="215" fillId="0" borderId="1" xfId="16" applyBorder="1" applyAlignment="1">
      <alignment horizontal="center" vertical="center" wrapText="1"/>
    </xf>
    <xf numFmtId="0" fontId="141" fillId="0" borderId="1" xfId="16" applyFont="1" applyBorder="1" applyAlignment="1">
      <alignment horizontal="center" vertical="center"/>
    </xf>
    <xf numFmtId="0" fontId="141" fillId="0" borderId="71" xfId="16" applyFont="1" applyBorder="1" applyAlignment="1">
      <alignment horizontal="center" vertical="center" wrapText="1"/>
    </xf>
    <xf numFmtId="0" fontId="141" fillId="0" borderId="47" xfId="16" applyFont="1" applyBorder="1" applyAlignment="1">
      <alignment horizontal="center" vertical="center" wrapText="1"/>
    </xf>
    <xf numFmtId="0" fontId="141" fillId="0" borderId="23" xfId="16" applyFont="1" applyBorder="1" applyAlignment="1">
      <alignment horizontal="center" vertical="center" wrapText="1"/>
    </xf>
    <xf numFmtId="0" fontId="69" fillId="0" borderId="71" xfId="16" applyFont="1" applyBorder="1" applyAlignment="1">
      <alignment horizontal="center" vertical="center" wrapText="1"/>
    </xf>
    <xf numFmtId="0" fontId="69" fillId="0" borderId="47" xfId="16" applyFont="1" applyBorder="1" applyAlignment="1">
      <alignment horizontal="center" vertical="center" wrapText="1"/>
    </xf>
    <xf numFmtId="0" fontId="69" fillId="0" borderId="23" xfId="16" applyFont="1" applyBorder="1" applyAlignment="1">
      <alignment horizontal="center" vertical="center" wrapText="1"/>
    </xf>
    <xf numFmtId="0" fontId="144" fillId="11" borderId="71" xfId="5" applyFont="1" applyFill="1" applyBorder="1" applyAlignment="1">
      <alignment horizontal="center" vertical="center" wrapText="1"/>
    </xf>
    <xf numFmtId="0" fontId="144" fillId="11" borderId="47" xfId="5" applyFont="1" applyFill="1" applyBorder="1" applyAlignment="1">
      <alignment horizontal="center" vertical="center" wrapText="1"/>
    </xf>
    <xf numFmtId="0" fontId="215" fillId="2" borderId="1" xfId="16" applyFill="1" applyBorder="1" applyAlignment="1">
      <alignment horizontal="center" wrapText="1"/>
    </xf>
    <xf numFmtId="0" fontId="53" fillId="0" borderId="71" xfId="16" applyFont="1" applyBorder="1" applyAlignment="1">
      <alignment horizontal="center" vertical="center" wrapText="1"/>
    </xf>
    <xf numFmtId="0" fontId="53" fillId="0" borderId="47" xfId="16" applyFont="1" applyBorder="1" applyAlignment="1">
      <alignment horizontal="center" vertical="center" wrapText="1"/>
    </xf>
    <xf numFmtId="0" fontId="53" fillId="0" borderId="23" xfId="16" applyFont="1" applyBorder="1" applyAlignment="1">
      <alignment horizontal="center" vertical="center" wrapText="1"/>
    </xf>
    <xf numFmtId="0" fontId="148" fillId="11" borderId="71" xfId="18" applyFont="1" applyFill="1" applyBorder="1" applyAlignment="1">
      <alignment horizontal="center" vertical="center" wrapText="1"/>
    </xf>
    <xf numFmtId="0" fontId="148" fillId="11" borderId="47" xfId="18" applyFont="1" applyFill="1" applyBorder="1" applyAlignment="1">
      <alignment horizontal="center" vertical="center" wrapText="1"/>
    </xf>
    <xf numFmtId="0" fontId="148" fillId="11" borderId="23" xfId="18" applyFont="1" applyFill="1" applyBorder="1" applyAlignment="1">
      <alignment horizontal="center" vertical="center" wrapText="1"/>
    </xf>
    <xf numFmtId="49" fontId="26" fillId="11" borderId="1" xfId="18" applyNumberFormat="1" applyFont="1" applyFill="1" applyBorder="1" applyAlignment="1">
      <alignment horizontal="center" vertical="center"/>
    </xf>
    <xf numFmtId="49" fontId="26" fillId="11" borderId="1" xfId="18" applyNumberFormat="1" applyFont="1" applyFill="1" applyBorder="1" applyAlignment="1">
      <alignment horizontal="center" vertical="center" wrapText="1"/>
    </xf>
    <xf numFmtId="0" fontId="21" fillId="11" borderId="1" xfId="18" applyFont="1" applyFill="1" applyBorder="1" applyAlignment="1">
      <alignment horizontal="center" vertical="center"/>
    </xf>
    <xf numFmtId="49" fontId="21" fillId="11" borderId="1" xfId="18" applyNumberFormat="1" applyFont="1" applyFill="1" applyBorder="1" applyAlignment="1">
      <alignment horizontal="center" vertical="center" wrapText="1"/>
    </xf>
    <xf numFmtId="49" fontId="23" fillId="11" borderId="71" xfId="18" applyNumberFormat="1" applyFont="1" applyFill="1" applyBorder="1" applyAlignment="1">
      <alignment horizontal="center" vertical="center"/>
    </xf>
    <xf numFmtId="49" fontId="23" fillId="11" borderId="47" xfId="18" applyNumberFormat="1" applyFont="1" applyFill="1" applyBorder="1" applyAlignment="1">
      <alignment horizontal="center" vertical="center"/>
    </xf>
    <xf numFmtId="49" fontId="23" fillId="11" borderId="23" xfId="18" applyNumberFormat="1" applyFont="1" applyFill="1" applyBorder="1" applyAlignment="1">
      <alignment horizontal="center" vertical="center"/>
    </xf>
    <xf numFmtId="1" fontId="150" fillId="2" borderId="71" xfId="18" applyNumberFormat="1" applyFont="1" applyFill="1" applyBorder="1" applyAlignment="1">
      <alignment horizontal="center" vertical="center"/>
    </xf>
    <xf numFmtId="1" fontId="150" fillId="2" borderId="23" xfId="18" applyNumberFormat="1" applyFont="1" applyFill="1" applyBorder="1" applyAlignment="1">
      <alignment horizontal="center" vertical="center"/>
    </xf>
    <xf numFmtId="0" fontId="152" fillId="11" borderId="71" xfId="18" applyFont="1" applyFill="1" applyBorder="1" applyAlignment="1">
      <alignment horizontal="center" vertical="center"/>
    </xf>
    <xf numFmtId="0" fontId="152" fillId="11" borderId="47" xfId="18" applyFont="1" applyFill="1" applyBorder="1" applyAlignment="1">
      <alignment horizontal="center" vertical="center"/>
    </xf>
    <xf numFmtId="0" fontId="152" fillId="11" borderId="23" xfId="18" applyFont="1" applyFill="1" applyBorder="1" applyAlignment="1">
      <alignment horizontal="center" vertical="center"/>
    </xf>
    <xf numFmtId="180" fontId="34" fillId="2" borderId="59" xfId="18" applyNumberFormat="1" applyFont="1" applyFill="1" applyBorder="1" applyAlignment="1">
      <alignment horizontal="center" vertical="center"/>
    </xf>
    <xf numFmtId="49" fontId="23" fillId="11" borderId="71" xfId="18" applyNumberFormat="1" applyFont="1" applyFill="1" applyBorder="1" applyAlignment="1">
      <alignment horizontal="center" vertical="center" wrapText="1"/>
    </xf>
    <xf numFmtId="49" fontId="23" fillId="11" borderId="47" xfId="18" applyNumberFormat="1" applyFont="1" applyFill="1" applyBorder="1" applyAlignment="1">
      <alignment horizontal="center" vertical="center" wrapText="1"/>
    </xf>
    <xf numFmtId="49" fontId="23" fillId="11" borderId="23" xfId="18" applyNumberFormat="1" applyFont="1" applyFill="1" applyBorder="1" applyAlignment="1">
      <alignment horizontal="center" vertical="center" wrapText="1"/>
    </xf>
    <xf numFmtId="0" fontId="154" fillId="0" borderId="1" xfId="18" applyFont="1" applyFill="1" applyBorder="1" applyAlignment="1">
      <alignment horizontal="center" vertical="center" wrapText="1"/>
    </xf>
    <xf numFmtId="0" fontId="155" fillId="0" borderId="1" xfId="18" applyFont="1" applyFill="1" applyBorder="1" applyAlignment="1">
      <alignment horizontal="center" vertical="center" wrapText="1"/>
    </xf>
    <xf numFmtId="0" fontId="154" fillId="0" borderId="77" xfId="18" applyFont="1" applyFill="1" applyBorder="1" applyAlignment="1">
      <alignment horizontal="center" vertical="center" wrapText="1"/>
    </xf>
    <xf numFmtId="0" fontId="154" fillId="0" borderId="59" xfId="18" applyFont="1" applyFill="1" applyBorder="1" applyAlignment="1">
      <alignment horizontal="center" vertical="center" wrapText="1"/>
    </xf>
    <xf numFmtId="0" fontId="154" fillId="0" borderId="78" xfId="18" applyFont="1" applyFill="1" applyBorder="1" applyAlignment="1">
      <alignment horizontal="center" vertical="center" wrapText="1"/>
    </xf>
    <xf numFmtId="0" fontId="154" fillId="0" borderId="19" xfId="18" applyFont="1" applyFill="1" applyBorder="1" applyAlignment="1">
      <alignment horizontal="center" vertical="center" wrapText="1"/>
    </xf>
    <xf numFmtId="0" fontId="154" fillId="0" borderId="0" xfId="18" applyFont="1" applyFill="1" applyBorder="1" applyAlignment="1">
      <alignment horizontal="center" vertical="center" wrapText="1"/>
    </xf>
    <xf numFmtId="0" fontId="154" fillId="0" borderId="58" xfId="18" applyFont="1" applyFill="1" applyBorder="1" applyAlignment="1">
      <alignment horizontal="center" vertical="center" wrapText="1"/>
    </xf>
    <xf numFmtId="0" fontId="154" fillId="0" borderId="73" xfId="18" applyFont="1" applyFill="1" applyBorder="1" applyAlignment="1">
      <alignment horizontal="center" vertical="center" wrapText="1"/>
    </xf>
    <xf numFmtId="0" fontId="154" fillId="0" borderId="46" xfId="18" applyFont="1" applyFill="1" applyBorder="1" applyAlignment="1">
      <alignment horizontal="center" vertical="center" wrapText="1"/>
    </xf>
    <xf numFmtId="0" fontId="154" fillId="0" borderId="24" xfId="18" applyFont="1" applyFill="1" applyBorder="1" applyAlignment="1">
      <alignment horizontal="center" vertical="center" wrapText="1"/>
    </xf>
    <xf numFmtId="0" fontId="156" fillId="0" borderId="50" xfId="18" applyFont="1" applyFill="1" applyBorder="1" applyAlignment="1">
      <alignment horizontal="center" vertical="center" wrapText="1"/>
    </xf>
    <xf numFmtId="0" fontId="156" fillId="0" borderId="36" xfId="18" applyFont="1" applyFill="1" applyBorder="1" applyAlignment="1">
      <alignment horizontal="center" vertical="center" wrapText="1"/>
    </xf>
    <xf numFmtId="0" fontId="156" fillId="0" borderId="65" xfId="18" applyFont="1" applyFill="1" applyBorder="1" applyAlignment="1">
      <alignment horizontal="center" vertical="center" wrapText="1"/>
    </xf>
    <xf numFmtId="0" fontId="156" fillId="0" borderId="50" xfId="18" applyFont="1" applyFill="1" applyBorder="1" applyAlignment="1">
      <alignment horizontal="center" wrapText="1"/>
    </xf>
    <xf numFmtId="0" fontId="156" fillId="0" borderId="36" xfId="18" applyFont="1" applyFill="1" applyBorder="1" applyAlignment="1">
      <alignment horizontal="center" wrapText="1"/>
    </xf>
    <xf numFmtId="0" fontId="156" fillId="0" borderId="65" xfId="18" applyFont="1" applyFill="1" applyBorder="1" applyAlignment="1">
      <alignment horizontal="center" wrapText="1"/>
    </xf>
    <xf numFmtId="0" fontId="158" fillId="12" borderId="71" xfId="18" applyFont="1" applyFill="1" applyBorder="1" applyAlignment="1">
      <alignment horizontal="center" vertical="center" wrapText="1"/>
    </xf>
    <xf numFmtId="0" fontId="158" fillId="12" borderId="47" xfId="18" applyFont="1" applyFill="1" applyBorder="1" applyAlignment="1">
      <alignment horizontal="center" vertical="center" wrapText="1"/>
    </xf>
    <xf numFmtId="0" fontId="158" fillId="12" borderId="23" xfId="18" applyFont="1" applyFill="1" applyBorder="1" applyAlignment="1">
      <alignment horizontal="center" vertical="center" wrapText="1"/>
    </xf>
    <xf numFmtId="49" fontId="159" fillId="10" borderId="1" xfId="18" applyNumberFormat="1" applyFont="1" applyFill="1" applyBorder="1" applyAlignment="1">
      <alignment horizontal="center" vertical="center"/>
    </xf>
    <xf numFmtId="49" fontId="159" fillId="10" borderId="1" xfId="18" applyNumberFormat="1" applyFont="1" applyFill="1" applyBorder="1" applyAlignment="1">
      <alignment horizontal="center" vertical="center" wrapText="1"/>
    </xf>
    <xf numFmtId="0" fontId="24" fillId="10" borderId="1" xfId="18" applyFont="1" applyFill="1" applyBorder="1" applyAlignment="1">
      <alignment horizontal="center" vertical="center"/>
    </xf>
    <xf numFmtId="49" fontId="24" fillId="10" borderId="1" xfId="18" applyNumberFormat="1" applyFont="1" applyFill="1" applyBorder="1" applyAlignment="1">
      <alignment horizontal="center" vertical="center" wrapText="1"/>
    </xf>
    <xf numFmtId="0" fontId="23" fillId="11" borderId="71" xfId="18" applyFont="1" applyFill="1" applyBorder="1" applyAlignment="1">
      <alignment horizontal="center" vertical="center" wrapText="1"/>
    </xf>
    <xf numFmtId="0" fontId="160" fillId="11" borderId="47" xfId="18" applyFont="1" applyFill="1" applyBorder="1"/>
    <xf numFmtId="0" fontId="160" fillId="11" borderId="23" xfId="18" applyFont="1" applyFill="1" applyBorder="1"/>
    <xf numFmtId="49" fontId="149" fillId="11" borderId="77" xfId="18" applyNumberFormat="1" applyFont="1" applyFill="1" applyBorder="1" applyAlignment="1">
      <alignment horizontal="center" vertical="center"/>
    </xf>
    <xf numFmtId="49" fontId="149" fillId="11" borderId="78" xfId="18" applyNumberFormat="1" applyFont="1" applyFill="1" applyBorder="1" applyAlignment="1">
      <alignment horizontal="center" vertical="center"/>
    </xf>
    <xf numFmtId="49" fontId="149" fillId="11" borderId="73" xfId="18" applyNumberFormat="1" applyFont="1" applyFill="1" applyBorder="1" applyAlignment="1">
      <alignment horizontal="center" vertical="center"/>
    </xf>
    <xf numFmtId="49" fontId="149" fillId="11" borderId="24" xfId="18" applyNumberFormat="1" applyFont="1" applyFill="1" applyBorder="1" applyAlignment="1">
      <alignment horizontal="center" vertical="center"/>
    </xf>
    <xf numFmtId="49" fontId="149" fillId="11" borderId="71" xfId="18" applyNumberFormat="1" applyFont="1" applyFill="1" applyBorder="1" applyAlignment="1">
      <alignment horizontal="center" vertical="center" wrapText="1"/>
    </xf>
    <xf numFmtId="49" fontId="149" fillId="11" borderId="47" xfId="18" applyNumberFormat="1" applyFont="1" applyFill="1" applyBorder="1" applyAlignment="1">
      <alignment horizontal="center" vertical="center" wrapText="1"/>
    </xf>
    <xf numFmtId="49" fontId="149" fillId="11" borderId="23" xfId="18" applyNumberFormat="1" applyFont="1" applyFill="1" applyBorder="1" applyAlignment="1">
      <alignment horizontal="center" vertical="center" wrapText="1"/>
    </xf>
    <xf numFmtId="0" fontId="21" fillId="11" borderId="71" xfId="18" applyFont="1" applyFill="1" applyBorder="1" applyAlignment="1">
      <alignment horizontal="center" vertical="center"/>
    </xf>
    <xf numFmtId="0" fontId="21" fillId="11" borderId="23" xfId="18" applyFont="1" applyFill="1" applyBorder="1" applyAlignment="1">
      <alignment horizontal="center" vertical="center"/>
    </xf>
    <xf numFmtId="49" fontId="21" fillId="11" borderId="71" xfId="18" applyNumberFormat="1" applyFont="1" applyFill="1" applyBorder="1" applyAlignment="1">
      <alignment horizontal="center" vertical="center" wrapText="1"/>
    </xf>
    <xf numFmtId="49" fontId="21" fillId="11" borderId="47" xfId="18" applyNumberFormat="1" applyFont="1" applyFill="1" applyBorder="1" applyAlignment="1">
      <alignment horizontal="center" vertical="center" wrapText="1"/>
    </xf>
    <xf numFmtId="49" fontId="21" fillId="11" borderId="23" xfId="18" applyNumberFormat="1" applyFont="1" applyFill="1" applyBorder="1" applyAlignment="1">
      <alignment horizontal="center" vertical="center" wrapText="1"/>
    </xf>
    <xf numFmtId="49" fontId="21" fillId="11" borderId="71" xfId="18" applyNumberFormat="1" applyFont="1" applyFill="1" applyBorder="1" applyAlignment="1">
      <alignment horizontal="center" vertical="center"/>
    </xf>
    <xf numFmtId="49" fontId="21" fillId="11" borderId="47" xfId="18" applyNumberFormat="1" applyFont="1" applyFill="1" applyBorder="1" applyAlignment="1">
      <alignment horizontal="center" vertical="center"/>
    </xf>
    <xf numFmtId="49" fontId="21" fillId="11" borderId="23" xfId="18" applyNumberFormat="1" applyFont="1" applyFill="1" applyBorder="1" applyAlignment="1">
      <alignment horizontal="center" vertical="center"/>
    </xf>
    <xf numFmtId="0" fontId="163" fillId="11" borderId="71" xfId="18" applyFont="1" applyFill="1" applyBorder="1" applyAlignment="1">
      <alignment horizontal="center" vertical="center"/>
    </xf>
    <xf numFmtId="0" fontId="163" fillId="11" borderId="47" xfId="18" applyFont="1" applyFill="1" applyBorder="1" applyAlignment="1">
      <alignment horizontal="center" vertical="center"/>
    </xf>
    <xf numFmtId="0" fontId="163" fillId="11" borderId="23" xfId="18" applyFont="1" applyFill="1" applyBorder="1" applyAlignment="1">
      <alignment horizontal="center" vertical="center"/>
    </xf>
    <xf numFmtId="0" fontId="34" fillId="12" borderId="71" xfId="18" applyFont="1" applyFill="1" applyBorder="1" applyAlignment="1">
      <alignment horizontal="center" vertical="center" wrapText="1"/>
    </xf>
    <xf numFmtId="0" fontId="10" fillId="0" borderId="47" xfId="18" applyBorder="1"/>
    <xf numFmtId="0" fontId="10" fillId="0" borderId="23" xfId="18" applyBorder="1"/>
    <xf numFmtId="49" fontId="159" fillId="10" borderId="77" xfId="18" applyNumberFormat="1" applyFont="1" applyFill="1" applyBorder="1" applyAlignment="1">
      <alignment horizontal="center" vertical="center"/>
    </xf>
    <xf numFmtId="49" fontId="159" fillId="10" borderId="78" xfId="18" applyNumberFormat="1" applyFont="1" applyFill="1" applyBorder="1" applyAlignment="1">
      <alignment horizontal="center" vertical="center"/>
    </xf>
    <xf numFmtId="49" fontId="159" fillId="10" borderId="73" xfId="18" applyNumberFormat="1" applyFont="1" applyFill="1" applyBorder="1" applyAlignment="1">
      <alignment horizontal="center" vertical="center"/>
    </xf>
    <xf numFmtId="49" fontId="159" fillId="10" borderId="24" xfId="18" applyNumberFormat="1" applyFont="1" applyFill="1" applyBorder="1" applyAlignment="1">
      <alignment horizontal="center" vertical="center"/>
    </xf>
    <xf numFmtId="49" fontId="159" fillId="10" borderId="71" xfId="18" applyNumberFormat="1" applyFont="1" applyFill="1" applyBorder="1" applyAlignment="1">
      <alignment horizontal="center" vertical="center" wrapText="1"/>
    </xf>
    <xf numFmtId="49" fontId="159" fillId="10" borderId="47" xfId="18" applyNumberFormat="1" applyFont="1" applyFill="1" applyBorder="1" applyAlignment="1">
      <alignment horizontal="center" vertical="center" wrapText="1"/>
    </xf>
    <xf numFmtId="49" fontId="159" fillId="10" borderId="23" xfId="18" applyNumberFormat="1" applyFont="1" applyFill="1" applyBorder="1" applyAlignment="1">
      <alignment horizontal="center" vertical="center" wrapText="1"/>
    </xf>
    <xf numFmtId="0" fontId="24" fillId="10" borderId="71" xfId="18" applyFont="1" applyFill="1" applyBorder="1" applyAlignment="1">
      <alignment horizontal="center" vertical="center"/>
    </xf>
    <xf numFmtId="0" fontId="24" fillId="10" borderId="23" xfId="18" applyFont="1" applyFill="1" applyBorder="1" applyAlignment="1">
      <alignment horizontal="center" vertical="center"/>
    </xf>
    <xf numFmtId="49" fontId="24" fillId="10" borderId="71" xfId="18" applyNumberFormat="1" applyFont="1" applyFill="1" applyBorder="1" applyAlignment="1">
      <alignment horizontal="center" vertical="center" wrapText="1"/>
    </xf>
    <xf numFmtId="49" fontId="24" fillId="10" borderId="47" xfId="18" applyNumberFormat="1" applyFont="1" applyFill="1" applyBorder="1" applyAlignment="1">
      <alignment horizontal="center" vertical="center" wrapText="1"/>
    </xf>
    <xf numFmtId="49" fontId="24" fillId="10" borderId="23" xfId="18" applyNumberFormat="1" applyFont="1" applyFill="1" applyBorder="1" applyAlignment="1">
      <alignment horizontal="center" vertical="center" wrapText="1"/>
    </xf>
    <xf numFmtId="0" fontId="172" fillId="0" borderId="77" xfId="18" applyFont="1" applyFill="1" applyBorder="1" applyAlignment="1">
      <alignment horizontal="center" vertical="center" wrapText="1"/>
    </xf>
    <xf numFmtId="0" fontId="172" fillId="0" borderId="78" xfId="18" applyFont="1" applyFill="1" applyBorder="1" applyAlignment="1">
      <alignment horizontal="center" vertical="center" wrapText="1"/>
    </xf>
    <xf numFmtId="0" fontId="172" fillId="0" borderId="19" xfId="18" applyFont="1" applyFill="1" applyBorder="1" applyAlignment="1">
      <alignment horizontal="center" vertical="center" wrapText="1"/>
    </xf>
    <xf numFmtId="0" fontId="172" fillId="0" borderId="58" xfId="18" applyFont="1" applyFill="1" applyBorder="1" applyAlignment="1">
      <alignment horizontal="center" vertical="center" wrapText="1"/>
    </xf>
    <xf numFmtId="0" fontId="172" fillId="0" borderId="73" xfId="18" applyFont="1" applyFill="1" applyBorder="1" applyAlignment="1">
      <alignment horizontal="center" vertical="center" wrapText="1"/>
    </xf>
    <xf numFmtId="0" fontId="172" fillId="0" borderId="24" xfId="18" applyFont="1" applyFill="1" applyBorder="1" applyAlignment="1">
      <alignment horizontal="center" vertical="center" wrapText="1"/>
    </xf>
    <xf numFmtId="0" fontId="10" fillId="0" borderId="59" xfId="18" applyBorder="1"/>
    <xf numFmtId="0" fontId="10" fillId="0" borderId="78" xfId="18" applyBorder="1"/>
    <xf numFmtId="0" fontId="10" fillId="0" borderId="19" xfId="18" applyBorder="1"/>
    <xf numFmtId="0" fontId="10" fillId="0" borderId="0" xfId="18"/>
    <xf numFmtId="0" fontId="10" fillId="0" borderId="58" xfId="18" applyBorder="1"/>
    <xf numFmtId="0" fontId="10" fillId="0" borderId="73" xfId="18" applyBorder="1"/>
    <xf numFmtId="0" fontId="10" fillId="0" borderId="46" xfId="18" applyBorder="1"/>
    <xf numFmtId="0" fontId="10" fillId="0" borderId="24" xfId="18" applyBorder="1"/>
    <xf numFmtId="0" fontId="10" fillId="0" borderId="36" xfId="18" applyBorder="1"/>
    <xf numFmtId="0" fontId="10" fillId="0" borderId="65" xfId="18" applyBorder="1"/>
    <xf numFmtId="0" fontId="157" fillId="0" borderId="74" xfId="18" applyFont="1" applyFill="1" applyBorder="1" applyAlignment="1">
      <alignment horizontal="center" wrapText="1"/>
    </xf>
    <xf numFmtId="0" fontId="28" fillId="11" borderId="71" xfId="18" applyFont="1" applyFill="1" applyBorder="1" applyAlignment="1">
      <alignment horizontal="center" vertical="center" wrapText="1"/>
    </xf>
    <xf numFmtId="0" fontId="28" fillId="11" borderId="47" xfId="18" applyFont="1" applyFill="1" applyBorder="1" applyAlignment="1">
      <alignment horizontal="center" vertical="center" wrapText="1"/>
    </xf>
    <xf numFmtId="0" fontId="28" fillId="11" borderId="23" xfId="18" applyFont="1" applyFill="1" applyBorder="1" applyAlignment="1">
      <alignment horizontal="center" vertical="center" wrapText="1"/>
    </xf>
    <xf numFmtId="49" fontId="23" fillId="11" borderId="19" xfId="18" applyNumberFormat="1" applyFont="1" applyFill="1" applyBorder="1" applyAlignment="1">
      <alignment horizontal="center" vertical="center"/>
    </xf>
    <xf numFmtId="49" fontId="23" fillId="11" borderId="58" xfId="18" applyNumberFormat="1" applyFont="1" applyFill="1" applyBorder="1" applyAlignment="1">
      <alignment horizontal="center" vertical="center"/>
    </xf>
    <xf numFmtId="49" fontId="23" fillId="11" borderId="73" xfId="18" applyNumberFormat="1" applyFont="1" applyFill="1" applyBorder="1" applyAlignment="1">
      <alignment horizontal="center" vertical="center"/>
    </xf>
    <xf numFmtId="49" fontId="23" fillId="11" borderId="24" xfId="18" applyNumberFormat="1" applyFont="1" applyFill="1" applyBorder="1" applyAlignment="1">
      <alignment horizontal="center" vertical="center"/>
    </xf>
    <xf numFmtId="49" fontId="103" fillId="11" borderId="1" xfId="18" applyNumberFormat="1" applyFont="1" applyFill="1" applyBorder="1" applyAlignment="1">
      <alignment horizontal="center" vertical="center" wrapText="1"/>
    </xf>
    <xf numFmtId="49" fontId="103" fillId="11" borderId="17" xfId="18" applyNumberFormat="1" applyFont="1" applyFill="1" applyBorder="1" applyAlignment="1">
      <alignment horizontal="center" vertical="center" wrapText="1"/>
    </xf>
    <xf numFmtId="0" fontId="23" fillId="11" borderId="1" xfId="18" applyFont="1" applyFill="1" applyBorder="1" applyAlignment="1">
      <alignment horizontal="center" vertical="center"/>
    </xf>
    <xf numFmtId="0" fontId="160" fillId="11" borderId="23" xfId="18" applyFont="1" applyFill="1" applyBorder="1" applyAlignment="1">
      <alignment horizontal="center" vertical="center"/>
    </xf>
    <xf numFmtId="0" fontId="151" fillId="0" borderId="77" xfId="18" applyFont="1" applyBorder="1" applyAlignment="1">
      <alignment horizontal="center" vertical="center"/>
    </xf>
    <xf numFmtId="0" fontId="151" fillId="0" borderId="78" xfId="18" applyFont="1" applyBorder="1" applyAlignment="1">
      <alignment horizontal="center" vertical="center"/>
    </xf>
    <xf numFmtId="0" fontId="151" fillId="0" borderId="19" xfId="18" applyFont="1" applyBorder="1" applyAlignment="1">
      <alignment horizontal="center" vertical="center"/>
    </xf>
    <xf numFmtId="0" fontId="151" fillId="0" borderId="58" xfId="18" applyFont="1" applyBorder="1" applyAlignment="1">
      <alignment horizontal="center" vertical="center"/>
    </xf>
    <xf numFmtId="0" fontId="151" fillId="0" borderId="73" xfId="18" applyFont="1" applyBorder="1" applyAlignment="1">
      <alignment horizontal="center" vertical="center"/>
    </xf>
    <xf numFmtId="0" fontId="151" fillId="0" borderId="24" xfId="18" applyFont="1" applyBorder="1" applyAlignment="1">
      <alignment horizontal="center" vertical="center"/>
    </xf>
    <xf numFmtId="1" fontId="23" fillId="11" borderId="71" xfId="18" applyNumberFormat="1" applyFont="1" applyFill="1" applyBorder="1" applyAlignment="1">
      <alignment horizontal="center" vertical="center"/>
    </xf>
    <xf numFmtId="1" fontId="23" fillId="11" borderId="47" xfId="18" applyNumberFormat="1" applyFont="1" applyFill="1" applyBorder="1" applyAlignment="1">
      <alignment horizontal="center" vertical="center"/>
    </xf>
    <xf numFmtId="1" fontId="23" fillId="11" borderId="23" xfId="18" applyNumberFormat="1" applyFont="1" applyFill="1" applyBorder="1" applyAlignment="1">
      <alignment horizontal="center" vertical="center"/>
    </xf>
    <xf numFmtId="49" fontId="23" fillId="11" borderId="1" xfId="18" applyNumberFormat="1" applyFont="1" applyFill="1" applyBorder="1" applyAlignment="1">
      <alignment horizontal="center" vertical="center"/>
    </xf>
    <xf numFmtId="0" fontId="76" fillId="0" borderId="77" xfId="18" applyFont="1" applyFill="1" applyBorder="1" applyAlignment="1">
      <alignment horizontal="center" vertical="top" wrapText="1"/>
    </xf>
    <xf numFmtId="0" fontId="178" fillId="0" borderId="78" xfId="18" applyFont="1" applyFill="1" applyBorder="1" applyAlignment="1">
      <alignment horizontal="center" vertical="top" wrapText="1"/>
    </xf>
    <xf numFmtId="0" fontId="178" fillId="0" borderId="19" xfId="18" applyFont="1" applyFill="1" applyBorder="1" applyAlignment="1">
      <alignment horizontal="center" vertical="top" wrapText="1"/>
    </xf>
    <xf numFmtId="0" fontId="178" fillId="0" borderId="58" xfId="18" applyFont="1" applyFill="1" applyBorder="1" applyAlignment="1">
      <alignment horizontal="center" vertical="top" wrapText="1"/>
    </xf>
    <xf numFmtId="0" fontId="178" fillId="0" borderId="73" xfId="18" applyFont="1" applyFill="1" applyBorder="1" applyAlignment="1">
      <alignment horizontal="center" vertical="top" wrapText="1"/>
    </xf>
    <xf numFmtId="0" fontId="178" fillId="0" borderId="24" xfId="18" applyFont="1" applyFill="1" applyBorder="1" applyAlignment="1">
      <alignment horizontal="center" vertical="top" wrapText="1"/>
    </xf>
    <xf numFmtId="0" fontId="158" fillId="0" borderId="77" xfId="18" applyFont="1" applyFill="1" applyBorder="1" applyAlignment="1">
      <alignment horizontal="center" vertical="top" wrapText="1"/>
    </xf>
    <xf numFmtId="0" fontId="158" fillId="0" borderId="78" xfId="18" applyFont="1" applyFill="1" applyBorder="1" applyAlignment="1">
      <alignment horizontal="center" vertical="top" wrapText="1"/>
    </xf>
    <xf numFmtId="0" fontId="158" fillId="0" borderId="19" xfId="18" applyFont="1" applyFill="1" applyBorder="1" applyAlignment="1">
      <alignment horizontal="center" vertical="top" wrapText="1"/>
    </xf>
    <xf numFmtId="0" fontId="158" fillId="0" borderId="58" xfId="18" applyFont="1" applyFill="1" applyBorder="1" applyAlignment="1">
      <alignment horizontal="center" vertical="top" wrapText="1"/>
    </xf>
    <xf numFmtId="0" fontId="158" fillId="0" borderId="73" xfId="18" applyFont="1" applyFill="1" applyBorder="1" applyAlignment="1">
      <alignment horizontal="center" vertical="top" wrapText="1"/>
    </xf>
    <xf numFmtId="0" fontId="158" fillId="0" borderId="24" xfId="18" applyFont="1" applyFill="1" applyBorder="1" applyAlignment="1">
      <alignment horizontal="center" vertical="top" wrapText="1"/>
    </xf>
    <xf numFmtId="0" fontId="10" fillId="0" borderId="59" xfId="18" applyFont="1" applyFill="1" applyBorder="1" applyAlignment="1">
      <alignment horizontal="center"/>
    </xf>
    <xf numFmtId="0" fontId="157" fillId="0" borderId="0" xfId="18" applyFont="1" applyFill="1" applyBorder="1" applyAlignment="1">
      <alignment horizontal="center" wrapText="1"/>
    </xf>
    <xf numFmtId="0" fontId="154" fillId="12" borderId="71" xfId="18" applyFont="1" applyFill="1" applyBorder="1" applyAlignment="1">
      <alignment horizontal="center" vertical="center" wrapText="1"/>
    </xf>
    <xf numFmtId="0" fontId="154" fillId="12" borderId="47" xfId="18" applyFont="1" applyFill="1" applyBorder="1" applyAlignment="1">
      <alignment horizontal="center" vertical="center" wrapText="1"/>
    </xf>
    <xf numFmtId="0" fontId="154" fillId="12" borderId="23" xfId="18" applyFont="1" applyFill="1" applyBorder="1" applyAlignment="1">
      <alignment horizontal="center" vertical="center" wrapText="1"/>
    </xf>
    <xf numFmtId="49" fontId="34" fillId="10" borderId="19" xfId="18" applyNumberFormat="1" applyFont="1" applyFill="1" applyBorder="1" applyAlignment="1">
      <alignment horizontal="center" vertical="center"/>
    </xf>
    <xf numFmtId="49" fontId="34" fillId="10" borderId="58" xfId="18" applyNumberFormat="1" applyFont="1" applyFill="1" applyBorder="1" applyAlignment="1">
      <alignment horizontal="center" vertical="center"/>
    </xf>
    <xf numFmtId="49" fontId="34" fillId="10" borderId="73" xfId="18" applyNumberFormat="1" applyFont="1" applyFill="1" applyBorder="1" applyAlignment="1">
      <alignment horizontal="center" vertical="center"/>
    </xf>
    <xf numFmtId="49" fontId="34" fillId="10" borderId="24" xfId="18" applyNumberFormat="1" applyFont="1" applyFill="1" applyBorder="1" applyAlignment="1">
      <alignment horizontal="center" vertical="center"/>
    </xf>
    <xf numFmtId="49" fontId="34" fillId="10" borderId="71" xfId="18" applyNumberFormat="1" applyFont="1" applyFill="1" applyBorder="1" applyAlignment="1">
      <alignment horizontal="center" vertical="center" wrapText="1"/>
    </xf>
    <xf numFmtId="49" fontId="34" fillId="10" borderId="47" xfId="18" applyNumberFormat="1" applyFont="1" applyFill="1" applyBorder="1" applyAlignment="1">
      <alignment horizontal="center" vertical="center" wrapText="1"/>
    </xf>
    <xf numFmtId="49" fontId="34" fillId="10" borderId="23" xfId="18" applyNumberFormat="1" applyFont="1" applyFill="1" applyBorder="1" applyAlignment="1">
      <alignment horizontal="center" vertical="center" wrapText="1"/>
    </xf>
    <xf numFmtId="0" fontId="34" fillId="10" borderId="1" xfId="18" applyFont="1" applyFill="1" applyBorder="1" applyAlignment="1">
      <alignment horizontal="center" vertical="center"/>
    </xf>
    <xf numFmtId="49" fontId="34" fillId="12" borderId="71" xfId="18" applyNumberFormat="1" applyFont="1" applyFill="1" applyBorder="1" applyAlignment="1">
      <alignment horizontal="left" vertical="center"/>
    </xf>
    <xf numFmtId="49" fontId="34" fillId="12" borderId="47" xfId="18" applyNumberFormat="1" applyFont="1" applyFill="1" applyBorder="1" applyAlignment="1">
      <alignment horizontal="left" vertical="center"/>
    </xf>
    <xf numFmtId="49" fontId="34" fillId="12" borderId="23" xfId="18" applyNumberFormat="1" applyFont="1" applyFill="1" applyBorder="1" applyAlignment="1">
      <alignment horizontal="left" vertical="center"/>
    </xf>
    <xf numFmtId="1" fontId="34" fillId="12" borderId="71" xfId="18" applyNumberFormat="1" applyFont="1" applyFill="1" applyBorder="1" applyAlignment="1">
      <alignment horizontal="left" vertical="center"/>
    </xf>
    <xf numFmtId="1" fontId="34" fillId="12" borderId="47" xfId="18" applyNumberFormat="1" applyFont="1" applyFill="1" applyBorder="1" applyAlignment="1">
      <alignment horizontal="left" vertical="center"/>
    </xf>
    <xf numFmtId="1" fontId="34" fillId="12" borderId="23" xfId="18" applyNumberFormat="1" applyFont="1" applyFill="1" applyBorder="1" applyAlignment="1">
      <alignment horizontal="left" vertical="center"/>
    </xf>
    <xf numFmtId="0" fontId="151" fillId="0" borderId="77" xfId="18" applyFont="1" applyBorder="1" applyAlignment="1">
      <alignment horizontal="center"/>
    </xf>
    <xf numFmtId="0" fontId="151" fillId="0" borderId="78" xfId="18" applyFont="1" applyBorder="1" applyAlignment="1">
      <alignment horizontal="center"/>
    </xf>
    <xf numFmtId="0" fontId="151" fillId="0" borderId="19" xfId="18" applyFont="1" applyBorder="1" applyAlignment="1">
      <alignment horizontal="center"/>
    </xf>
    <xf numFmtId="0" fontId="151" fillId="0" borderId="58" xfId="18" applyFont="1" applyBorder="1" applyAlignment="1">
      <alignment horizontal="center"/>
    </xf>
    <xf numFmtId="0" fontId="151" fillId="0" borderId="73" xfId="18" applyFont="1" applyBorder="1" applyAlignment="1">
      <alignment horizontal="center"/>
    </xf>
    <xf numFmtId="0" fontId="151" fillId="0" borderId="24" xfId="18" applyFont="1" applyBorder="1" applyAlignment="1">
      <alignment horizontal="center"/>
    </xf>
    <xf numFmtId="49" fontId="34" fillId="12" borderId="1" xfId="18" applyNumberFormat="1" applyFont="1" applyFill="1" applyBorder="1" applyAlignment="1">
      <alignment horizontal="left" vertical="center"/>
    </xf>
    <xf numFmtId="0" fontId="152" fillId="11" borderId="1" xfId="18" applyFont="1" applyFill="1" applyBorder="1" applyAlignment="1">
      <alignment horizontal="center" vertical="center" wrapText="1"/>
    </xf>
    <xf numFmtId="0" fontId="23" fillId="11" borderId="6" xfId="18" applyFont="1" applyFill="1" applyBorder="1" applyAlignment="1">
      <alignment horizontal="center" vertical="center" wrapText="1"/>
    </xf>
    <xf numFmtId="0" fontId="179" fillId="11" borderId="3" xfId="18" applyFont="1" applyFill="1" applyBorder="1" applyAlignment="1">
      <alignment horizontal="center" vertical="center" wrapText="1"/>
    </xf>
    <xf numFmtId="0" fontId="179" fillId="11" borderId="16" xfId="18" applyFont="1" applyFill="1" applyBorder="1" applyAlignment="1">
      <alignment horizontal="center" vertical="center" wrapText="1"/>
    </xf>
    <xf numFmtId="49" fontId="149" fillId="11" borderId="2" xfId="18" applyNumberFormat="1" applyFont="1" applyFill="1" applyBorder="1" applyAlignment="1">
      <alignment horizontal="center" vertical="center"/>
    </xf>
    <xf numFmtId="49" fontId="149" fillId="11" borderId="1" xfId="18" applyNumberFormat="1" applyFont="1" applyFill="1" applyBorder="1" applyAlignment="1">
      <alignment horizontal="center" vertical="center"/>
    </xf>
    <xf numFmtId="0" fontId="103" fillId="11" borderId="1" xfId="18" applyFont="1" applyFill="1" applyBorder="1" applyAlignment="1">
      <alignment horizontal="center" vertical="center"/>
    </xf>
    <xf numFmtId="49" fontId="23" fillId="11" borderId="2" xfId="18" applyNumberFormat="1" applyFont="1" applyFill="1" applyBorder="1" applyAlignment="1">
      <alignment horizontal="center" vertical="center"/>
    </xf>
    <xf numFmtId="49" fontId="23" fillId="11" borderId="17" xfId="18" applyNumberFormat="1" applyFont="1" applyFill="1" applyBorder="1" applyAlignment="1">
      <alignment horizontal="center" vertical="center"/>
    </xf>
    <xf numFmtId="0" fontId="181" fillId="11" borderId="1" xfId="18" applyFont="1" applyFill="1" applyBorder="1" applyAlignment="1">
      <alignment horizontal="center" vertical="center"/>
    </xf>
    <xf numFmtId="0" fontId="181" fillId="11" borderId="20" xfId="18" applyFont="1" applyFill="1" applyBorder="1" applyAlignment="1">
      <alignment horizontal="center" vertical="center"/>
    </xf>
    <xf numFmtId="0" fontId="152" fillId="11" borderId="1" xfId="18" applyFont="1" applyFill="1" applyBorder="1" applyAlignment="1">
      <alignment horizontal="center" vertical="center"/>
    </xf>
    <xf numFmtId="0" fontId="152" fillId="11" borderId="17" xfId="18" applyFont="1" applyFill="1" applyBorder="1" applyAlignment="1">
      <alignment horizontal="center" vertical="center"/>
    </xf>
    <xf numFmtId="1" fontId="150" fillId="0" borderId="23" xfId="18" applyNumberFormat="1" applyFont="1" applyFill="1" applyBorder="1" applyAlignment="1">
      <alignment horizontal="center" vertical="center"/>
    </xf>
    <xf numFmtId="0" fontId="151" fillId="0" borderId="17" xfId="18" applyFont="1" applyBorder="1" applyAlignment="1">
      <alignment horizontal="center" vertical="center"/>
    </xf>
    <xf numFmtId="49" fontId="103" fillId="11" borderId="71" xfId="18" applyNumberFormat="1" applyFont="1" applyFill="1" applyBorder="1" applyAlignment="1">
      <alignment horizontal="center" vertical="center"/>
    </xf>
    <xf numFmtId="49" fontId="103" fillId="11" borderId="68" xfId="18" applyNumberFormat="1" applyFont="1" applyFill="1" applyBorder="1" applyAlignment="1">
      <alignment horizontal="center" vertical="center"/>
    </xf>
    <xf numFmtId="0" fontId="103" fillId="11" borderId="2" xfId="18" applyFont="1" applyFill="1" applyBorder="1" applyAlignment="1">
      <alignment horizontal="center" vertical="center" wrapText="1"/>
    </xf>
    <xf numFmtId="1" fontId="150" fillId="0" borderId="10" xfId="18" applyNumberFormat="1" applyFont="1" applyFill="1" applyBorder="1" applyAlignment="1">
      <alignment horizontal="center" vertical="center"/>
    </xf>
    <xf numFmtId="0" fontId="151" fillId="0" borderId="33" xfId="18" applyFont="1" applyBorder="1" applyAlignment="1">
      <alignment horizontal="center" vertical="center"/>
    </xf>
    <xf numFmtId="0" fontId="23" fillId="11" borderId="37" xfId="18" applyFont="1" applyFill="1" applyBorder="1" applyAlignment="1">
      <alignment horizontal="center" vertical="center" wrapText="1"/>
    </xf>
    <xf numFmtId="0" fontId="23" fillId="11" borderId="25" xfId="18" applyFont="1" applyFill="1" applyBorder="1" applyAlignment="1">
      <alignment horizontal="center" vertical="center" wrapText="1"/>
    </xf>
    <xf numFmtId="0" fontId="23" fillId="11" borderId="38" xfId="18" applyFont="1" applyFill="1" applyBorder="1" applyAlignment="1">
      <alignment horizontal="center" vertical="center" wrapText="1"/>
    </xf>
    <xf numFmtId="49" fontId="103" fillId="11" borderId="9" xfId="18" applyNumberFormat="1" applyFont="1" applyFill="1" applyBorder="1" applyAlignment="1">
      <alignment horizontal="center" vertical="center"/>
    </xf>
    <xf numFmtId="49" fontId="103" fillId="11" borderId="23" xfId="18" applyNumberFormat="1" applyFont="1" applyFill="1" applyBorder="1" applyAlignment="1">
      <alignment horizontal="center" vertical="center"/>
    </xf>
    <xf numFmtId="1" fontId="150" fillId="2" borderId="1" xfId="18" applyNumberFormat="1" applyFont="1" applyFill="1" applyBorder="1" applyAlignment="1">
      <alignment horizontal="center" vertical="center"/>
    </xf>
    <xf numFmtId="0" fontId="151" fillId="2" borderId="17" xfId="18" applyFont="1" applyFill="1" applyBorder="1" applyAlignment="1">
      <alignment horizontal="center" vertical="center"/>
    </xf>
    <xf numFmtId="0" fontId="103" fillId="11" borderId="7" xfId="18" applyFont="1" applyFill="1" applyBorder="1" applyAlignment="1">
      <alignment horizontal="center" vertical="center" wrapText="1"/>
    </xf>
    <xf numFmtId="0" fontId="103" fillId="11" borderId="8" xfId="18" applyFont="1" applyFill="1" applyBorder="1" applyAlignment="1">
      <alignment horizontal="center" vertical="center" wrapText="1"/>
    </xf>
    <xf numFmtId="49" fontId="103" fillId="11" borderId="20" xfId="18" applyNumberFormat="1" applyFont="1" applyFill="1" applyBorder="1" applyAlignment="1">
      <alignment horizontal="center" vertical="center" wrapText="1"/>
    </xf>
    <xf numFmtId="49" fontId="103" fillId="11" borderId="21" xfId="18" applyNumberFormat="1" applyFont="1" applyFill="1" applyBorder="1" applyAlignment="1">
      <alignment horizontal="center" vertical="center" wrapText="1"/>
    </xf>
    <xf numFmtId="0" fontId="103" fillId="11" borderId="71" xfId="18" applyFont="1" applyFill="1" applyBorder="1" applyAlignment="1">
      <alignment horizontal="center" vertical="center"/>
    </xf>
    <xf numFmtId="0" fontId="103" fillId="11" borderId="23" xfId="18" applyFont="1" applyFill="1" applyBorder="1" applyAlignment="1">
      <alignment horizontal="center" vertical="center"/>
    </xf>
    <xf numFmtId="49" fontId="23" fillId="11" borderId="9" xfId="18" applyNumberFormat="1" applyFont="1" applyFill="1" applyBorder="1" applyAlignment="1">
      <alignment horizontal="center" vertical="center"/>
    </xf>
    <xf numFmtId="49" fontId="23" fillId="11" borderId="59" xfId="18" applyNumberFormat="1" applyFont="1" applyFill="1" applyBorder="1" applyAlignment="1">
      <alignment horizontal="center" vertical="center"/>
    </xf>
    <xf numFmtId="49" fontId="23" fillId="11" borderId="68" xfId="18" applyNumberFormat="1" applyFont="1" applyFill="1" applyBorder="1" applyAlignment="1">
      <alignment horizontal="center" vertical="center"/>
    </xf>
    <xf numFmtId="49" fontId="23" fillId="11" borderId="0" xfId="18" applyNumberFormat="1" applyFont="1" applyFill="1" applyBorder="1" applyAlignment="1">
      <alignment horizontal="center" vertical="center"/>
    </xf>
    <xf numFmtId="1" fontId="150" fillId="0" borderId="1" xfId="18" applyNumberFormat="1" applyFont="1" applyFill="1" applyBorder="1" applyAlignment="1">
      <alignment horizontal="center" vertical="center"/>
    </xf>
    <xf numFmtId="49" fontId="103" fillId="11" borderId="73" xfId="18" applyNumberFormat="1" applyFont="1" applyFill="1" applyBorder="1" applyAlignment="1">
      <alignment horizontal="center" vertical="center" wrapText="1"/>
    </xf>
    <xf numFmtId="0" fontId="23" fillId="11" borderId="3" xfId="18" applyFont="1" applyFill="1" applyBorder="1" applyAlignment="1">
      <alignment horizontal="center" vertical="center" wrapText="1"/>
    </xf>
    <xf numFmtId="0" fontId="23" fillId="11" borderId="16" xfId="18" applyFont="1" applyFill="1" applyBorder="1" applyAlignment="1">
      <alignment horizontal="center" vertical="center" wrapText="1"/>
    </xf>
    <xf numFmtId="49" fontId="182" fillId="11" borderId="2" xfId="18" applyNumberFormat="1" applyFont="1" applyFill="1" applyBorder="1" applyAlignment="1">
      <alignment horizontal="center" vertical="center"/>
    </xf>
    <xf numFmtId="49" fontId="182" fillId="11" borderId="1" xfId="18" applyNumberFormat="1" applyFont="1" applyFill="1" applyBorder="1" applyAlignment="1">
      <alignment horizontal="center" vertical="center"/>
    </xf>
    <xf numFmtId="49" fontId="23" fillId="11" borderId="20" xfId="18" applyNumberFormat="1" applyFont="1" applyFill="1" applyBorder="1" applyAlignment="1">
      <alignment horizontal="center" vertical="center"/>
    </xf>
    <xf numFmtId="3" fontId="151" fillId="0" borderId="71" xfId="18" applyNumberFormat="1" applyFont="1" applyBorder="1" applyAlignment="1">
      <alignment horizontal="center" vertical="center"/>
    </xf>
    <xf numFmtId="3" fontId="151" fillId="0" borderId="23" xfId="18" applyNumberFormat="1" applyFont="1" applyBorder="1" applyAlignment="1">
      <alignment horizontal="center" vertical="center"/>
    </xf>
    <xf numFmtId="1" fontId="150" fillId="0" borderId="5" xfId="18" applyNumberFormat="1" applyFont="1" applyFill="1" applyBorder="1" applyAlignment="1">
      <alignment horizontal="center" vertical="center"/>
    </xf>
    <xf numFmtId="3" fontId="151" fillId="0" borderId="62" xfId="18" applyNumberFormat="1" applyFont="1" applyBorder="1" applyAlignment="1">
      <alignment horizontal="center" vertical="center"/>
    </xf>
    <xf numFmtId="3" fontId="151" fillId="0" borderId="10" xfId="18" applyNumberFormat="1" applyFont="1" applyBorder="1" applyAlignment="1">
      <alignment horizontal="center" vertical="center"/>
    </xf>
    <xf numFmtId="4" fontId="150" fillId="0" borderId="10" xfId="18" applyNumberFormat="1" applyFont="1" applyFill="1" applyBorder="1" applyAlignment="1">
      <alignment horizontal="center" vertical="center"/>
    </xf>
    <xf numFmtId="4" fontId="150" fillId="0" borderId="33" xfId="18" applyNumberFormat="1" applyFont="1" applyFill="1" applyBorder="1" applyAlignment="1">
      <alignment horizontal="center" vertical="center"/>
    </xf>
    <xf numFmtId="4" fontId="150" fillId="0" borderId="23" xfId="18" applyNumberFormat="1" applyFont="1" applyFill="1" applyBorder="1" applyAlignment="1">
      <alignment horizontal="center" vertical="center"/>
    </xf>
    <xf numFmtId="4" fontId="150" fillId="0" borderId="17" xfId="18" applyNumberFormat="1" applyFont="1" applyFill="1" applyBorder="1" applyAlignment="1">
      <alignment horizontal="center" vertical="center"/>
    </xf>
    <xf numFmtId="49" fontId="23" fillId="11" borderId="32" xfId="18" applyNumberFormat="1" applyFont="1" applyFill="1" applyBorder="1" applyAlignment="1">
      <alignment horizontal="center" vertical="center"/>
    </xf>
    <xf numFmtId="0" fontId="10" fillId="0" borderId="1" xfId="18" applyFont="1" applyFill="1" applyBorder="1" applyAlignment="1">
      <alignment horizontal="center"/>
    </xf>
    <xf numFmtId="0" fontId="10" fillId="0" borderId="71" xfId="18" applyFont="1" applyFill="1" applyBorder="1" applyAlignment="1">
      <alignment horizontal="center"/>
    </xf>
    <xf numFmtId="0" fontId="172" fillId="0" borderId="1" xfId="18" applyFont="1" applyFill="1" applyBorder="1" applyAlignment="1">
      <alignment horizontal="center" vertical="center" wrapText="1"/>
    </xf>
    <xf numFmtId="0" fontId="4" fillId="0" borderId="1" xfId="18" applyFont="1" applyFill="1" applyBorder="1" applyAlignment="1">
      <alignment horizontal="center" vertical="center" wrapText="1"/>
    </xf>
    <xf numFmtId="0" fontId="158" fillId="0" borderId="77" xfId="18" applyFont="1" applyFill="1" applyBorder="1" applyAlignment="1">
      <alignment horizontal="center" vertical="center" wrapText="1"/>
    </xf>
    <xf numFmtId="0" fontId="158" fillId="0" borderId="59" xfId="18" applyFont="1" applyFill="1" applyBorder="1" applyAlignment="1">
      <alignment horizontal="center" vertical="center" wrapText="1"/>
    </xf>
    <xf numFmtId="0" fontId="158" fillId="0" borderId="78" xfId="18" applyFont="1" applyFill="1" applyBorder="1" applyAlignment="1">
      <alignment horizontal="center" vertical="center" wrapText="1"/>
    </xf>
    <xf numFmtId="0" fontId="158" fillId="0" borderId="19" xfId="18" applyFont="1" applyFill="1" applyBorder="1" applyAlignment="1">
      <alignment horizontal="center" vertical="center" wrapText="1"/>
    </xf>
    <xf numFmtId="0" fontId="158" fillId="0" borderId="0" xfId="18" applyFont="1" applyFill="1" applyBorder="1" applyAlignment="1">
      <alignment horizontal="center" vertical="center" wrapText="1"/>
    </xf>
    <xf numFmtId="0" fontId="158" fillId="0" borderId="58" xfId="18" applyFont="1" applyFill="1" applyBorder="1" applyAlignment="1">
      <alignment horizontal="center" vertical="center" wrapText="1"/>
    </xf>
    <xf numFmtId="0" fontId="158" fillId="0" borderId="73" xfId="18" applyFont="1" applyFill="1" applyBorder="1" applyAlignment="1">
      <alignment horizontal="center" vertical="center" wrapText="1"/>
    </xf>
    <xf numFmtId="0" fontId="158" fillId="0" borderId="46" xfId="18" applyFont="1" applyFill="1" applyBorder="1" applyAlignment="1">
      <alignment horizontal="center" vertical="center" wrapText="1"/>
    </xf>
    <xf numFmtId="0" fontId="158" fillId="0" borderId="24" xfId="18" applyFont="1" applyFill="1" applyBorder="1" applyAlignment="1">
      <alignment horizontal="center" vertical="center" wrapText="1"/>
    </xf>
    <xf numFmtId="0" fontId="10" fillId="0" borderId="0" xfId="18" applyFont="1" applyFill="1" applyBorder="1" applyAlignment="1">
      <alignment horizontal="center"/>
    </xf>
    <xf numFmtId="0" fontId="156" fillId="2" borderId="50" xfId="18" applyFont="1" applyFill="1" applyBorder="1" applyAlignment="1">
      <alignment horizontal="center" vertical="center" wrapText="1"/>
    </xf>
    <xf numFmtId="0" fontId="151" fillId="2" borderId="36" xfId="18" applyFont="1" applyFill="1" applyBorder="1" applyAlignment="1">
      <alignment horizontal="center" vertical="center" wrapText="1"/>
    </xf>
    <xf numFmtId="0" fontId="151" fillId="0" borderId="36" xfId="18" applyFont="1" applyFill="1" applyBorder="1" applyAlignment="1">
      <alignment horizontal="center" vertical="center" wrapText="1"/>
    </xf>
    <xf numFmtId="0" fontId="151" fillId="0" borderId="65" xfId="18" applyFont="1" applyFill="1" applyBorder="1" applyAlignment="1">
      <alignment horizontal="center" vertical="center" wrapText="1"/>
    </xf>
    <xf numFmtId="0" fontId="156" fillId="12" borderId="1" xfId="18" applyFont="1" applyFill="1" applyBorder="1" applyAlignment="1">
      <alignment horizontal="center" vertical="center" wrapText="1"/>
    </xf>
    <xf numFmtId="0" fontId="34" fillId="12" borderId="6" xfId="18" applyFont="1" applyFill="1" applyBorder="1" applyAlignment="1">
      <alignment horizontal="center" vertical="center" wrapText="1"/>
    </xf>
    <xf numFmtId="0" fontId="150" fillId="12" borderId="3" xfId="18" applyFont="1" applyFill="1" applyBorder="1" applyAlignment="1">
      <alignment horizontal="center" vertical="center" wrapText="1"/>
    </xf>
    <xf numFmtId="0" fontId="150" fillId="12" borderId="16" xfId="18" applyFont="1" applyFill="1" applyBorder="1" applyAlignment="1">
      <alignment horizontal="center" vertical="center" wrapText="1"/>
    </xf>
    <xf numFmtId="49" fontId="159" fillId="10" borderId="2" xfId="18" applyNumberFormat="1" applyFont="1" applyFill="1" applyBorder="1" applyAlignment="1">
      <alignment horizontal="center" vertical="center"/>
    </xf>
    <xf numFmtId="49" fontId="3" fillId="10" borderId="1" xfId="18" applyNumberFormat="1" applyFont="1" applyFill="1" applyBorder="1" applyAlignment="1">
      <alignment horizontal="center" vertical="center" wrapText="1"/>
    </xf>
    <xf numFmtId="49" fontId="3" fillId="10" borderId="17" xfId="18" applyNumberFormat="1" applyFont="1" applyFill="1" applyBorder="1" applyAlignment="1">
      <alignment horizontal="center" vertical="center" wrapText="1"/>
    </xf>
    <xf numFmtId="0" fontId="3" fillId="10" borderId="2" xfId="18" applyFont="1" applyFill="1" applyBorder="1" applyAlignment="1">
      <alignment horizontal="center" vertical="center" wrapText="1"/>
    </xf>
    <xf numFmtId="0" fontId="3" fillId="10" borderId="1" xfId="18" applyFont="1" applyFill="1" applyBorder="1" applyAlignment="1">
      <alignment horizontal="center"/>
    </xf>
    <xf numFmtId="49" fontId="34" fillId="12" borderId="9" xfId="18" applyNumberFormat="1" applyFont="1" applyFill="1" applyBorder="1" applyAlignment="1">
      <alignment horizontal="left" vertical="center"/>
    </xf>
    <xf numFmtId="49" fontId="34" fillId="12" borderId="59" xfId="18" applyNumberFormat="1" applyFont="1" applyFill="1" applyBorder="1" applyAlignment="1">
      <alignment horizontal="left" vertical="center"/>
    </xf>
    <xf numFmtId="49" fontId="34" fillId="12" borderId="80" xfId="18" applyNumberFormat="1" applyFont="1" applyFill="1" applyBorder="1" applyAlignment="1">
      <alignment horizontal="left" vertical="center"/>
    </xf>
    <xf numFmtId="49" fontId="34" fillId="12" borderId="2" xfId="18" applyNumberFormat="1" applyFont="1" applyFill="1" applyBorder="1" applyAlignment="1">
      <alignment horizontal="left" vertical="center"/>
    </xf>
    <xf numFmtId="0" fontId="151" fillId="12" borderId="1" xfId="18" applyFont="1" applyFill="1" applyBorder="1" applyAlignment="1">
      <alignment vertical="center"/>
    </xf>
    <xf numFmtId="0" fontId="151" fillId="12" borderId="20" xfId="18" applyFont="1" applyFill="1" applyBorder="1" applyAlignment="1">
      <alignment vertical="center"/>
    </xf>
    <xf numFmtId="0" fontId="156" fillId="12" borderId="1" xfId="18" applyFont="1" applyFill="1" applyBorder="1" applyAlignment="1">
      <alignment horizontal="center" vertical="center"/>
    </xf>
    <xf numFmtId="0" fontId="156" fillId="12" borderId="17" xfId="18" applyFont="1" applyFill="1" applyBorder="1" applyAlignment="1">
      <alignment horizontal="center" vertical="center"/>
    </xf>
    <xf numFmtId="49" fontId="34" fillId="12" borderId="0" xfId="18" applyNumberFormat="1" applyFont="1" applyFill="1" applyBorder="1" applyAlignment="1">
      <alignment horizontal="left" vertical="center"/>
    </xf>
    <xf numFmtId="49" fontId="34" fillId="12" borderId="40" xfId="18" applyNumberFormat="1" applyFont="1" applyFill="1" applyBorder="1" applyAlignment="1">
      <alignment horizontal="left" vertical="center"/>
    </xf>
    <xf numFmtId="0" fontId="34" fillId="12" borderId="37" xfId="18" applyFont="1" applyFill="1" applyBorder="1" applyAlignment="1">
      <alignment horizontal="center" vertical="center" wrapText="1"/>
    </xf>
    <xf numFmtId="0" fontId="34" fillId="12" borderId="25" xfId="18" applyFont="1" applyFill="1" applyBorder="1" applyAlignment="1">
      <alignment horizontal="center" vertical="center" wrapText="1"/>
    </xf>
    <xf numFmtId="0" fontId="34" fillId="12" borderId="38" xfId="18" applyFont="1" applyFill="1" applyBorder="1" applyAlignment="1">
      <alignment horizontal="center" vertical="center" wrapText="1"/>
    </xf>
    <xf numFmtId="0" fontId="151" fillId="12" borderId="32" xfId="18" applyFont="1" applyFill="1" applyBorder="1" applyAlignment="1">
      <alignment vertical="center"/>
    </xf>
    <xf numFmtId="0" fontId="156" fillId="12" borderId="32" xfId="18" applyFont="1" applyFill="1" applyBorder="1" applyAlignment="1">
      <alignment vertical="center"/>
    </xf>
    <xf numFmtId="0" fontId="156" fillId="12" borderId="52" xfId="18" applyFont="1" applyFill="1" applyBorder="1" applyAlignment="1">
      <alignment vertical="center"/>
    </xf>
    <xf numFmtId="49" fontId="3" fillId="10" borderId="9" xfId="18" applyNumberFormat="1" applyFont="1" applyFill="1" applyBorder="1" applyAlignment="1">
      <alignment horizontal="center" vertical="center"/>
    </xf>
    <xf numFmtId="49" fontId="3" fillId="10" borderId="23" xfId="18" applyNumberFormat="1" applyFont="1" applyFill="1" applyBorder="1" applyAlignment="1">
      <alignment horizontal="center" vertical="center"/>
    </xf>
    <xf numFmtId="49" fontId="3" fillId="10" borderId="71" xfId="18" applyNumberFormat="1" applyFont="1" applyFill="1" applyBorder="1" applyAlignment="1">
      <alignment horizontal="center" vertical="center" wrapText="1"/>
    </xf>
    <xf numFmtId="49" fontId="3" fillId="10" borderId="47" xfId="18" applyNumberFormat="1" applyFont="1" applyFill="1" applyBorder="1" applyAlignment="1">
      <alignment horizontal="center" vertical="center" wrapText="1"/>
    </xf>
    <xf numFmtId="49" fontId="3" fillId="10" borderId="68" xfId="18" applyNumberFormat="1" applyFont="1" applyFill="1" applyBorder="1" applyAlignment="1">
      <alignment horizontal="center" vertical="center" wrapText="1"/>
    </xf>
    <xf numFmtId="0" fontId="3" fillId="10" borderId="7" xfId="18" applyFont="1" applyFill="1" applyBorder="1" applyAlignment="1">
      <alignment horizontal="center" vertical="center" wrapText="1"/>
    </xf>
    <xf numFmtId="0" fontId="3" fillId="10" borderId="8" xfId="18" applyFont="1" applyFill="1" applyBorder="1" applyAlignment="1">
      <alignment horizontal="center" vertical="center" wrapText="1"/>
    </xf>
    <xf numFmtId="49" fontId="3" fillId="10" borderId="20" xfId="18" applyNumberFormat="1" applyFont="1" applyFill="1" applyBorder="1" applyAlignment="1">
      <alignment horizontal="center" vertical="center" wrapText="1"/>
    </xf>
    <xf numFmtId="49" fontId="3" fillId="10" borderId="21" xfId="18" applyNumberFormat="1" applyFont="1" applyFill="1" applyBorder="1" applyAlignment="1">
      <alignment horizontal="center" vertical="center" wrapText="1"/>
    </xf>
    <xf numFmtId="0" fontId="3" fillId="10" borderId="71" xfId="18" applyFont="1" applyFill="1" applyBorder="1" applyAlignment="1">
      <alignment horizontal="center"/>
    </xf>
    <xf numFmtId="0" fontId="3" fillId="10" borderId="23" xfId="18" applyFont="1" applyFill="1" applyBorder="1" applyAlignment="1">
      <alignment horizontal="center"/>
    </xf>
    <xf numFmtId="49" fontId="3" fillId="10" borderId="71" xfId="18" applyNumberFormat="1" applyFont="1" applyFill="1" applyBorder="1" applyAlignment="1">
      <alignment horizontal="center" vertical="center"/>
    </xf>
    <xf numFmtId="49" fontId="3" fillId="10" borderId="68" xfId="18" applyNumberFormat="1" applyFont="1" applyFill="1" applyBorder="1" applyAlignment="1">
      <alignment horizontal="center" vertical="center"/>
    </xf>
    <xf numFmtId="49" fontId="34" fillId="12" borderId="68" xfId="18" applyNumberFormat="1" applyFont="1" applyFill="1" applyBorder="1" applyAlignment="1">
      <alignment horizontal="left" vertical="center"/>
    </xf>
    <xf numFmtId="49" fontId="34" fillId="12" borderId="46" xfId="18" applyNumberFormat="1" applyFont="1" applyFill="1" applyBorder="1" applyAlignment="1">
      <alignment horizontal="left" vertical="center"/>
    </xf>
    <xf numFmtId="49" fontId="34" fillId="12" borderId="79" xfId="18" applyNumberFormat="1" applyFont="1" applyFill="1" applyBorder="1" applyAlignment="1">
      <alignment horizontal="left" vertical="center"/>
    </xf>
    <xf numFmtId="49" fontId="34" fillId="12" borderId="17" xfId="18" applyNumberFormat="1" applyFont="1" applyFill="1" applyBorder="1" applyAlignment="1">
      <alignment horizontal="left" vertical="center"/>
    </xf>
    <xf numFmtId="0" fontId="156" fillId="12" borderId="21" xfId="18" applyFont="1" applyFill="1" applyBorder="1" applyAlignment="1">
      <alignment vertical="center"/>
    </xf>
    <xf numFmtId="0" fontId="156" fillId="12" borderId="17" xfId="18" applyFont="1" applyFill="1" applyBorder="1" applyAlignment="1">
      <alignment vertical="center"/>
    </xf>
    <xf numFmtId="49" fontId="3" fillId="10" borderId="73" xfId="18" applyNumberFormat="1" applyFont="1" applyFill="1" applyBorder="1" applyAlignment="1">
      <alignment horizontal="center" vertical="center" wrapText="1"/>
    </xf>
    <xf numFmtId="0" fontId="3" fillId="10" borderId="71" xfId="18" applyFont="1" applyFill="1" applyBorder="1" applyAlignment="1">
      <alignment horizontal="center" vertical="center"/>
    </xf>
    <xf numFmtId="0" fontId="3" fillId="10" borderId="23" xfId="18" applyFont="1" applyFill="1" applyBorder="1" applyAlignment="1">
      <alignment horizontal="center" vertical="center"/>
    </xf>
    <xf numFmtId="0" fontId="34" fillId="12" borderId="3" xfId="18" applyFont="1" applyFill="1" applyBorder="1" applyAlignment="1">
      <alignment horizontal="center" vertical="center" wrapText="1"/>
    </xf>
    <xf numFmtId="0" fontId="34" fillId="12" borderId="16" xfId="18" applyFont="1" applyFill="1" applyBorder="1" applyAlignment="1">
      <alignment horizontal="center" vertical="center" wrapText="1"/>
    </xf>
    <xf numFmtId="49" fontId="77" fillId="10" borderId="2" xfId="18" applyNumberFormat="1" applyFont="1" applyFill="1" applyBorder="1" applyAlignment="1">
      <alignment horizontal="center" vertical="center"/>
    </xf>
    <xf numFmtId="49" fontId="77" fillId="10" borderId="1" xfId="18" applyNumberFormat="1" applyFont="1" applyFill="1" applyBorder="1" applyAlignment="1">
      <alignment horizontal="center" vertical="center"/>
    </xf>
    <xf numFmtId="49" fontId="77" fillId="10" borderId="1" xfId="18" applyNumberFormat="1" applyFont="1" applyFill="1" applyBorder="1" applyAlignment="1">
      <alignment horizontal="center" vertical="center" wrapText="1"/>
    </xf>
    <xf numFmtId="49" fontId="77" fillId="10" borderId="17" xfId="18" applyNumberFormat="1" applyFont="1" applyFill="1" applyBorder="1" applyAlignment="1">
      <alignment horizontal="center" vertical="center" wrapText="1"/>
    </xf>
    <xf numFmtId="49" fontId="34" fillId="12" borderId="20" xfId="18" applyNumberFormat="1" applyFont="1" applyFill="1" applyBorder="1" applyAlignment="1">
      <alignment horizontal="left" vertical="center"/>
    </xf>
    <xf numFmtId="3" fontId="151" fillId="0" borderId="1" xfId="18" applyNumberFormat="1" applyFont="1" applyFill="1" applyBorder="1" applyAlignment="1">
      <alignment horizontal="center" vertical="center"/>
    </xf>
    <xf numFmtId="49" fontId="34" fillId="12" borderId="76" xfId="18" applyNumberFormat="1" applyFont="1" applyFill="1" applyBorder="1" applyAlignment="1">
      <alignment horizontal="left" vertical="center"/>
    </xf>
    <xf numFmtId="49" fontId="34" fillId="12" borderId="32" xfId="18" applyNumberFormat="1" applyFont="1" applyFill="1" applyBorder="1" applyAlignment="1">
      <alignment horizontal="left" vertical="center"/>
    </xf>
    <xf numFmtId="3" fontId="150" fillId="0" borderId="1" xfId="18" applyNumberFormat="1" applyFont="1" applyFill="1" applyBorder="1" applyAlignment="1">
      <alignment horizontal="center" vertical="center"/>
    </xf>
    <xf numFmtId="1" fontId="151" fillId="0" borderId="71" xfId="18" applyNumberFormat="1" applyFont="1" applyBorder="1" applyAlignment="1">
      <alignment horizontal="center"/>
    </xf>
    <xf numFmtId="0" fontId="10" fillId="0" borderId="23" xfId="18" applyBorder="1" applyAlignment="1"/>
    <xf numFmtId="49" fontId="34" fillId="12" borderId="8" xfId="18" applyNumberFormat="1" applyFont="1" applyFill="1" applyBorder="1" applyAlignment="1">
      <alignment horizontal="left" vertical="center"/>
    </xf>
    <xf numFmtId="0" fontId="151" fillId="12" borderId="21" xfId="18" applyFont="1" applyFill="1" applyBorder="1" applyAlignment="1">
      <alignment vertical="center"/>
    </xf>
    <xf numFmtId="0" fontId="156" fillId="12" borderId="21" xfId="18" applyFont="1" applyFill="1" applyBorder="1" applyAlignment="1">
      <alignment horizontal="center" vertical="center"/>
    </xf>
    <xf numFmtId="0" fontId="156" fillId="12" borderId="34" xfId="18" applyFont="1" applyFill="1" applyBorder="1" applyAlignment="1">
      <alignment horizontal="center" vertical="center"/>
    </xf>
    <xf numFmtId="1" fontId="151" fillId="0" borderId="62" xfId="18" applyNumberFormat="1" applyFont="1" applyBorder="1" applyAlignment="1">
      <alignment horizontal="center"/>
    </xf>
    <xf numFmtId="0" fontId="10" fillId="0" borderId="10" xfId="18" applyBorder="1" applyAlignment="1"/>
    <xf numFmtId="0" fontId="163" fillId="11" borderId="36" xfId="18" applyFont="1" applyFill="1" applyBorder="1" applyAlignment="1">
      <alignment horizontal="center" vertical="center" wrapText="1"/>
    </xf>
    <xf numFmtId="0" fontId="163" fillId="11" borderId="65" xfId="18" applyFont="1" applyFill="1" applyBorder="1" applyAlignment="1">
      <alignment horizontal="center" vertical="center" wrapText="1"/>
    </xf>
    <xf numFmtId="0" fontId="160" fillId="11" borderId="30" xfId="18" applyFont="1" applyFill="1" applyBorder="1" applyAlignment="1">
      <alignment horizontal="center" vertical="center" wrapText="1"/>
    </xf>
    <xf numFmtId="0" fontId="160" fillId="11" borderId="22" xfId="18" applyFont="1" applyFill="1" applyBorder="1" applyAlignment="1">
      <alignment horizontal="center" vertical="center" wrapText="1"/>
    </xf>
    <xf numFmtId="0" fontId="160" fillId="11" borderId="72" xfId="18" applyFont="1" applyFill="1" applyBorder="1" applyAlignment="1">
      <alignment horizontal="center" vertical="center" wrapText="1"/>
    </xf>
    <xf numFmtId="0" fontId="160" fillId="11" borderId="63" xfId="18" applyFont="1" applyFill="1" applyBorder="1" applyAlignment="1">
      <alignment horizontal="center" vertical="center" wrapText="1"/>
    </xf>
    <xf numFmtId="49" fontId="103" fillId="11" borderId="61" xfId="18" applyNumberFormat="1" applyFont="1" applyFill="1" applyBorder="1" applyAlignment="1">
      <alignment horizontal="center" vertical="center"/>
    </xf>
    <xf numFmtId="49" fontId="103" fillId="11" borderId="74" xfId="18" applyNumberFormat="1" applyFont="1" applyFill="1" applyBorder="1" applyAlignment="1">
      <alignment horizontal="center" vertical="center"/>
    </xf>
    <xf numFmtId="49" fontId="103" fillId="11" borderId="67" xfId="18" applyNumberFormat="1" applyFont="1" applyFill="1" applyBorder="1" applyAlignment="1">
      <alignment horizontal="center" vertical="center"/>
    </xf>
    <xf numFmtId="0" fontId="160" fillId="11" borderId="62" xfId="18" applyFont="1" applyFill="1" applyBorder="1" applyAlignment="1">
      <alignment horizontal="center" vertical="center"/>
    </xf>
    <xf numFmtId="0" fontId="160" fillId="11" borderId="69" xfId="18" applyFont="1" applyFill="1" applyBorder="1" applyAlignment="1">
      <alignment horizontal="center" vertical="center"/>
    </xf>
    <xf numFmtId="0" fontId="163" fillId="11" borderId="61" xfId="18" applyFont="1" applyFill="1" applyBorder="1" applyAlignment="1"/>
    <xf numFmtId="0" fontId="163" fillId="11" borderId="74" xfId="18" applyFont="1" applyFill="1" applyBorder="1" applyAlignment="1"/>
    <xf numFmtId="0" fontId="163" fillId="11" borderId="67" xfId="18" applyFont="1" applyFill="1" applyBorder="1" applyAlignment="1"/>
    <xf numFmtId="0" fontId="10" fillId="0" borderId="71" xfId="18" applyBorder="1" applyAlignment="1">
      <alignment horizontal="center" vertical="center"/>
    </xf>
    <xf numFmtId="0" fontId="10" fillId="0" borderId="68" xfId="18" applyBorder="1" applyAlignment="1">
      <alignment horizontal="center" vertical="center"/>
    </xf>
    <xf numFmtId="0" fontId="163" fillId="11" borderId="71" xfId="18" applyFont="1" applyFill="1" applyBorder="1" applyAlignment="1">
      <alignment horizontal="left"/>
    </xf>
    <xf numFmtId="0" fontId="163" fillId="11" borderId="47" xfId="18" applyFont="1" applyFill="1" applyBorder="1" applyAlignment="1">
      <alignment horizontal="left"/>
    </xf>
    <xf numFmtId="0" fontId="163" fillId="11" borderId="68" xfId="18" applyFont="1" applyFill="1" applyBorder="1" applyAlignment="1">
      <alignment horizontal="left"/>
    </xf>
    <xf numFmtId="0" fontId="163" fillId="11" borderId="9" xfId="18" applyFont="1" applyFill="1" applyBorder="1" applyAlignment="1"/>
    <xf numFmtId="0" fontId="163" fillId="11" borderId="47" xfId="18" applyFont="1" applyFill="1" applyBorder="1" applyAlignment="1"/>
    <xf numFmtId="0" fontId="163" fillId="11" borderId="68" xfId="18" applyFont="1" applyFill="1" applyBorder="1" applyAlignment="1"/>
    <xf numFmtId="0" fontId="160" fillId="11" borderId="47" xfId="18" applyFont="1" applyFill="1" applyBorder="1" applyAlignment="1">
      <alignment horizontal="left"/>
    </xf>
    <xf numFmtId="0" fontId="160" fillId="11" borderId="68" xfId="18" applyFont="1" applyFill="1" applyBorder="1" applyAlignment="1">
      <alignment horizontal="left"/>
    </xf>
    <xf numFmtId="49" fontId="10" fillId="0" borderId="71" xfId="18" applyNumberFormat="1" applyBorder="1" applyAlignment="1">
      <alignment horizontal="center" vertical="center"/>
    </xf>
    <xf numFmtId="49" fontId="10" fillId="0" borderId="68" xfId="18" applyNumberFormat="1" applyBorder="1" applyAlignment="1">
      <alignment horizontal="center" vertical="center"/>
    </xf>
    <xf numFmtId="49" fontId="10" fillId="0" borderId="71" xfId="18" applyNumberFormat="1" applyBorder="1" applyAlignment="1">
      <alignment horizontal="center"/>
    </xf>
    <xf numFmtId="49" fontId="10" fillId="0" borderId="68" xfId="18" applyNumberFormat="1" applyBorder="1" applyAlignment="1">
      <alignment horizontal="center"/>
    </xf>
    <xf numFmtId="0" fontId="10" fillId="0" borderId="71" xfId="18" applyBorder="1" applyAlignment="1">
      <alignment horizontal="center"/>
    </xf>
    <xf numFmtId="0" fontId="10" fillId="0" borderId="68" xfId="18" applyBorder="1" applyAlignment="1">
      <alignment horizontal="center"/>
    </xf>
    <xf numFmtId="49" fontId="10" fillId="0" borderId="62" xfId="18" applyNumberFormat="1" applyBorder="1" applyAlignment="1">
      <alignment horizontal="center"/>
    </xf>
    <xf numFmtId="49" fontId="10" fillId="0" borderId="69" xfId="18" applyNumberFormat="1" applyBorder="1" applyAlignment="1">
      <alignment horizontal="center"/>
    </xf>
    <xf numFmtId="0" fontId="163" fillId="11" borderId="71" xfId="18" applyFont="1" applyFill="1" applyBorder="1" applyAlignment="1"/>
    <xf numFmtId="0" fontId="160" fillId="11" borderId="47" xfId="18" applyFont="1" applyFill="1" applyBorder="1" applyAlignment="1"/>
    <xf numFmtId="0" fontId="160" fillId="11" borderId="68" xfId="18" applyFont="1" applyFill="1" applyBorder="1" applyAlignment="1"/>
    <xf numFmtId="0" fontId="10" fillId="0" borderId="0" xfId="18" applyAlignment="1"/>
    <xf numFmtId="0" fontId="10" fillId="0" borderId="26" xfId="18" applyBorder="1" applyAlignment="1"/>
    <xf numFmtId="0" fontId="24" fillId="0" borderId="25" xfId="18" applyFont="1" applyFill="1" applyBorder="1" applyAlignment="1">
      <alignment horizontal="center" vertical="center" wrapText="1"/>
    </xf>
    <xf numFmtId="0" fontId="24" fillId="0" borderId="0" xfId="18" applyFont="1" applyFill="1" applyBorder="1" applyAlignment="1">
      <alignment horizontal="center" vertical="center" wrapText="1"/>
    </xf>
    <xf numFmtId="0" fontId="24" fillId="0" borderId="26" xfId="18" applyFont="1" applyFill="1" applyBorder="1" applyAlignment="1">
      <alignment horizontal="center" vertical="center" wrapText="1"/>
    </xf>
    <xf numFmtId="0" fontId="157" fillId="0" borderId="37" xfId="18" applyFont="1" applyFill="1" applyBorder="1" applyAlignment="1">
      <alignment horizontal="center" vertical="center" wrapText="1"/>
    </xf>
    <xf numFmtId="0" fontId="157" fillId="0" borderId="25" xfId="18" applyFont="1" applyFill="1" applyBorder="1" applyAlignment="1">
      <alignment horizontal="center" vertical="center" wrapText="1"/>
    </xf>
    <xf numFmtId="0" fontId="157" fillId="0" borderId="38" xfId="18" applyFont="1" applyFill="1" applyBorder="1" applyAlignment="1">
      <alignment horizontal="center" vertical="center" wrapText="1"/>
    </xf>
    <xf numFmtId="0" fontId="157" fillId="0" borderId="39" xfId="18" applyFont="1" applyFill="1" applyBorder="1" applyAlignment="1">
      <alignment horizontal="center" vertical="center" wrapText="1"/>
    </xf>
    <xf numFmtId="0" fontId="157" fillId="0" borderId="0" xfId="18" applyFont="1" applyFill="1" applyBorder="1" applyAlignment="1">
      <alignment horizontal="center" vertical="center" wrapText="1"/>
    </xf>
    <xf numFmtId="0" fontId="157" fillId="0" borderId="40" xfId="18" applyFont="1" applyFill="1" applyBorder="1" applyAlignment="1">
      <alignment horizontal="center" vertical="center" wrapText="1"/>
    </xf>
    <xf numFmtId="0" fontId="157" fillId="0" borderId="42" xfId="18" applyFont="1" applyFill="1" applyBorder="1" applyAlignment="1">
      <alignment horizontal="center" vertical="center" wrapText="1"/>
    </xf>
    <xf numFmtId="0" fontId="157" fillId="0" borderId="26" xfId="18" applyFont="1" applyFill="1" applyBorder="1" applyAlignment="1">
      <alignment horizontal="center" vertical="center" wrapText="1"/>
    </xf>
    <xf numFmtId="0" fontId="157" fillId="0" borderId="41" xfId="18" applyFont="1" applyFill="1" applyBorder="1" applyAlignment="1">
      <alignment horizontal="center" vertical="center" wrapText="1"/>
    </xf>
    <xf numFmtId="0" fontId="157" fillId="2" borderId="36" xfId="18" applyFont="1" applyFill="1" applyBorder="1" applyAlignment="1">
      <alignment horizontal="center" vertical="center" wrapText="1"/>
    </xf>
    <xf numFmtId="0" fontId="157" fillId="2" borderId="65" xfId="18" applyFont="1" applyFill="1" applyBorder="1" applyAlignment="1">
      <alignment horizontal="center" vertical="center" wrapText="1"/>
    </xf>
    <xf numFmtId="0" fontId="157" fillId="0" borderId="50" xfId="18" applyFont="1" applyFill="1" applyBorder="1" applyAlignment="1">
      <alignment horizontal="center" vertical="center" wrapText="1"/>
    </xf>
    <xf numFmtId="0" fontId="157" fillId="0" borderId="36" xfId="18" applyFont="1" applyFill="1" applyBorder="1" applyAlignment="1">
      <alignment horizontal="center" vertical="center" wrapText="1"/>
    </xf>
    <xf numFmtId="0" fontId="157" fillId="0" borderId="65" xfId="18" applyFont="1" applyFill="1" applyBorder="1" applyAlignment="1">
      <alignment horizontal="center" vertical="center" wrapText="1"/>
    </xf>
    <xf numFmtId="0" fontId="157" fillId="12" borderId="36" xfId="18" applyFont="1" applyFill="1" applyBorder="1" applyAlignment="1">
      <alignment horizontal="center" vertical="center" wrapText="1"/>
    </xf>
    <xf numFmtId="0" fontId="157" fillId="12" borderId="65" xfId="18" applyFont="1" applyFill="1" applyBorder="1" applyAlignment="1">
      <alignment horizontal="center" vertical="center" wrapText="1"/>
    </xf>
    <xf numFmtId="0" fontId="10" fillId="10" borderId="30" xfId="18" applyFill="1" applyBorder="1" applyAlignment="1">
      <alignment horizontal="center" vertical="center" wrapText="1"/>
    </xf>
    <xf numFmtId="0" fontId="10" fillId="10" borderId="22" xfId="18" applyFill="1" applyBorder="1" applyAlignment="1">
      <alignment horizontal="center" vertical="center" wrapText="1"/>
    </xf>
    <xf numFmtId="0" fontId="10" fillId="10" borderId="72" xfId="18" applyFill="1" applyBorder="1" applyAlignment="1">
      <alignment horizontal="center" vertical="center" wrapText="1"/>
    </xf>
    <xf numFmtId="0" fontId="10" fillId="10" borderId="63" xfId="18" applyFill="1" applyBorder="1" applyAlignment="1">
      <alignment horizontal="center" vertical="center" wrapText="1"/>
    </xf>
    <xf numFmtId="0" fontId="10" fillId="10" borderId="61" xfId="18" applyFill="1" applyBorder="1" applyAlignment="1">
      <alignment horizontal="center" vertical="center"/>
    </xf>
    <xf numFmtId="0" fontId="10" fillId="10" borderId="74" xfId="18" applyFill="1" applyBorder="1" applyAlignment="1">
      <alignment horizontal="center" vertical="center"/>
    </xf>
    <xf numFmtId="0" fontId="10" fillId="10" borderId="67" xfId="18" applyFill="1" applyBorder="1" applyAlignment="1">
      <alignment horizontal="center" vertical="center"/>
    </xf>
    <xf numFmtId="0" fontId="10" fillId="10" borderId="62" xfId="18" applyFill="1" applyBorder="1" applyAlignment="1">
      <alignment horizontal="center" vertical="center"/>
    </xf>
    <xf numFmtId="0" fontId="10" fillId="10" borderId="69" xfId="18" applyFill="1" applyBorder="1" applyAlignment="1">
      <alignment horizontal="center" vertical="center"/>
    </xf>
    <xf numFmtId="0" fontId="157" fillId="12" borderId="61" xfId="18" applyFont="1" applyFill="1" applyBorder="1" applyAlignment="1"/>
    <xf numFmtId="0" fontId="157" fillId="12" borderId="74" xfId="18" applyFont="1" applyFill="1" applyBorder="1" applyAlignment="1"/>
    <xf numFmtId="0" fontId="157" fillId="12" borderId="67" xfId="18" applyFont="1" applyFill="1" applyBorder="1" applyAlignment="1"/>
    <xf numFmtId="0" fontId="157" fillId="12" borderId="71" xfId="18" applyFont="1" applyFill="1" applyBorder="1" applyAlignment="1">
      <alignment horizontal="left"/>
    </xf>
    <xf numFmtId="0" fontId="157" fillId="12" borderId="47" xfId="18" applyFont="1" applyFill="1" applyBorder="1" applyAlignment="1">
      <alignment horizontal="left"/>
    </xf>
    <xf numFmtId="0" fontId="157" fillId="12" borderId="68" xfId="18" applyFont="1" applyFill="1" applyBorder="1" applyAlignment="1">
      <alignment horizontal="left"/>
    </xf>
    <xf numFmtId="0" fontId="157" fillId="12" borderId="9" xfId="18" applyFont="1" applyFill="1" applyBorder="1" applyAlignment="1"/>
    <xf numFmtId="0" fontId="157" fillId="12" borderId="47" xfId="18" applyFont="1" applyFill="1" applyBorder="1" applyAlignment="1"/>
    <xf numFmtId="0" fontId="157" fillId="12" borderId="68" xfId="18" applyFont="1" applyFill="1" applyBorder="1" applyAlignment="1"/>
    <xf numFmtId="0" fontId="10" fillId="0" borderId="47" xfId="18" applyBorder="1" applyAlignment="1">
      <alignment horizontal="left"/>
    </xf>
    <xf numFmtId="0" fontId="10" fillId="0" borderId="68" xfId="18" applyBorder="1" applyAlignment="1">
      <alignment horizontal="left"/>
    </xf>
    <xf numFmtId="0" fontId="157" fillId="0" borderId="47" xfId="18" applyFont="1" applyBorder="1" applyAlignment="1"/>
    <xf numFmtId="0" fontId="157" fillId="0" borderId="68" xfId="18" applyFont="1" applyBorder="1" applyAlignment="1"/>
    <xf numFmtId="0" fontId="157" fillId="12" borderId="71" xfId="18" applyFont="1" applyFill="1" applyBorder="1" applyAlignment="1"/>
    <xf numFmtId="0" fontId="10" fillId="12" borderId="47" xfId="18" applyFill="1" applyBorder="1" applyAlignment="1"/>
    <xf numFmtId="0" fontId="10" fillId="12" borderId="68" xfId="18" applyFill="1" applyBorder="1" applyAlignment="1"/>
    <xf numFmtId="0" fontId="23" fillId="11" borderId="50" xfId="18" applyFont="1" applyFill="1" applyBorder="1" applyAlignment="1">
      <alignment horizontal="center" vertical="center" wrapText="1"/>
    </xf>
    <xf numFmtId="0" fontId="23" fillId="11" borderId="36" xfId="18" applyFont="1" applyFill="1" applyBorder="1" applyAlignment="1">
      <alignment horizontal="center" vertical="center" wrapText="1"/>
    </xf>
    <xf numFmtId="0" fontId="23" fillId="11" borderId="65" xfId="18" applyFont="1" applyFill="1" applyBorder="1" applyAlignment="1">
      <alignment horizontal="center" vertical="center" wrapText="1"/>
    </xf>
    <xf numFmtId="49" fontId="182" fillId="11" borderId="51" xfId="18" applyNumberFormat="1" applyFont="1" applyFill="1" applyBorder="1" applyAlignment="1">
      <alignment horizontal="center" vertical="center"/>
    </xf>
    <xf numFmtId="49" fontId="182" fillId="11" borderId="24" xfId="18" applyNumberFormat="1" applyFont="1" applyFill="1" applyBorder="1" applyAlignment="1">
      <alignment horizontal="center" vertical="center"/>
    </xf>
    <xf numFmtId="49" fontId="182" fillId="11" borderId="21" xfId="18" applyNumberFormat="1" applyFont="1" applyFill="1" applyBorder="1" applyAlignment="1">
      <alignment horizontal="center" vertical="center" wrapText="1"/>
    </xf>
    <xf numFmtId="49" fontId="182" fillId="11" borderId="34" xfId="18" applyNumberFormat="1" applyFont="1" applyFill="1" applyBorder="1" applyAlignment="1">
      <alignment horizontal="center" vertical="center" wrapText="1"/>
    </xf>
    <xf numFmtId="0" fontId="182" fillId="11" borderId="7" xfId="18" applyFont="1" applyFill="1" applyBorder="1" applyAlignment="1">
      <alignment horizontal="center" vertical="center" wrapText="1"/>
    </xf>
    <xf numFmtId="0" fontId="182" fillId="11" borderId="8" xfId="18" applyFont="1" applyFill="1" applyBorder="1" applyAlignment="1">
      <alignment horizontal="center" vertical="center" wrapText="1"/>
    </xf>
    <xf numFmtId="49" fontId="182" fillId="11" borderId="20" xfId="18" applyNumberFormat="1" applyFont="1" applyFill="1" applyBorder="1" applyAlignment="1">
      <alignment horizontal="center" vertical="center" wrapText="1"/>
    </xf>
    <xf numFmtId="0" fontId="160" fillId="11" borderId="1" xfId="18" applyFont="1" applyFill="1" applyBorder="1" applyAlignment="1">
      <alignment horizontal="center" vertical="center"/>
    </xf>
    <xf numFmtId="0" fontId="160" fillId="11" borderId="1" xfId="18" applyFont="1" applyFill="1" applyBorder="1" applyAlignment="1">
      <alignment horizontal="center" vertical="center" wrapText="1"/>
    </xf>
    <xf numFmtId="0" fontId="160" fillId="11" borderId="17" xfId="18" applyFont="1" applyFill="1" applyBorder="1" applyAlignment="1">
      <alignment horizontal="center" vertical="center" wrapText="1"/>
    </xf>
    <xf numFmtId="49" fontId="183" fillId="11" borderId="9" xfId="18" applyNumberFormat="1" applyFont="1" applyFill="1" applyBorder="1" applyAlignment="1">
      <alignment horizontal="center" vertical="center"/>
    </xf>
    <xf numFmtId="49" fontId="183" fillId="11" borderId="47" xfId="18" applyNumberFormat="1" applyFont="1" applyFill="1" applyBorder="1" applyAlignment="1">
      <alignment horizontal="center" vertical="center"/>
    </xf>
    <xf numFmtId="49" fontId="183" fillId="11" borderId="68" xfId="18" applyNumberFormat="1" applyFont="1" applyFill="1" applyBorder="1" applyAlignment="1">
      <alignment horizontal="center" vertical="center"/>
    </xf>
    <xf numFmtId="49" fontId="163" fillId="11" borderId="9" xfId="18" applyNumberFormat="1" applyFont="1" applyFill="1" applyBorder="1" applyAlignment="1">
      <alignment horizontal="center" vertical="center"/>
    </xf>
    <xf numFmtId="49" fontId="163" fillId="11" borderId="47" xfId="18" applyNumberFormat="1" applyFont="1" applyFill="1" applyBorder="1" applyAlignment="1">
      <alignment horizontal="center" vertical="center"/>
    </xf>
    <xf numFmtId="49" fontId="163" fillId="11" borderId="68" xfId="18" applyNumberFormat="1" applyFont="1" applyFill="1" applyBorder="1" applyAlignment="1">
      <alignment horizontal="center" vertical="center"/>
    </xf>
    <xf numFmtId="0" fontId="184" fillId="0" borderId="0" xfId="18" applyFont="1" applyFill="1" applyBorder="1" applyAlignment="1">
      <alignment horizontal="center" vertical="center" wrapText="1"/>
    </xf>
    <xf numFmtId="0" fontId="76" fillId="0" borderId="1" xfId="18" applyFont="1" applyFill="1" applyBorder="1" applyAlignment="1">
      <alignment horizontal="center" wrapText="1"/>
    </xf>
    <xf numFmtId="0" fontId="10" fillId="0" borderId="1" xfId="18" applyFont="1" applyFill="1" applyBorder="1" applyAlignment="1">
      <alignment horizontal="center" wrapText="1"/>
    </xf>
    <xf numFmtId="0" fontId="156" fillId="0" borderId="1" xfId="18" applyFont="1" applyFill="1" applyBorder="1" applyAlignment="1">
      <alignment horizontal="center" vertical="center" wrapText="1"/>
    </xf>
    <xf numFmtId="0" fontId="151" fillId="0" borderId="1" xfId="18" applyFont="1" applyFill="1" applyBorder="1" applyAlignment="1">
      <alignment horizontal="center" vertical="center" wrapText="1"/>
    </xf>
    <xf numFmtId="0" fontId="157" fillId="2" borderId="1" xfId="18" applyFont="1" applyFill="1" applyBorder="1" applyAlignment="1">
      <alignment horizontal="center" vertical="center" wrapText="1"/>
    </xf>
    <xf numFmtId="0" fontId="10" fillId="2" borderId="1" xfId="18" applyFont="1" applyFill="1" applyBorder="1" applyAlignment="1">
      <alignment horizontal="center" vertical="center" wrapText="1"/>
    </xf>
    <xf numFmtId="0" fontId="11" fillId="0" borderId="1" xfId="18" applyFont="1" applyFill="1" applyBorder="1" applyAlignment="1">
      <alignment horizontal="center" vertical="center" wrapText="1"/>
    </xf>
    <xf numFmtId="0" fontId="34" fillId="12" borderId="50" xfId="18" applyFont="1" applyFill="1" applyBorder="1" applyAlignment="1">
      <alignment horizontal="center" vertical="center" wrapText="1"/>
    </xf>
    <xf numFmtId="0" fontId="34" fillId="12" borderId="36" xfId="18" applyFont="1" applyFill="1" applyBorder="1" applyAlignment="1">
      <alignment horizontal="center" vertical="center" wrapText="1"/>
    </xf>
    <xf numFmtId="0" fontId="34" fillId="12" borderId="65" xfId="18" applyFont="1" applyFill="1" applyBorder="1" applyAlignment="1">
      <alignment horizontal="center" vertical="center" wrapText="1"/>
    </xf>
    <xf numFmtId="0" fontId="184" fillId="0" borderId="0" xfId="18" applyFont="1" applyFill="1" applyBorder="1" applyAlignment="1">
      <alignment horizontal="center" wrapText="1"/>
    </xf>
    <xf numFmtId="49" fontId="77" fillId="10" borderId="51" xfId="18" applyNumberFormat="1" applyFont="1" applyFill="1" applyBorder="1" applyAlignment="1">
      <alignment horizontal="center" vertical="center"/>
    </xf>
    <xf numFmtId="49" fontId="77" fillId="10" borderId="24" xfId="18" applyNumberFormat="1" applyFont="1" applyFill="1" applyBorder="1" applyAlignment="1">
      <alignment horizontal="center" vertical="center"/>
    </xf>
    <xf numFmtId="49" fontId="77" fillId="10" borderId="21" xfId="18" applyNumberFormat="1" applyFont="1" applyFill="1" applyBorder="1" applyAlignment="1">
      <alignment horizontal="center" vertical="center" wrapText="1"/>
    </xf>
    <xf numFmtId="49" fontId="77" fillId="10" borderId="34" xfId="18" applyNumberFormat="1" applyFont="1" applyFill="1" applyBorder="1" applyAlignment="1">
      <alignment horizontal="center" vertical="center" wrapText="1"/>
    </xf>
    <xf numFmtId="0" fontId="77" fillId="10" borderId="7" xfId="18" applyFont="1" applyFill="1" applyBorder="1" applyAlignment="1">
      <alignment horizontal="center" vertical="center" wrapText="1"/>
    </xf>
    <xf numFmtId="0" fontId="77" fillId="10" borderId="8" xfId="18" applyFont="1" applyFill="1" applyBorder="1" applyAlignment="1">
      <alignment horizontal="center" vertical="center" wrapText="1"/>
    </xf>
    <xf numFmtId="49" fontId="77" fillId="10" borderId="20" xfId="18" applyNumberFormat="1" applyFont="1" applyFill="1" applyBorder="1" applyAlignment="1">
      <alignment horizontal="center" vertical="center" wrapText="1"/>
    </xf>
    <xf numFmtId="0" fontId="10" fillId="10" borderId="1" xfId="18" applyFont="1" applyFill="1" applyBorder="1" applyAlignment="1">
      <alignment horizontal="center" vertical="center"/>
    </xf>
    <xf numFmtId="0" fontId="10" fillId="0" borderId="1" xfId="18" applyBorder="1"/>
    <xf numFmtId="0" fontId="10" fillId="10" borderId="1" xfId="18" applyFont="1" applyFill="1" applyBorder="1" applyAlignment="1">
      <alignment horizontal="center" vertical="center" wrapText="1"/>
    </xf>
    <xf numFmtId="0" fontId="10" fillId="10" borderId="17" xfId="18" applyFont="1" applyFill="1" applyBorder="1" applyAlignment="1">
      <alignment horizontal="center" vertical="center" wrapText="1"/>
    </xf>
    <xf numFmtId="0" fontId="128" fillId="21" borderId="1" xfId="18" applyFont="1" applyFill="1" applyBorder="1" applyAlignment="1">
      <alignment horizontal="center" vertical="center" wrapText="1"/>
    </xf>
    <xf numFmtId="0" fontId="134" fillId="22" borderId="21" xfId="18" applyFont="1" applyFill="1" applyBorder="1" applyAlignment="1">
      <alignment horizontal="center" vertical="center" wrapText="1"/>
    </xf>
    <xf numFmtId="0" fontId="134" fillId="22" borderId="1" xfId="18" applyFont="1" applyFill="1" applyBorder="1" applyAlignment="1">
      <alignment horizontal="center" vertical="center" wrapText="1"/>
    </xf>
    <xf numFmtId="49" fontId="212" fillId="21" borderId="21" xfId="18" applyNumberFormat="1" applyFont="1" applyFill="1" applyBorder="1" applyAlignment="1">
      <alignment horizontal="center" vertical="center"/>
    </xf>
    <xf numFmtId="49" fontId="213" fillId="21" borderId="21" xfId="18" applyNumberFormat="1" applyFont="1" applyFill="1" applyBorder="1" applyAlignment="1">
      <alignment horizontal="center" vertical="center" wrapText="1"/>
    </xf>
    <xf numFmtId="49" fontId="213" fillId="21" borderId="73" xfId="18" applyNumberFormat="1" applyFont="1" applyFill="1" applyBorder="1" applyAlignment="1">
      <alignment horizontal="center" vertical="center" wrapText="1"/>
    </xf>
    <xf numFmtId="49" fontId="213" fillId="21" borderId="46" xfId="18" applyNumberFormat="1" applyFont="1" applyFill="1" applyBorder="1" applyAlignment="1">
      <alignment horizontal="center" vertical="center" wrapText="1"/>
    </xf>
    <xf numFmtId="49" fontId="213" fillId="21" borderId="24" xfId="18" applyNumberFormat="1" applyFont="1" applyFill="1" applyBorder="1" applyAlignment="1">
      <alignment horizontal="center" vertical="center" wrapText="1"/>
    </xf>
    <xf numFmtId="0" fontId="212" fillId="21" borderId="1" xfId="18" applyFont="1" applyFill="1" applyBorder="1" applyAlignment="1">
      <alignment horizontal="center" vertical="center" wrapText="1"/>
    </xf>
    <xf numFmtId="49" fontId="212" fillId="21" borderId="1" xfId="18" applyNumberFormat="1" applyFont="1" applyFill="1" applyBorder="1" applyAlignment="1">
      <alignment horizontal="center" vertical="center" wrapText="1"/>
    </xf>
    <xf numFmtId="0" fontId="214" fillId="21" borderId="1" xfId="18" applyFont="1" applyFill="1" applyBorder="1" applyAlignment="1">
      <alignment horizontal="center" vertical="center" wrapText="1"/>
    </xf>
    <xf numFmtId="0" fontId="214" fillId="21" borderId="32" xfId="18" applyFont="1" applyFill="1" applyBorder="1" applyAlignment="1">
      <alignment horizontal="center" vertical="center" wrapText="1"/>
    </xf>
    <xf numFmtId="0" fontId="214" fillId="21" borderId="21" xfId="18" applyFont="1" applyFill="1" applyBorder="1" applyAlignment="1">
      <alignment horizontal="center" vertical="center" wrapText="1"/>
    </xf>
    <xf numFmtId="0" fontId="214" fillId="21" borderId="71" xfId="18" applyFont="1" applyFill="1" applyBorder="1" applyAlignment="1">
      <alignment horizontal="center" vertical="center" wrapText="1"/>
    </xf>
    <xf numFmtId="0" fontId="214" fillId="21" borderId="23" xfId="18" applyFont="1" applyFill="1" applyBorder="1" applyAlignment="1">
      <alignment horizontal="center" vertical="center" wrapText="1"/>
    </xf>
    <xf numFmtId="0" fontId="211" fillId="21" borderId="71" xfId="18" applyFont="1" applyFill="1" applyBorder="1" applyAlignment="1">
      <alignment horizontal="center"/>
    </xf>
    <xf numFmtId="0" fontId="211" fillId="21" borderId="47" xfId="18" applyFont="1" applyFill="1" applyBorder="1" applyAlignment="1">
      <alignment horizontal="center"/>
    </xf>
    <xf numFmtId="0" fontId="211" fillId="21" borderId="23" xfId="18" applyFont="1" applyFill="1" applyBorder="1" applyAlignment="1">
      <alignment horizontal="center"/>
    </xf>
    <xf numFmtId="0" fontId="210" fillId="21" borderId="71" xfId="18" applyFont="1" applyFill="1" applyBorder="1" applyAlignment="1">
      <alignment horizontal="center"/>
    </xf>
    <xf numFmtId="0" fontId="210" fillId="21" borderId="47" xfId="18" applyFont="1" applyFill="1" applyBorder="1" applyAlignment="1">
      <alignment horizontal="center"/>
    </xf>
    <xf numFmtId="0" fontId="210" fillId="21" borderId="23" xfId="18" applyFont="1" applyFill="1" applyBorder="1" applyAlignment="1">
      <alignment horizontal="center"/>
    </xf>
    <xf numFmtId="0" fontId="23" fillId="13" borderId="1" xfId="18" applyFont="1" applyFill="1" applyBorder="1" applyAlignment="1">
      <alignment horizontal="center" vertical="center" wrapText="1"/>
    </xf>
    <xf numFmtId="0" fontId="103" fillId="14" borderId="21" xfId="18" applyFont="1" applyFill="1" applyBorder="1" applyAlignment="1">
      <alignment horizontal="center" vertical="center" wrapText="1"/>
    </xf>
    <xf numFmtId="0" fontId="103" fillId="14" borderId="1" xfId="18" applyFont="1" applyFill="1" applyBorder="1" applyAlignment="1">
      <alignment horizontal="center" vertical="center" wrapText="1"/>
    </xf>
    <xf numFmtId="49" fontId="188" fillId="13" borderId="21" xfId="18" applyNumberFormat="1" applyFont="1" applyFill="1" applyBorder="1" applyAlignment="1">
      <alignment horizontal="center" vertical="center"/>
    </xf>
    <xf numFmtId="49" fontId="182" fillId="13" borderId="21" xfId="18" applyNumberFormat="1" applyFont="1" applyFill="1" applyBorder="1" applyAlignment="1">
      <alignment horizontal="center" vertical="center" wrapText="1"/>
    </xf>
    <xf numFmtId="49" fontId="182" fillId="13" borderId="73" xfId="18" applyNumberFormat="1" applyFont="1" applyFill="1" applyBorder="1" applyAlignment="1">
      <alignment horizontal="center" vertical="center" wrapText="1"/>
    </xf>
    <xf numFmtId="49" fontId="182" fillId="13" borderId="46" xfId="18" applyNumberFormat="1" applyFont="1" applyFill="1" applyBorder="1" applyAlignment="1">
      <alignment horizontal="center" vertical="center" wrapText="1"/>
    </xf>
    <xf numFmtId="49" fontId="182" fillId="13" borderId="24" xfId="18" applyNumberFormat="1" applyFont="1" applyFill="1" applyBorder="1" applyAlignment="1">
      <alignment horizontal="center" vertical="center" wrapText="1"/>
    </xf>
    <xf numFmtId="0" fontId="188" fillId="13" borderId="1" xfId="18" applyFont="1" applyFill="1" applyBorder="1" applyAlignment="1">
      <alignment horizontal="center" vertical="center" wrapText="1"/>
    </xf>
    <xf numFmtId="49" fontId="188" fillId="13" borderId="1" xfId="18" applyNumberFormat="1" applyFont="1" applyFill="1" applyBorder="1" applyAlignment="1">
      <alignment horizontal="center" vertical="center" wrapText="1"/>
    </xf>
    <xf numFmtId="0" fontId="160" fillId="13" borderId="1" xfId="18" applyFont="1" applyFill="1" applyBorder="1" applyAlignment="1">
      <alignment horizontal="center" vertical="center" wrapText="1"/>
    </xf>
    <xf numFmtId="0" fontId="160" fillId="13" borderId="32" xfId="18" applyFont="1" applyFill="1" applyBorder="1" applyAlignment="1">
      <alignment horizontal="center" vertical="center" wrapText="1"/>
    </xf>
    <xf numFmtId="0" fontId="160" fillId="13" borderId="21" xfId="18" applyFont="1" applyFill="1" applyBorder="1" applyAlignment="1">
      <alignment horizontal="center" vertical="center" wrapText="1"/>
    </xf>
    <xf numFmtId="0" fontId="160" fillId="13" borderId="71" xfId="18" applyFont="1" applyFill="1" applyBorder="1" applyAlignment="1">
      <alignment horizontal="center" vertical="center" wrapText="1"/>
    </xf>
    <xf numFmtId="0" fontId="160" fillId="13" borderId="23" xfId="18" applyFont="1" applyFill="1" applyBorder="1" applyAlignment="1">
      <alignment horizontal="center" vertical="center" wrapText="1"/>
    </xf>
    <xf numFmtId="0" fontId="220" fillId="21" borderId="6" xfId="8" applyFont="1" applyFill="1" applyBorder="1" applyAlignment="1">
      <alignment horizontal="center"/>
    </xf>
    <xf numFmtId="0" fontId="220" fillId="21" borderId="3" xfId="8" applyFont="1" applyFill="1" applyBorder="1" applyAlignment="1">
      <alignment horizontal="center"/>
    </xf>
    <xf numFmtId="0" fontId="220" fillId="21" borderId="16" xfId="8" applyFont="1" applyFill="1" applyBorder="1" applyAlignment="1">
      <alignment horizontal="center"/>
    </xf>
    <xf numFmtId="0" fontId="219" fillId="21" borderId="6" xfId="18" applyFont="1" applyFill="1" applyBorder="1" applyAlignment="1">
      <alignment horizontal="center" vertical="center" wrapText="1"/>
    </xf>
    <xf numFmtId="0" fontId="219" fillId="21" borderId="3" xfId="18" applyFont="1" applyFill="1" applyBorder="1" applyAlignment="1">
      <alignment horizontal="center" vertical="center" wrapText="1"/>
    </xf>
    <xf numFmtId="0" fontId="219" fillId="21" borderId="16" xfId="18" applyFont="1" applyFill="1" applyBorder="1" applyAlignment="1">
      <alignment horizontal="center" vertical="center" wrapText="1"/>
    </xf>
    <xf numFmtId="0" fontId="220" fillId="22" borderId="2" xfId="18" applyFont="1" applyFill="1" applyBorder="1" applyAlignment="1">
      <alignment horizontal="center" vertical="center" wrapText="1"/>
    </xf>
    <xf numFmtId="0" fontId="220" fillId="22" borderId="7" xfId="18" applyFont="1" applyFill="1" applyBorder="1" applyAlignment="1">
      <alignment horizontal="center" vertical="center" wrapText="1"/>
    </xf>
    <xf numFmtId="49" fontId="221" fillId="21" borderId="1" xfId="18" applyNumberFormat="1" applyFont="1" applyFill="1" applyBorder="1" applyAlignment="1">
      <alignment horizontal="center" vertical="center" wrapText="1"/>
    </xf>
    <xf numFmtId="174" fontId="221" fillId="21" borderId="1" xfId="18" applyNumberFormat="1" applyFont="1" applyFill="1" applyBorder="1" applyAlignment="1">
      <alignment horizontal="center" vertical="center" wrapText="1"/>
    </xf>
    <xf numFmtId="174" fontId="221" fillId="21" borderId="17" xfId="18" applyNumberFormat="1" applyFont="1" applyFill="1" applyBorder="1" applyAlignment="1">
      <alignment horizontal="center" vertical="center" wrapText="1"/>
    </xf>
    <xf numFmtId="0" fontId="221" fillId="21" borderId="1" xfId="18" applyFont="1" applyFill="1" applyBorder="1" applyAlignment="1">
      <alignment horizontal="center" vertical="center" wrapText="1"/>
    </xf>
    <xf numFmtId="0" fontId="221" fillId="21" borderId="20" xfId="18" applyFont="1" applyFill="1" applyBorder="1" applyAlignment="1">
      <alignment horizontal="center" vertical="center" wrapText="1"/>
    </xf>
    <xf numFmtId="49" fontId="221" fillId="21" borderId="20" xfId="18" applyNumberFormat="1" applyFont="1" applyFill="1" applyBorder="1" applyAlignment="1">
      <alignment horizontal="center" vertical="center" wrapText="1"/>
    </xf>
    <xf numFmtId="174" fontId="220" fillId="21" borderId="1" xfId="8" applyNumberFormat="1" applyFont="1" applyFill="1" applyBorder="1" applyAlignment="1">
      <alignment horizontal="center" vertical="center" wrapText="1"/>
    </xf>
    <xf numFmtId="174" fontId="220" fillId="21" borderId="17" xfId="8" applyNumberFormat="1" applyFont="1" applyFill="1" applyBorder="1" applyAlignment="1">
      <alignment horizontal="center" vertical="center" wrapText="1"/>
    </xf>
    <xf numFmtId="0" fontId="3" fillId="0" borderId="2" xfId="8" applyBorder="1" applyAlignment="1">
      <alignment horizontal="center" vertical="center"/>
    </xf>
    <xf numFmtId="0" fontId="3" fillId="0" borderId="4" xfId="8" applyBorder="1" applyAlignment="1">
      <alignment horizontal="center" vertical="center"/>
    </xf>
    <xf numFmtId="0" fontId="23" fillId="13" borderId="14" xfId="18" applyFont="1" applyFill="1" applyBorder="1" applyAlignment="1">
      <alignment horizontal="center" vertical="center" wrapText="1"/>
    </xf>
    <xf numFmtId="0" fontId="23" fillId="13" borderId="74" xfId="18" applyFont="1" applyFill="1" applyBorder="1" applyAlignment="1">
      <alignment horizontal="center" vertical="center" wrapText="1"/>
    </xf>
    <xf numFmtId="0" fontId="23" fillId="13" borderId="67" xfId="18" applyFont="1" applyFill="1" applyBorder="1" applyAlignment="1">
      <alignment horizontal="center" vertical="center" wrapText="1"/>
    </xf>
    <xf numFmtId="0" fontId="103" fillId="14" borderId="2" xfId="18" applyFont="1" applyFill="1" applyBorder="1" applyAlignment="1">
      <alignment horizontal="center" vertical="center" wrapText="1"/>
    </xf>
    <xf numFmtId="49" fontId="182" fillId="13" borderId="1" xfId="18" applyNumberFormat="1" applyFont="1" applyFill="1" applyBorder="1" applyAlignment="1">
      <alignment horizontal="center" vertical="center"/>
    </xf>
    <xf numFmtId="49" fontId="182" fillId="13" borderId="71" xfId="18" applyNumberFormat="1" applyFont="1" applyFill="1" applyBorder="1" applyAlignment="1">
      <alignment horizontal="center" vertical="center" wrapText="1"/>
    </xf>
    <xf numFmtId="49" fontId="182" fillId="13" borderId="47" xfId="18" applyNumberFormat="1" applyFont="1" applyFill="1" applyBorder="1" applyAlignment="1">
      <alignment horizontal="center" vertical="center" wrapText="1"/>
    </xf>
    <xf numFmtId="49" fontId="182" fillId="13" borderId="68" xfId="18" applyNumberFormat="1" applyFont="1" applyFill="1" applyBorder="1" applyAlignment="1">
      <alignment horizontal="center" vertical="center" wrapText="1"/>
    </xf>
    <xf numFmtId="0" fontId="182" fillId="13" borderId="1" xfId="18" applyFont="1" applyFill="1" applyBorder="1" applyAlignment="1">
      <alignment horizontal="center" vertical="center" wrapText="1"/>
    </xf>
    <xf numFmtId="49" fontId="182" fillId="13" borderId="1" xfId="18" applyNumberFormat="1" applyFont="1" applyFill="1" applyBorder="1" applyAlignment="1">
      <alignment horizontal="center" vertical="center" wrapText="1"/>
    </xf>
    <xf numFmtId="0" fontId="160" fillId="13" borderId="1" xfId="18" applyFont="1" applyFill="1" applyBorder="1" applyAlignment="1">
      <alignment horizontal="center" vertical="center"/>
    </xf>
    <xf numFmtId="0" fontId="160" fillId="13" borderId="71" xfId="18" applyFont="1" applyFill="1" applyBorder="1" applyAlignment="1">
      <alignment horizontal="center" vertical="center"/>
    </xf>
    <xf numFmtId="0" fontId="160" fillId="13" borderId="23" xfId="18" applyFont="1" applyFill="1" applyBorder="1" applyAlignment="1">
      <alignment horizontal="center" vertical="center"/>
    </xf>
    <xf numFmtId="0" fontId="160" fillId="13" borderId="17" xfId="18" applyFont="1" applyFill="1" applyBorder="1" applyAlignment="1">
      <alignment horizontal="center" vertical="center" wrapText="1"/>
    </xf>
    <xf numFmtId="0" fontId="24" fillId="0" borderId="7" xfId="18" applyFont="1" applyFill="1" applyBorder="1" applyAlignment="1">
      <alignment horizontal="center" vertical="center" wrapText="1"/>
    </xf>
    <xf numFmtId="0" fontId="24" fillId="0" borderId="49" xfId="18" applyFont="1" applyFill="1" applyBorder="1" applyAlignment="1">
      <alignment horizontal="center" vertical="center" wrapText="1"/>
    </xf>
    <xf numFmtId="0" fontId="24" fillId="0" borderId="8" xfId="18" applyFont="1" applyFill="1" applyBorder="1" applyAlignment="1">
      <alignment horizontal="center" vertical="center" wrapText="1"/>
    </xf>
    <xf numFmtId="0" fontId="24" fillId="0" borderId="7" xfId="18" applyFont="1" applyFill="1" applyBorder="1" applyAlignment="1">
      <alignment horizontal="center" vertical="center"/>
    </xf>
    <xf numFmtId="0" fontId="24" fillId="0" borderId="49" xfId="18" applyFont="1" applyFill="1" applyBorder="1" applyAlignment="1">
      <alignment horizontal="center" vertical="center"/>
    </xf>
    <xf numFmtId="0" fontId="24" fillId="0" borderId="8" xfId="18" applyFont="1" applyFill="1" applyBorder="1" applyAlignment="1">
      <alignment horizontal="center" vertical="center"/>
    </xf>
    <xf numFmtId="0" fontId="10" fillId="0" borderId="12" xfId="18" applyBorder="1"/>
    <xf numFmtId="0" fontId="109" fillId="7" borderId="47" xfId="8" applyFont="1" applyFill="1" applyBorder="1" applyAlignment="1">
      <alignment horizontal="center"/>
    </xf>
    <xf numFmtId="0" fontId="109" fillId="7" borderId="74" xfId="8" applyFont="1" applyFill="1" applyBorder="1" applyAlignment="1">
      <alignment horizontal="center"/>
    </xf>
    <xf numFmtId="0" fontId="109" fillId="7" borderId="27" xfId="8" applyFont="1" applyFill="1" applyBorder="1" applyAlignment="1">
      <alignment horizontal="center" vertical="center" wrapText="1"/>
    </xf>
    <xf numFmtId="0" fontId="128" fillId="7" borderId="18" xfId="18" applyFont="1" applyFill="1" applyBorder="1" applyAlignment="1">
      <alignment horizontal="center" vertical="center" wrapText="1"/>
    </xf>
    <xf numFmtId="0" fontId="128" fillId="7" borderId="28" xfId="18" applyFont="1" applyFill="1" applyBorder="1" applyAlignment="1">
      <alignment horizontal="center" vertical="center" wrapText="1"/>
    </xf>
    <xf numFmtId="0" fontId="109" fillId="7" borderId="6" xfId="8" applyFont="1" applyFill="1" applyBorder="1" applyAlignment="1">
      <alignment horizontal="center" vertical="center" wrapText="1"/>
    </xf>
    <xf numFmtId="0" fontId="109" fillId="7" borderId="2" xfId="8" applyFont="1" applyFill="1" applyBorder="1" applyAlignment="1">
      <alignment horizontal="center" vertical="center" wrapText="1"/>
    </xf>
    <xf numFmtId="0" fontId="109" fillId="7" borderId="4" xfId="8" applyFont="1" applyFill="1" applyBorder="1" applyAlignment="1">
      <alignment horizontal="center" vertical="center" wrapText="1"/>
    </xf>
    <xf numFmtId="0" fontId="109" fillId="7" borderId="3" xfId="8" applyFont="1" applyFill="1" applyBorder="1" applyAlignment="1">
      <alignment horizontal="center" vertical="center" wrapText="1"/>
    </xf>
    <xf numFmtId="0" fontId="109" fillId="7" borderId="16" xfId="8" applyFont="1" applyFill="1" applyBorder="1" applyAlignment="1">
      <alignment horizontal="center" vertical="center" wrapText="1"/>
    </xf>
    <xf numFmtId="0" fontId="109" fillId="7" borderId="1" xfId="8" applyFont="1" applyFill="1" applyBorder="1" applyAlignment="1">
      <alignment horizontal="center" vertical="center" wrapText="1"/>
    </xf>
    <xf numFmtId="0" fontId="109" fillId="7" borderId="5" xfId="8" applyFont="1" applyFill="1" applyBorder="1" applyAlignment="1">
      <alignment horizontal="center" vertical="center" wrapText="1"/>
    </xf>
    <xf numFmtId="0" fontId="109" fillId="7" borderId="17" xfId="8" applyFont="1" applyFill="1" applyBorder="1" applyAlignment="1">
      <alignment horizontal="center" vertical="center" wrapText="1"/>
    </xf>
    <xf numFmtId="0" fontId="3" fillId="0" borderId="0" xfId="8"/>
    <xf numFmtId="0" fontId="34" fillId="12" borderId="14" xfId="17" applyFont="1" applyFill="1" applyBorder="1" applyAlignment="1">
      <alignment horizontal="center" vertical="center" wrapText="1"/>
    </xf>
    <xf numFmtId="0" fontId="34" fillId="12" borderId="74" xfId="17" applyFont="1" applyFill="1" applyBorder="1" applyAlignment="1">
      <alignment horizontal="center" vertical="center" wrapText="1"/>
    </xf>
    <xf numFmtId="0" fontId="34" fillId="12" borderId="67" xfId="17" applyFont="1" applyFill="1" applyBorder="1" applyAlignment="1">
      <alignment horizontal="center" vertical="center" wrapText="1"/>
    </xf>
    <xf numFmtId="49" fontId="77" fillId="10" borderId="9" xfId="17" applyNumberFormat="1" applyFont="1" applyFill="1" applyBorder="1" applyAlignment="1">
      <alignment horizontal="center" vertical="center"/>
    </xf>
    <xf numFmtId="49" fontId="77" fillId="10" borderId="23" xfId="17" applyNumberFormat="1" applyFont="1" applyFill="1" applyBorder="1" applyAlignment="1">
      <alignment horizontal="center" vertical="center"/>
    </xf>
    <xf numFmtId="49" fontId="77" fillId="10" borderId="71" xfId="17" applyNumberFormat="1" applyFont="1" applyFill="1" applyBorder="1" applyAlignment="1">
      <alignment horizontal="center" vertical="center" wrapText="1"/>
    </xf>
    <xf numFmtId="49" fontId="77" fillId="10" borderId="68" xfId="17" applyNumberFormat="1" applyFont="1" applyFill="1" applyBorder="1" applyAlignment="1">
      <alignment horizontal="center" vertical="center" wrapText="1"/>
    </xf>
    <xf numFmtId="0" fontId="194" fillId="10" borderId="9" xfId="17" applyFont="1" applyFill="1" applyBorder="1" applyAlignment="1">
      <alignment horizontal="center" wrapText="1"/>
    </xf>
    <xf numFmtId="0" fontId="194" fillId="10" borderId="23" xfId="17" applyFont="1" applyFill="1" applyBorder="1" applyAlignment="1">
      <alignment horizontal="center" wrapText="1"/>
    </xf>
    <xf numFmtId="0" fontId="3" fillId="10" borderId="20" xfId="17" applyFont="1" applyFill="1" applyBorder="1" applyAlignment="1">
      <alignment horizontal="center" vertical="top" wrapText="1"/>
    </xf>
    <xf numFmtId="0" fontId="3" fillId="10" borderId="21" xfId="17" applyFont="1" applyFill="1" applyBorder="1" applyAlignment="1">
      <alignment horizontal="center" vertical="top" wrapText="1"/>
    </xf>
    <xf numFmtId="49" fontId="156" fillId="10" borderId="60" xfId="17" applyNumberFormat="1" applyFont="1" applyFill="1" applyBorder="1" applyAlignment="1">
      <alignment horizontal="center" vertical="top" wrapText="1"/>
    </xf>
    <xf numFmtId="49" fontId="156" fillId="10" borderId="34" xfId="17" applyNumberFormat="1" applyFont="1" applyFill="1" applyBorder="1" applyAlignment="1">
      <alignment horizontal="center" vertical="top" wrapText="1"/>
    </xf>
    <xf numFmtId="0" fontId="34" fillId="12" borderId="1" xfId="20" applyFont="1" applyFill="1" applyBorder="1" applyAlignment="1">
      <alignment horizontal="center" vertical="top" wrapText="1"/>
    </xf>
    <xf numFmtId="49" fontId="77" fillId="10" borderId="49" xfId="17" applyNumberFormat="1" applyFont="1" applyFill="1" applyBorder="1" applyAlignment="1">
      <alignment horizontal="center" vertical="center"/>
    </xf>
    <xf numFmtId="49" fontId="77" fillId="10" borderId="8" xfId="17" applyNumberFormat="1" applyFont="1" applyFill="1" applyBorder="1" applyAlignment="1">
      <alignment horizontal="center" vertical="center"/>
    </xf>
    <xf numFmtId="49" fontId="77" fillId="10" borderId="21" xfId="17" applyNumberFormat="1" applyFont="1" applyFill="1" applyBorder="1" applyAlignment="1">
      <alignment horizontal="center" vertical="center" wrapText="1"/>
    </xf>
    <xf numFmtId="49" fontId="77" fillId="10" borderId="34" xfId="17" applyNumberFormat="1" applyFont="1" applyFill="1" applyBorder="1" applyAlignment="1">
      <alignment horizontal="center" vertical="center" wrapText="1"/>
    </xf>
    <xf numFmtId="49" fontId="177" fillId="10" borderId="49" xfId="17" applyNumberFormat="1" applyFont="1" applyFill="1" applyBorder="1" applyAlignment="1">
      <alignment horizontal="center" vertical="center"/>
    </xf>
    <xf numFmtId="49" fontId="177" fillId="10" borderId="8" xfId="17" applyNumberFormat="1" applyFont="1" applyFill="1" applyBorder="1" applyAlignment="1">
      <alignment horizontal="center" vertical="center"/>
    </xf>
    <xf numFmtId="49" fontId="177" fillId="10" borderId="21" xfId="17" applyNumberFormat="1" applyFont="1" applyFill="1" applyBorder="1" applyAlignment="1">
      <alignment horizontal="center" vertical="center" wrapText="1"/>
    </xf>
    <xf numFmtId="49" fontId="177" fillId="10" borderId="34" xfId="17" applyNumberFormat="1" applyFont="1" applyFill="1" applyBorder="1" applyAlignment="1">
      <alignment horizontal="center" vertical="center" wrapText="1"/>
    </xf>
    <xf numFmtId="49" fontId="195" fillId="12" borderId="71" xfId="17" applyNumberFormat="1" applyFont="1" applyFill="1" applyBorder="1" applyAlignment="1">
      <alignment horizontal="center" vertical="center" wrapText="1"/>
    </xf>
    <xf numFmtId="49" fontId="195" fillId="12" borderId="23" xfId="17" applyNumberFormat="1" applyFont="1" applyFill="1" applyBorder="1" applyAlignment="1">
      <alignment horizontal="center" vertical="center" wrapText="1"/>
    </xf>
    <xf numFmtId="49" fontId="156" fillId="12" borderId="71" xfId="17" applyNumberFormat="1" applyFont="1" applyFill="1" applyBorder="1" applyAlignment="1">
      <alignment horizontal="center" vertical="center" wrapText="1"/>
    </xf>
    <xf numFmtId="49" fontId="156" fillId="12" borderId="23" xfId="17" applyNumberFormat="1" applyFont="1" applyFill="1" applyBorder="1" applyAlignment="1">
      <alignment horizontal="center" vertical="center" wrapText="1"/>
    </xf>
    <xf numFmtId="0" fontId="34" fillId="12" borderId="6" xfId="17" applyFont="1" applyFill="1" applyBorder="1" applyAlignment="1">
      <alignment horizontal="left" vertical="center" wrapText="1"/>
    </xf>
    <xf numFmtId="0" fontId="34" fillId="12" borderId="3" xfId="17" applyFont="1" applyFill="1" applyBorder="1" applyAlignment="1">
      <alignment horizontal="left" vertical="center" wrapText="1"/>
    </xf>
    <xf numFmtId="0" fontId="34" fillId="12" borderId="16" xfId="17" applyFont="1" applyFill="1" applyBorder="1" applyAlignment="1">
      <alignment horizontal="left" vertical="center" wrapText="1"/>
    </xf>
    <xf numFmtId="0" fontId="34" fillId="12" borderId="6" xfId="17" applyFont="1" applyFill="1" applyBorder="1" applyAlignment="1">
      <alignment horizontal="center" vertical="center" wrapText="1"/>
    </xf>
    <xf numFmtId="0" fontId="34" fillId="12" borderId="3" xfId="17" applyFont="1" applyFill="1" applyBorder="1" applyAlignment="1">
      <alignment horizontal="center" vertical="center" wrapText="1"/>
    </xf>
    <xf numFmtId="0" fontId="34" fillId="12" borderId="16" xfId="17" applyFont="1" applyFill="1" applyBorder="1" applyAlignment="1">
      <alignment horizontal="center" vertical="center" wrapText="1"/>
    </xf>
    <xf numFmtId="49" fontId="10" fillId="10" borderId="2" xfId="17" applyNumberFormat="1" applyFont="1" applyFill="1" applyBorder="1" applyAlignment="1">
      <alignment horizontal="center" vertical="center"/>
    </xf>
    <xf numFmtId="49" fontId="10" fillId="10" borderId="1" xfId="17" applyNumberFormat="1" applyFont="1" applyFill="1" applyBorder="1" applyAlignment="1">
      <alignment horizontal="center" vertical="center"/>
    </xf>
    <xf numFmtId="49" fontId="10" fillId="10" borderId="1" xfId="17" applyNumberFormat="1" applyFont="1" applyFill="1" applyBorder="1" applyAlignment="1">
      <alignment horizontal="center" vertical="center" wrapText="1"/>
    </xf>
    <xf numFmtId="49" fontId="10" fillId="10" borderId="17" xfId="17" applyNumberFormat="1" applyFont="1" applyFill="1" applyBorder="1" applyAlignment="1">
      <alignment horizontal="center" vertical="center" wrapText="1"/>
    </xf>
    <xf numFmtId="0" fontId="157" fillId="12" borderId="2" xfId="17" applyFont="1" applyFill="1" applyBorder="1" applyAlignment="1">
      <alignment horizontal="center" vertical="top" wrapText="1"/>
    </xf>
    <xf numFmtId="0" fontId="157" fillId="12" borderId="1" xfId="17" applyFont="1" applyFill="1" applyBorder="1" applyAlignment="1">
      <alignment horizontal="center" vertical="top" wrapText="1"/>
    </xf>
    <xf numFmtId="3" fontId="157" fillId="12" borderId="1" xfId="17" applyNumberFormat="1" applyFont="1" applyFill="1" applyBorder="1" applyAlignment="1">
      <alignment horizontal="center" vertical="top" wrapText="1"/>
    </xf>
    <xf numFmtId="3" fontId="157" fillId="12" borderId="17" xfId="17" applyNumberFormat="1" applyFont="1" applyFill="1" applyBorder="1" applyAlignment="1">
      <alignment horizontal="center" vertical="top" wrapText="1"/>
    </xf>
    <xf numFmtId="49" fontId="34" fillId="12" borderId="2" xfId="17" applyNumberFormat="1" applyFont="1" applyFill="1" applyBorder="1" applyAlignment="1">
      <alignment horizontal="left" vertical="center"/>
    </xf>
    <xf numFmtId="0" fontId="10" fillId="12" borderId="1" xfId="17" applyFill="1" applyBorder="1"/>
    <xf numFmtId="0" fontId="10" fillId="12" borderId="17" xfId="17" applyFill="1" applyBorder="1"/>
    <xf numFmtId="0" fontId="156" fillId="12" borderId="2" xfId="17" applyFont="1" applyFill="1" applyBorder="1" applyAlignment="1">
      <alignment horizontal="center" vertical="center"/>
    </xf>
    <xf numFmtId="0" fontId="151" fillId="0" borderId="20" xfId="17" applyFont="1" applyBorder="1" applyAlignment="1">
      <alignment horizontal="center" vertical="center"/>
    </xf>
    <xf numFmtId="0" fontId="151" fillId="0" borderId="32" xfId="17" applyFont="1" applyBorder="1" applyAlignment="1">
      <alignment horizontal="center" vertical="center"/>
    </xf>
    <xf numFmtId="0" fontId="151" fillId="0" borderId="21" xfId="17" applyFont="1" applyBorder="1" applyAlignment="1">
      <alignment horizontal="center" vertical="center"/>
    </xf>
    <xf numFmtId="49" fontId="34" fillId="12" borderId="1" xfId="17" applyNumberFormat="1" applyFont="1" applyFill="1" applyBorder="1" applyAlignment="1">
      <alignment horizontal="left" vertical="center"/>
    </xf>
    <xf numFmtId="49" fontId="34" fillId="12" borderId="21" xfId="17" applyNumberFormat="1" applyFont="1" applyFill="1" applyBorder="1" applyAlignment="1">
      <alignment horizontal="left" vertical="center"/>
    </xf>
    <xf numFmtId="49" fontId="34" fillId="12" borderId="34" xfId="17" applyNumberFormat="1" applyFont="1" applyFill="1" applyBorder="1" applyAlignment="1">
      <alignment horizontal="left" vertical="center"/>
    </xf>
    <xf numFmtId="0" fontId="156" fillId="12" borderId="7" xfId="17" applyFont="1" applyFill="1" applyBorder="1" applyAlignment="1">
      <alignment horizontal="center" vertical="center"/>
    </xf>
    <xf numFmtId="0" fontId="156" fillId="12" borderId="49" xfId="17" applyFont="1" applyFill="1" applyBorder="1" applyAlignment="1">
      <alignment horizontal="center" vertical="center"/>
    </xf>
    <xf numFmtId="0" fontId="156" fillId="12" borderId="8" xfId="17" applyFont="1" applyFill="1" applyBorder="1" applyAlignment="1">
      <alignment horizontal="center" vertical="center"/>
    </xf>
    <xf numFmtId="49" fontId="34" fillId="12" borderId="17" xfId="17" applyNumberFormat="1" applyFont="1" applyFill="1" applyBorder="1" applyAlignment="1">
      <alignment horizontal="left" vertical="center"/>
    </xf>
    <xf numFmtId="49" fontId="34" fillId="12" borderId="8" xfId="17" applyNumberFormat="1" applyFont="1" applyFill="1" applyBorder="1" applyAlignment="1">
      <alignment horizontal="left" vertical="center"/>
    </xf>
    <xf numFmtId="0" fontId="156" fillId="12" borderId="12" xfId="17" applyFont="1" applyFill="1" applyBorder="1" applyAlignment="1">
      <alignment horizontal="center" vertical="center"/>
    </xf>
    <xf numFmtId="0" fontId="151" fillId="0" borderId="22" xfId="17" applyFont="1" applyBorder="1" applyAlignment="1">
      <alignment horizontal="center" vertical="center"/>
    </xf>
    <xf numFmtId="0" fontId="34" fillId="12" borderId="6" xfId="20" applyFont="1" applyFill="1" applyBorder="1" applyAlignment="1">
      <alignment horizontal="center" vertical="top" wrapText="1"/>
    </xf>
    <xf numFmtId="0" fontId="34" fillId="12" borderId="3" xfId="20" applyFont="1" applyFill="1" applyBorder="1" applyAlignment="1">
      <alignment horizontal="center" vertical="top" wrapText="1"/>
    </xf>
    <xf numFmtId="0" fontId="34" fillId="12" borderId="16" xfId="20" applyFont="1" applyFill="1" applyBorder="1" applyAlignment="1">
      <alignment horizontal="center" vertical="top" wrapText="1"/>
    </xf>
    <xf numFmtId="0" fontId="34" fillId="16" borderId="2" xfId="20" applyFont="1" applyFill="1" applyBorder="1" applyAlignment="1">
      <alignment horizontal="center" vertical="center" wrapText="1"/>
    </xf>
    <xf numFmtId="0" fontId="34" fillId="16" borderId="1" xfId="20" applyFont="1" applyFill="1" applyBorder="1" applyAlignment="1">
      <alignment horizontal="center" vertical="center"/>
    </xf>
    <xf numFmtId="0" fontId="34" fillId="16" borderId="60" xfId="20" applyFont="1" applyFill="1" applyBorder="1" applyAlignment="1">
      <alignment horizontal="center" vertical="center" wrapText="1"/>
    </xf>
    <xf numFmtId="0" fontId="34" fillId="16" borderId="34" xfId="20" applyFont="1" applyFill="1" applyBorder="1" applyAlignment="1">
      <alignment horizontal="center" vertical="center" wrapText="1"/>
    </xf>
    <xf numFmtId="49" fontId="147" fillId="17" borderId="2" xfId="10" applyNumberFormat="1" applyFont="1" applyFill="1" applyBorder="1" applyAlignment="1">
      <alignment horizontal="center" vertical="center" wrapText="1"/>
    </xf>
    <xf numFmtId="0" fontId="147" fillId="17" borderId="1" xfId="11" applyFont="1" applyFill="1" applyBorder="1" applyAlignment="1">
      <alignment horizontal="center" vertical="center" wrapText="1"/>
    </xf>
    <xf numFmtId="0" fontId="147" fillId="17" borderId="1" xfId="8" applyFont="1" applyFill="1" applyBorder="1" applyAlignment="1">
      <alignment horizontal="center" vertical="center" wrapText="1"/>
    </xf>
    <xf numFmtId="0" fontId="147" fillId="17" borderId="1" xfId="10" applyFont="1" applyFill="1" applyBorder="1" applyAlignment="1">
      <alignment horizontal="center" vertical="center" wrapText="1"/>
    </xf>
    <xf numFmtId="0" fontId="147" fillId="17" borderId="17" xfId="10" applyFont="1" applyFill="1" applyBorder="1" applyAlignment="1">
      <alignment horizontal="center" vertical="center" wrapText="1"/>
    </xf>
    <xf numFmtId="49" fontId="192" fillId="17" borderId="1" xfId="11" applyNumberFormat="1" applyFont="1" applyFill="1" applyBorder="1" applyAlignment="1">
      <alignment horizontal="center" vertical="center" wrapText="1"/>
    </xf>
    <xf numFmtId="49" fontId="192" fillId="17" borderId="17" xfId="11" applyNumberFormat="1" applyFont="1" applyFill="1" applyBorder="1" applyAlignment="1">
      <alignment horizontal="center" vertical="center" wrapText="1"/>
    </xf>
    <xf numFmtId="0" fontId="34" fillId="19" borderId="2" xfId="21" applyFont="1" applyFill="1" applyBorder="1" applyAlignment="1">
      <alignment horizontal="center" vertical="center" wrapText="1"/>
    </xf>
    <xf numFmtId="0" fontId="34" fillId="19" borderId="2" xfId="21" applyFont="1" applyFill="1" applyBorder="1" applyAlignment="1">
      <alignment horizontal="center" vertical="center"/>
    </xf>
    <xf numFmtId="0" fontId="34" fillId="19" borderId="7" xfId="21" applyFont="1" applyFill="1" applyBorder="1" applyAlignment="1">
      <alignment horizontal="center" vertical="center" wrapText="1"/>
    </xf>
    <xf numFmtId="0" fontId="34" fillId="19" borderId="49" xfId="21" applyFont="1" applyFill="1" applyBorder="1" applyAlignment="1">
      <alignment horizontal="center" vertical="center" wrapText="1"/>
    </xf>
    <xf numFmtId="0" fontId="34" fillId="19" borderId="12" xfId="21" applyFont="1" applyFill="1" applyBorder="1" applyAlignment="1">
      <alignment horizontal="center" vertical="center" wrapText="1"/>
    </xf>
    <xf numFmtId="0" fontId="34" fillId="19" borderId="7" xfId="21" applyFont="1" applyFill="1" applyBorder="1" applyAlignment="1">
      <alignment horizontal="center" vertical="center"/>
    </xf>
    <xf numFmtId="0" fontId="34" fillId="19" borderId="49" xfId="21" applyFont="1" applyFill="1" applyBorder="1" applyAlignment="1">
      <alignment horizontal="center" vertical="center"/>
    </xf>
    <xf numFmtId="0" fontId="34" fillId="19" borderId="8" xfId="21" applyFont="1" applyFill="1" applyBorder="1" applyAlignment="1">
      <alignment horizontal="center" vertical="center"/>
    </xf>
    <xf numFmtId="0" fontId="192" fillId="12" borderId="9" xfId="17" applyFont="1" applyFill="1" applyBorder="1" applyAlignment="1">
      <alignment horizontal="left"/>
    </xf>
    <xf numFmtId="0" fontId="192" fillId="12" borderId="47" xfId="17" applyFont="1" applyFill="1" applyBorder="1" applyAlignment="1">
      <alignment horizontal="left"/>
    </xf>
    <xf numFmtId="0" fontId="192" fillId="12" borderId="23" xfId="17" applyFont="1" applyFill="1" applyBorder="1" applyAlignment="1">
      <alignment horizontal="left"/>
    </xf>
    <xf numFmtId="0" fontId="10" fillId="0" borderId="1" xfId="17" applyFont="1" applyFill="1" applyBorder="1" applyAlignment="1">
      <alignment horizontal="center"/>
    </xf>
    <xf numFmtId="0" fontId="34" fillId="0" borderId="1" xfId="17" applyFont="1" applyFill="1" applyBorder="1" applyAlignment="1">
      <alignment horizontal="center" vertical="center" wrapText="1"/>
    </xf>
    <xf numFmtId="0" fontId="157" fillId="2" borderId="50" xfId="17" applyFont="1" applyFill="1" applyBorder="1" applyAlignment="1">
      <alignment horizontal="center" vertical="center" wrapText="1"/>
    </xf>
    <xf numFmtId="0" fontId="157" fillId="2" borderId="36" xfId="17" applyFont="1" applyFill="1" applyBorder="1" applyAlignment="1">
      <alignment horizontal="center" vertical="center" wrapText="1"/>
    </xf>
    <xf numFmtId="0" fontId="157" fillId="2" borderId="65" xfId="17" applyFont="1" applyFill="1" applyBorder="1" applyAlignment="1">
      <alignment horizontal="center" vertical="center" wrapText="1"/>
    </xf>
    <xf numFmtId="0" fontId="157" fillId="0" borderId="27" xfId="17" applyFont="1" applyFill="1" applyBorder="1" applyAlignment="1">
      <alignment horizontal="center" wrapText="1"/>
    </xf>
    <xf numFmtId="0" fontId="157" fillId="0" borderId="18" xfId="17" applyFont="1" applyFill="1" applyBorder="1" applyAlignment="1">
      <alignment horizontal="center" wrapText="1"/>
    </xf>
    <xf numFmtId="0" fontId="157" fillId="0" borderId="28" xfId="17" applyFont="1" applyFill="1" applyBorder="1" applyAlignment="1">
      <alignment horizontal="center" wrapText="1"/>
    </xf>
    <xf numFmtId="49" fontId="77" fillId="10" borderId="49" xfId="17" applyNumberFormat="1" applyFont="1" applyFill="1" applyBorder="1" applyAlignment="1">
      <alignment horizontal="center" vertical="center" wrapText="1"/>
    </xf>
    <xf numFmtId="49" fontId="77" fillId="10" borderId="8" xfId="17" applyNumberFormat="1" applyFont="1" applyFill="1" applyBorder="1" applyAlignment="1">
      <alignment horizontal="center" vertical="center" wrapText="1"/>
    </xf>
    <xf numFmtId="0" fontId="19" fillId="0" borderId="3" xfId="17" applyFont="1" applyBorder="1" applyAlignment="1">
      <alignment horizontal="center" vertical="center" wrapText="1"/>
    </xf>
    <xf numFmtId="0" fontId="10" fillId="0" borderId="20" xfId="17" applyBorder="1" applyAlignment="1">
      <alignment horizontal="center" vertical="center" wrapText="1"/>
    </xf>
    <xf numFmtId="0" fontId="196" fillId="10" borderId="32" xfId="17" applyFont="1" applyFill="1" applyBorder="1" applyAlignment="1">
      <alignment horizontal="center" vertical="center" wrapText="1"/>
    </xf>
    <xf numFmtId="0" fontId="196" fillId="10" borderId="21" xfId="17" applyFont="1" applyFill="1" applyBorder="1" applyAlignment="1">
      <alignment horizontal="center" vertical="center" wrapText="1"/>
    </xf>
    <xf numFmtId="0" fontId="10" fillId="0" borderId="6" xfId="17" applyFont="1" applyFill="1" applyBorder="1" applyAlignment="1">
      <alignment horizontal="center"/>
    </xf>
    <xf numFmtId="0" fontId="10" fillId="0" borderId="3" xfId="17" applyFont="1" applyFill="1" applyBorder="1" applyAlignment="1">
      <alignment horizontal="center"/>
    </xf>
    <xf numFmtId="0" fontId="10" fillId="0" borderId="61" xfId="17" applyFont="1" applyFill="1" applyBorder="1" applyAlignment="1">
      <alignment horizontal="center"/>
    </xf>
    <xf numFmtId="0" fontId="10" fillId="0" borderId="2" xfId="17" applyFont="1" applyFill="1" applyBorder="1" applyAlignment="1">
      <alignment horizontal="center"/>
    </xf>
    <xf numFmtId="0" fontId="10" fillId="0" borderId="71" xfId="17" applyFont="1" applyFill="1" applyBorder="1" applyAlignment="1">
      <alignment horizontal="center"/>
    </xf>
    <xf numFmtId="0" fontId="10" fillId="0" borderId="4" xfId="17" applyFont="1" applyFill="1" applyBorder="1" applyAlignment="1">
      <alignment horizontal="center"/>
    </xf>
    <xf numFmtId="0" fontId="10" fillId="0" borderId="5" xfId="17" applyFont="1" applyFill="1" applyBorder="1" applyAlignment="1">
      <alignment horizontal="center"/>
    </xf>
    <xf numFmtId="0" fontId="10" fillId="0" borderId="62" xfId="17" applyFont="1" applyFill="1" applyBorder="1" applyAlignment="1">
      <alignment horizontal="center"/>
    </xf>
    <xf numFmtId="0" fontId="195" fillId="0" borderId="6" xfId="17" applyFont="1" applyFill="1" applyBorder="1" applyAlignment="1">
      <alignment horizontal="center" wrapText="1"/>
    </xf>
    <xf numFmtId="0" fontId="193" fillId="0" borderId="3" xfId="17" applyFont="1" applyFill="1" applyBorder="1" applyAlignment="1">
      <alignment horizontal="center" wrapText="1"/>
    </xf>
    <xf numFmtId="0" fontId="193" fillId="0" borderId="16" xfId="17" applyFont="1" applyFill="1" applyBorder="1" applyAlignment="1">
      <alignment horizontal="center" wrapText="1"/>
    </xf>
    <xf numFmtId="0" fontId="193" fillId="0" borderId="2" xfId="17" applyFont="1" applyFill="1" applyBorder="1" applyAlignment="1">
      <alignment horizontal="center" wrapText="1"/>
    </xf>
    <xf numFmtId="0" fontId="193" fillId="0" borderId="1" xfId="17" applyFont="1" applyFill="1" applyBorder="1" applyAlignment="1">
      <alignment horizontal="center" wrapText="1"/>
    </xf>
    <xf numFmtId="0" fontId="193" fillId="0" borderId="17" xfId="17" applyFont="1" applyFill="1" applyBorder="1" applyAlignment="1">
      <alignment horizontal="center" wrapText="1"/>
    </xf>
    <xf numFmtId="0" fontId="193" fillId="0" borderId="4" xfId="17" applyFont="1" applyFill="1" applyBorder="1" applyAlignment="1">
      <alignment horizontal="center" wrapText="1"/>
    </xf>
    <xf numFmtId="0" fontId="193" fillId="0" borderId="5" xfId="17" applyFont="1" applyFill="1" applyBorder="1" applyAlignment="1">
      <alignment horizontal="center" wrapText="1"/>
    </xf>
    <xf numFmtId="0" fontId="193" fillId="0" borderId="33" xfId="17" applyFont="1" applyFill="1" applyBorder="1" applyAlignment="1">
      <alignment horizontal="center" wrapText="1"/>
    </xf>
    <xf numFmtId="0" fontId="24" fillId="0" borderId="37" xfId="17" applyFont="1" applyFill="1" applyBorder="1" applyAlignment="1">
      <alignment horizontal="center" vertical="center" wrapText="1"/>
    </xf>
    <xf numFmtId="0" fontId="24" fillId="0" borderId="25" xfId="17" applyFont="1" applyFill="1" applyBorder="1" applyAlignment="1">
      <alignment horizontal="center" vertical="center" wrapText="1"/>
    </xf>
    <xf numFmtId="0" fontId="24" fillId="0" borderId="38" xfId="17" applyFont="1" applyFill="1" applyBorder="1" applyAlignment="1">
      <alignment horizontal="center" vertical="center" wrapText="1"/>
    </xf>
    <xf numFmtId="0" fontId="24" fillId="0" borderId="39" xfId="17" applyFont="1" applyFill="1" applyBorder="1" applyAlignment="1">
      <alignment horizontal="center" vertical="center" wrapText="1"/>
    </xf>
    <xf numFmtId="0" fontId="24" fillId="0" borderId="0" xfId="17" applyFont="1" applyFill="1" applyBorder="1" applyAlignment="1">
      <alignment horizontal="center" vertical="center" wrapText="1"/>
    </xf>
    <xf numFmtId="0" fontId="24" fillId="0" borderId="40" xfId="17" applyFont="1" applyFill="1" applyBorder="1" applyAlignment="1">
      <alignment horizontal="center" vertical="center" wrapText="1"/>
    </xf>
    <xf numFmtId="0" fontId="24" fillId="0" borderId="42" xfId="17" applyFont="1" applyFill="1" applyBorder="1" applyAlignment="1">
      <alignment horizontal="center" vertical="center" wrapText="1"/>
    </xf>
    <xf numFmtId="0" fontId="24" fillId="0" borderId="26" xfId="17" applyFont="1" applyFill="1" applyBorder="1" applyAlignment="1">
      <alignment horizontal="center" vertical="center" wrapText="1"/>
    </xf>
    <xf numFmtId="0" fontId="24" fillId="0" borderId="41" xfId="17" applyFont="1" applyFill="1" applyBorder="1" applyAlignment="1">
      <alignment horizontal="center" vertical="center" wrapText="1"/>
    </xf>
    <xf numFmtId="0" fontId="157" fillId="0" borderId="50" xfId="17" applyFont="1" applyFill="1" applyBorder="1" applyAlignment="1">
      <alignment horizontal="center" wrapText="1"/>
    </xf>
    <xf numFmtId="0" fontId="157" fillId="0" borderId="36" xfId="17" applyFont="1" applyFill="1" applyBorder="1" applyAlignment="1">
      <alignment horizontal="center" wrapText="1"/>
    </xf>
    <xf numFmtId="0" fontId="157" fillId="0" borderId="65" xfId="17" applyFont="1" applyFill="1" applyBorder="1" applyAlignment="1">
      <alignment horizontal="center" wrapText="1"/>
    </xf>
    <xf numFmtId="0" fontId="156" fillId="12" borderId="14" xfId="17" applyFont="1" applyFill="1" applyBorder="1" applyAlignment="1">
      <alignment horizontal="center" vertical="center"/>
    </xf>
    <xf numFmtId="0" fontId="156" fillId="12" borderId="74" xfId="17" applyFont="1" applyFill="1" applyBorder="1" applyAlignment="1">
      <alignment horizontal="center" vertical="center"/>
    </xf>
    <xf numFmtId="0" fontId="156" fillId="12" borderId="67" xfId="17" applyFont="1" applyFill="1" applyBorder="1" applyAlignment="1">
      <alignment horizontal="center" vertical="center"/>
    </xf>
    <xf numFmtId="0" fontId="156" fillId="12" borderId="9" xfId="17" applyFont="1" applyFill="1" applyBorder="1" applyAlignment="1">
      <alignment horizontal="center" vertical="center"/>
    </xf>
    <xf numFmtId="0" fontId="156" fillId="12" borderId="47" xfId="17" applyFont="1" applyFill="1" applyBorder="1" applyAlignment="1">
      <alignment horizontal="center" vertical="center"/>
    </xf>
    <xf numFmtId="0" fontId="156" fillId="12" borderId="68" xfId="17" applyFont="1" applyFill="1" applyBorder="1" applyAlignment="1">
      <alignment horizontal="center" vertical="center"/>
    </xf>
    <xf numFmtId="0" fontId="156" fillId="12" borderId="15" xfId="17" applyFont="1" applyFill="1" applyBorder="1" applyAlignment="1">
      <alignment horizontal="center" vertical="center"/>
    </xf>
    <xf numFmtId="0" fontId="156" fillId="12" borderId="48" xfId="17" applyFont="1" applyFill="1" applyBorder="1" applyAlignment="1">
      <alignment horizontal="center" vertical="center"/>
    </xf>
    <xf numFmtId="0" fontId="156" fillId="12" borderId="69" xfId="17" applyFont="1" applyFill="1" applyBorder="1" applyAlignment="1">
      <alignment horizontal="center" vertical="center"/>
    </xf>
    <xf numFmtId="0" fontId="198" fillId="10" borderId="19" xfId="17" applyFont="1" applyFill="1" applyBorder="1" applyAlignment="1">
      <alignment horizontal="center" vertical="center" wrapText="1"/>
    </xf>
    <xf numFmtId="0" fontId="198" fillId="10" borderId="40" xfId="17" applyFont="1" applyFill="1" applyBorder="1" applyAlignment="1">
      <alignment horizontal="center" vertical="center" wrapText="1"/>
    </xf>
    <xf numFmtId="0" fontId="198" fillId="10" borderId="73" xfId="17" applyFont="1" applyFill="1" applyBorder="1" applyAlignment="1">
      <alignment horizontal="center" vertical="center" wrapText="1"/>
    </xf>
    <xf numFmtId="0" fontId="198" fillId="10" borderId="79" xfId="17" applyFont="1" applyFill="1" applyBorder="1" applyAlignment="1">
      <alignment horizontal="center" vertical="center" wrapText="1"/>
    </xf>
    <xf numFmtId="0" fontId="19" fillId="0" borderId="32" xfId="17" applyFont="1" applyBorder="1" applyAlignment="1">
      <alignment horizontal="center" vertical="center" wrapText="1"/>
    </xf>
    <xf numFmtId="0" fontId="10" fillId="0" borderId="32" xfId="17" applyBorder="1" applyAlignment="1">
      <alignment horizontal="center" vertical="center" wrapText="1"/>
    </xf>
    <xf numFmtId="0" fontId="12" fillId="0" borderId="49" xfId="17" applyFont="1" applyBorder="1" applyAlignment="1">
      <alignment horizontal="center" vertical="center" wrapText="1"/>
    </xf>
    <xf numFmtId="0" fontId="10" fillId="0" borderId="49" xfId="17" applyBorder="1" applyAlignment="1">
      <alignment horizontal="center" vertical="center" wrapText="1"/>
    </xf>
    <xf numFmtId="0" fontId="196" fillId="10" borderId="49" xfId="17" applyFont="1" applyFill="1" applyBorder="1" applyAlignment="1">
      <alignment horizontal="center" vertical="center"/>
    </xf>
    <xf numFmtId="0" fontId="196" fillId="10" borderId="73" xfId="17" applyFont="1" applyFill="1" applyBorder="1" applyAlignment="1">
      <alignment horizontal="center" vertical="center"/>
    </xf>
    <xf numFmtId="0" fontId="196" fillId="10" borderId="24" xfId="17" applyFont="1" applyFill="1" applyBorder="1" applyAlignment="1">
      <alignment horizontal="center" vertical="center"/>
    </xf>
    <xf numFmtId="0" fontId="196" fillId="10" borderId="71" xfId="17" applyFont="1" applyFill="1" applyBorder="1" applyAlignment="1">
      <alignment horizontal="center" vertical="center"/>
    </xf>
    <xf numFmtId="0" fontId="196" fillId="10" borderId="23" xfId="17" applyFont="1" applyFill="1" applyBorder="1" applyAlignment="1">
      <alignment horizontal="center" vertical="center"/>
    </xf>
    <xf numFmtId="0" fontId="196" fillId="10" borderId="77" xfId="17" applyFont="1" applyFill="1" applyBorder="1" applyAlignment="1">
      <alignment horizontal="center" vertical="center"/>
    </xf>
    <xf numFmtId="0" fontId="196" fillId="10" borderId="78" xfId="17" applyFont="1" applyFill="1" applyBorder="1" applyAlignment="1">
      <alignment horizontal="center" vertical="center"/>
    </xf>
    <xf numFmtId="0" fontId="12" fillId="0" borderId="6" xfId="17" applyFont="1" applyBorder="1" applyAlignment="1">
      <alignment horizontal="center" vertical="center" wrapText="1"/>
    </xf>
    <xf numFmtId="0" fontId="10" fillId="0" borderId="4" xfId="17" applyBorder="1" applyAlignment="1">
      <alignment horizontal="center" vertical="center" wrapText="1"/>
    </xf>
    <xf numFmtId="3" fontId="10" fillId="0" borderId="3" xfId="17" applyNumberFormat="1" applyBorder="1" applyAlignment="1">
      <alignment horizontal="center" vertical="center"/>
    </xf>
    <xf numFmtId="3" fontId="10" fillId="0" borderId="5" xfId="17" applyNumberFormat="1" applyBorder="1" applyAlignment="1">
      <alignment horizontal="center" vertical="center"/>
    </xf>
    <xf numFmtId="0" fontId="10" fillId="0" borderId="5" xfId="17" applyBorder="1" applyAlignment="1">
      <alignment horizontal="center" vertical="center" wrapText="1"/>
    </xf>
    <xf numFmtId="49" fontId="19" fillId="0" borderId="3" xfId="17" applyNumberFormat="1" applyFont="1" applyBorder="1" applyAlignment="1">
      <alignment horizontal="center" vertical="center" wrapText="1"/>
    </xf>
    <xf numFmtId="49" fontId="10" fillId="0" borderId="5" xfId="17" applyNumberFormat="1" applyBorder="1" applyAlignment="1">
      <alignment horizontal="center" vertical="center" wrapText="1"/>
    </xf>
    <xf numFmtId="0" fontId="10" fillId="0" borderId="7" xfId="17" applyBorder="1" applyAlignment="1">
      <alignment horizontal="center" vertical="center" wrapText="1"/>
    </xf>
    <xf numFmtId="3" fontId="10" fillId="0" borderId="20" xfId="17" applyNumberFormat="1" applyBorder="1" applyAlignment="1">
      <alignment horizontal="center" vertical="center"/>
    </xf>
    <xf numFmtId="49" fontId="10" fillId="0" borderId="20" xfId="17" applyNumberFormat="1" applyBorder="1" applyAlignment="1">
      <alignment horizontal="center" vertical="center" wrapText="1"/>
    </xf>
    <xf numFmtId="0" fontId="10" fillId="0" borderId="22" xfId="17" applyBorder="1" applyAlignment="1">
      <alignment horizontal="center" vertical="center" wrapText="1"/>
    </xf>
    <xf numFmtId="49" fontId="19" fillId="0" borderId="32" xfId="17" applyNumberFormat="1" applyFont="1" applyBorder="1" applyAlignment="1">
      <alignment horizontal="center" vertical="center" wrapText="1"/>
    </xf>
    <xf numFmtId="49" fontId="10" fillId="0" borderId="22" xfId="17" applyNumberFormat="1" applyBorder="1" applyAlignment="1">
      <alignment horizontal="center" vertical="center" wrapText="1"/>
    </xf>
    <xf numFmtId="0" fontId="14" fillId="0" borderId="32" xfId="17" applyFont="1" applyBorder="1" applyAlignment="1">
      <alignment horizontal="center" vertical="center" wrapText="1"/>
    </xf>
    <xf numFmtId="49" fontId="10" fillId="0" borderId="32" xfId="17" applyNumberFormat="1" applyBorder="1" applyAlignment="1">
      <alignment horizontal="center" vertical="center" wrapText="1"/>
    </xf>
    <xf numFmtId="3" fontId="10" fillId="0" borderId="21" xfId="17" applyNumberFormat="1" applyBorder="1" applyAlignment="1">
      <alignment horizontal="center" vertical="center"/>
    </xf>
    <xf numFmtId="0" fontId="156" fillId="12" borderId="37" xfId="17" applyFont="1" applyFill="1" applyBorder="1" applyAlignment="1">
      <alignment horizontal="center" vertical="center"/>
    </xf>
    <xf numFmtId="0" fontId="156" fillId="12" borderId="25" xfId="17" applyFont="1" applyFill="1" applyBorder="1" applyAlignment="1">
      <alignment horizontal="center" vertical="center"/>
    </xf>
    <xf numFmtId="0" fontId="10" fillId="0" borderId="38" xfId="17" applyBorder="1" applyAlignment="1"/>
    <xf numFmtId="0" fontId="156" fillId="12" borderId="42" xfId="17" applyFont="1" applyFill="1" applyBorder="1" applyAlignment="1">
      <alignment horizontal="center" vertical="center"/>
    </xf>
    <xf numFmtId="0" fontId="156" fillId="12" borderId="26" xfId="17" applyFont="1" applyFill="1" applyBorder="1" applyAlignment="1">
      <alignment horizontal="center" vertical="center"/>
    </xf>
    <xf numFmtId="0" fontId="10" fillId="0" borderId="41" xfId="17" applyBorder="1" applyAlignment="1"/>
    <xf numFmtId="0" fontId="196" fillId="10" borderId="29" xfId="17" applyFont="1" applyFill="1" applyBorder="1" applyAlignment="1">
      <alignment horizontal="center" vertical="center" wrapText="1"/>
    </xf>
    <xf numFmtId="0" fontId="196" fillId="10" borderId="12" xfId="17" applyFont="1" applyFill="1" applyBorder="1" applyAlignment="1">
      <alignment horizontal="center" vertical="center" wrapText="1"/>
    </xf>
    <xf numFmtId="0" fontId="14" fillId="10" borderId="30" xfId="17" applyFont="1" applyFill="1" applyBorder="1" applyAlignment="1">
      <alignment horizontal="center" vertical="center"/>
    </xf>
    <xf numFmtId="0" fontId="14" fillId="10" borderId="22" xfId="17" applyFont="1" applyFill="1" applyBorder="1" applyAlignment="1">
      <alignment horizontal="center" vertical="center"/>
    </xf>
    <xf numFmtId="0" fontId="196" fillId="10" borderId="30" xfId="17" applyFont="1" applyFill="1" applyBorder="1" applyAlignment="1">
      <alignment horizontal="center" vertical="center" wrapText="1"/>
    </xf>
    <xf numFmtId="0" fontId="196" fillId="10" borderId="3" xfId="17" applyFont="1" applyFill="1" applyBorder="1" applyAlignment="1">
      <alignment horizontal="center" vertical="center" wrapText="1"/>
    </xf>
    <xf numFmtId="0" fontId="196" fillId="10" borderId="5" xfId="17" applyFont="1" applyFill="1" applyBorder="1" applyAlignment="1">
      <alignment horizontal="center" vertical="center" wrapText="1"/>
    </xf>
    <xf numFmtId="0" fontId="10" fillId="0" borderId="12" xfId="17" applyBorder="1" applyAlignment="1">
      <alignment horizontal="center" vertical="center" wrapText="1"/>
    </xf>
    <xf numFmtId="0" fontId="157" fillId="12" borderId="1" xfId="17" applyFont="1" applyFill="1" applyBorder="1" applyAlignment="1">
      <alignment horizontal="center" vertical="center" wrapText="1"/>
    </xf>
    <xf numFmtId="0" fontId="157" fillId="12" borderId="1" xfId="17" applyFont="1" applyFill="1" applyBorder="1" applyAlignment="1">
      <alignment horizontal="center"/>
    </xf>
    <xf numFmtId="49" fontId="200" fillId="0" borderId="1" xfId="17" applyNumberFormat="1" applyFont="1" applyFill="1" applyBorder="1" applyAlignment="1">
      <alignment horizontal="center" vertical="center"/>
    </xf>
    <xf numFmtId="49" fontId="77" fillId="0" borderId="1" xfId="17" applyNumberFormat="1" applyFont="1" applyFill="1" applyBorder="1" applyAlignment="1">
      <alignment horizontal="center" vertical="center" wrapText="1"/>
    </xf>
    <xf numFmtId="0" fontId="157" fillId="0" borderId="1" xfId="17" applyFont="1" applyFill="1" applyBorder="1" applyAlignment="1">
      <alignment horizontal="center"/>
    </xf>
    <xf numFmtId="0" fontId="200" fillId="0" borderId="1" xfId="17" applyFont="1" applyFill="1" applyBorder="1" applyAlignment="1">
      <alignment horizontal="center" vertical="center" wrapText="1"/>
    </xf>
    <xf numFmtId="49" fontId="200" fillId="0" borderId="1" xfId="17" applyNumberFormat="1" applyFont="1" applyFill="1" applyBorder="1" applyAlignment="1">
      <alignment horizontal="center" vertical="center" wrapText="1"/>
    </xf>
    <xf numFmtId="0" fontId="10" fillId="0" borderId="1" xfId="17" applyFont="1" applyFill="1" applyBorder="1" applyAlignment="1"/>
    <xf numFmtId="49" fontId="36" fillId="12" borderId="1" xfId="17" applyNumberFormat="1" applyFont="1" applyFill="1" applyBorder="1" applyAlignment="1">
      <alignment horizontal="left" vertical="center"/>
    </xf>
    <xf numFmtId="0" fontId="157" fillId="12" borderId="1" xfId="17" applyFont="1" applyFill="1" applyBorder="1" applyAlignment="1">
      <alignment vertical="center"/>
    </xf>
    <xf numFmtId="49" fontId="200" fillId="0" borderId="1" xfId="17" applyNumberFormat="1" applyFont="1" applyFill="1" applyBorder="1" applyAlignment="1">
      <alignment horizontal="left" vertical="center"/>
    </xf>
    <xf numFmtId="0" fontId="10" fillId="0" borderId="1" xfId="17" applyFill="1" applyBorder="1" applyAlignment="1">
      <alignment vertical="center"/>
    </xf>
    <xf numFmtId="49" fontId="200" fillId="12" borderId="1" xfId="17" applyNumberFormat="1" applyFont="1" applyFill="1" applyBorder="1" applyAlignment="1">
      <alignment horizontal="left" vertical="center"/>
    </xf>
    <xf numFmtId="0" fontId="10" fillId="12" borderId="1" xfId="17" applyFill="1" applyBorder="1" applyAlignment="1">
      <alignment vertical="center"/>
    </xf>
    <xf numFmtId="0" fontId="157" fillId="12" borderId="21" xfId="17" applyFont="1" applyFill="1" applyBorder="1" applyAlignment="1">
      <alignment vertical="center"/>
    </xf>
    <xf numFmtId="0" fontId="10" fillId="0" borderId="77" xfId="17" applyFont="1" applyFill="1" applyBorder="1" applyAlignment="1">
      <alignment horizontal="center"/>
    </xf>
    <xf numFmtId="0" fontId="10" fillId="0" borderId="59" xfId="17" applyFont="1" applyFill="1" applyBorder="1" applyAlignment="1">
      <alignment horizontal="center"/>
    </xf>
    <xf numFmtId="0" fontId="10" fillId="0" borderId="78" xfId="17" applyFont="1" applyFill="1" applyBorder="1" applyAlignment="1">
      <alignment horizontal="center"/>
    </xf>
    <xf numFmtId="0" fontId="10" fillId="0" borderId="19" xfId="17" applyFont="1" applyFill="1" applyBorder="1" applyAlignment="1">
      <alignment horizontal="center"/>
    </xf>
    <xf numFmtId="0" fontId="10" fillId="0" borderId="0" xfId="17" applyFont="1" applyFill="1" applyBorder="1" applyAlignment="1">
      <alignment horizontal="center"/>
    </xf>
    <xf numFmtId="0" fontId="10" fillId="0" borderId="58" xfId="17" applyFont="1" applyFill="1" applyBorder="1" applyAlignment="1">
      <alignment horizontal="center"/>
    </xf>
    <xf numFmtId="0" fontId="10" fillId="0" borderId="73" xfId="17" applyFont="1" applyFill="1" applyBorder="1" applyAlignment="1">
      <alignment horizontal="center"/>
    </xf>
    <xf numFmtId="0" fontId="10" fillId="0" borderId="46" xfId="17" applyFont="1" applyFill="1" applyBorder="1" applyAlignment="1">
      <alignment horizontal="center"/>
    </xf>
    <xf numFmtId="0" fontId="10" fillId="0" borderId="24" xfId="17" applyFont="1" applyFill="1" applyBorder="1" applyAlignment="1">
      <alignment horizontal="center"/>
    </xf>
    <xf numFmtId="0" fontId="172" fillId="0" borderId="77" xfId="17" applyFont="1" applyFill="1" applyBorder="1" applyAlignment="1">
      <alignment horizontal="center" vertical="center" wrapText="1"/>
    </xf>
    <xf numFmtId="0" fontId="172" fillId="0" borderId="78" xfId="17" applyFont="1" applyFill="1" applyBorder="1" applyAlignment="1">
      <alignment horizontal="center" vertical="center" wrapText="1"/>
    </xf>
    <xf numFmtId="0" fontId="172" fillId="0" borderId="19" xfId="17" applyFont="1" applyFill="1" applyBorder="1" applyAlignment="1">
      <alignment horizontal="center" vertical="center" wrapText="1"/>
    </xf>
    <xf numFmtId="0" fontId="172" fillId="0" borderId="58" xfId="17" applyFont="1" applyFill="1" applyBorder="1" applyAlignment="1">
      <alignment horizontal="center" vertical="center" wrapText="1"/>
    </xf>
    <xf numFmtId="0" fontId="172" fillId="0" borderId="73" xfId="17" applyFont="1" applyFill="1" applyBorder="1" applyAlignment="1">
      <alignment horizontal="center" vertical="center" wrapText="1"/>
    </xf>
    <xf numFmtId="0" fontId="172" fillId="0" borderId="24" xfId="17" applyFont="1" applyFill="1" applyBorder="1" applyAlignment="1">
      <alignment horizontal="center" vertical="center" wrapText="1"/>
    </xf>
    <xf numFmtId="0" fontId="158" fillId="0" borderId="77" xfId="17" applyFont="1" applyFill="1" applyBorder="1" applyAlignment="1">
      <alignment horizontal="center" vertical="center" wrapText="1"/>
    </xf>
    <xf numFmtId="0" fontId="190" fillId="0" borderId="59" xfId="17" applyFont="1" applyFill="1" applyBorder="1" applyAlignment="1">
      <alignment horizontal="center" vertical="center" wrapText="1"/>
    </xf>
    <xf numFmtId="0" fontId="190" fillId="0" borderId="19" xfId="17" applyFont="1" applyFill="1" applyBorder="1" applyAlignment="1">
      <alignment horizontal="center" vertical="center" wrapText="1"/>
    </xf>
    <xf numFmtId="0" fontId="190" fillId="0" borderId="0" xfId="17" applyFont="1" applyFill="1" applyBorder="1" applyAlignment="1">
      <alignment horizontal="center" vertical="center" wrapText="1"/>
    </xf>
    <xf numFmtId="0" fontId="190" fillId="0" borderId="73" xfId="17" applyFont="1" applyFill="1" applyBorder="1" applyAlignment="1">
      <alignment horizontal="center" vertical="center" wrapText="1"/>
    </xf>
    <xf numFmtId="0" fontId="190" fillId="0" borderId="46" xfId="17" applyFont="1" applyFill="1" applyBorder="1" applyAlignment="1">
      <alignment horizontal="center" vertical="center" wrapText="1"/>
    </xf>
    <xf numFmtId="0" fontId="156" fillId="0" borderId="50" xfId="17" applyFont="1" applyFill="1" applyBorder="1" applyAlignment="1">
      <alignment horizontal="center" vertical="center" wrapText="1"/>
    </xf>
    <xf numFmtId="0" fontId="156" fillId="0" borderId="36" xfId="17" applyFont="1" applyFill="1" applyBorder="1" applyAlignment="1">
      <alignment horizontal="center" vertical="center" wrapText="1"/>
    </xf>
    <xf numFmtId="0" fontId="156" fillId="0" borderId="65" xfId="17" applyFont="1" applyFill="1" applyBorder="1" applyAlignment="1">
      <alignment horizontal="center" vertical="center" wrapText="1"/>
    </xf>
    <xf numFmtId="0" fontId="156" fillId="0" borderId="50" xfId="17" applyFont="1" applyFill="1" applyBorder="1" applyAlignment="1">
      <alignment horizontal="center" wrapText="1"/>
    </xf>
    <xf numFmtId="0" fontId="156" fillId="0" borderId="36" xfId="17" applyFont="1" applyFill="1" applyBorder="1" applyAlignment="1">
      <alignment horizontal="center" wrapText="1"/>
    </xf>
    <xf numFmtId="0" fontId="156" fillId="0" borderId="65" xfId="17" applyFont="1" applyFill="1" applyBorder="1" applyAlignment="1">
      <alignment horizontal="center" wrapText="1"/>
    </xf>
    <xf numFmtId="0" fontId="34" fillId="10" borderId="76" xfId="17" applyFont="1" applyFill="1" applyBorder="1" applyAlignment="1">
      <alignment horizontal="center" vertical="top"/>
    </xf>
    <xf numFmtId="0" fontId="10" fillId="0" borderId="78" xfId="17" applyBorder="1"/>
    <xf numFmtId="0" fontId="10" fillId="0" borderId="39" xfId="17" applyBorder="1"/>
    <xf numFmtId="0" fontId="10" fillId="0" borderId="58" xfId="17" applyBorder="1"/>
    <xf numFmtId="0" fontId="34" fillId="10" borderId="20" xfId="17" applyFont="1" applyFill="1" applyBorder="1" applyAlignment="1">
      <alignment horizontal="center" vertical="top" wrapText="1"/>
    </xf>
    <xf numFmtId="0" fontId="34" fillId="10" borderId="32" xfId="17" applyFont="1" applyFill="1" applyBorder="1" applyAlignment="1">
      <alignment horizontal="center" vertical="top" wrapText="1"/>
    </xf>
    <xf numFmtId="0" fontId="34" fillId="10" borderId="1" xfId="17" applyFont="1" applyFill="1" applyBorder="1" applyAlignment="1">
      <alignment horizontal="center" vertical="top"/>
    </xf>
    <xf numFmtId="0" fontId="34" fillId="10" borderId="1" xfId="17" applyFont="1" applyFill="1" applyBorder="1" applyAlignment="1">
      <alignment horizontal="center" vertical="top" wrapText="1"/>
    </xf>
    <xf numFmtId="0" fontId="34" fillId="10" borderId="17" xfId="17" applyFont="1" applyFill="1" applyBorder="1" applyAlignment="1">
      <alignment horizontal="center" vertical="top"/>
    </xf>
    <xf numFmtId="0" fontId="150" fillId="0" borderId="2" xfId="17" applyFont="1" applyBorder="1" applyAlignment="1">
      <alignment horizontal="center"/>
    </xf>
    <xf numFmtId="0" fontId="150" fillId="0" borderId="1" xfId="17" applyFont="1" applyBorder="1" applyAlignment="1">
      <alignment horizontal="center"/>
    </xf>
    <xf numFmtId="4" fontId="150" fillId="0" borderId="71" xfId="17" applyNumberFormat="1" applyFont="1" applyBorder="1" applyAlignment="1">
      <alignment horizontal="center"/>
    </xf>
    <xf numFmtId="4" fontId="150" fillId="0" borderId="23" xfId="17" applyNumberFormat="1" applyFont="1" applyBorder="1" applyAlignment="1">
      <alignment horizontal="center"/>
    </xf>
    <xf numFmtId="0" fontId="150" fillId="0" borderId="71" xfId="17" applyFont="1" applyBorder="1" applyAlignment="1">
      <alignment horizontal="center" wrapText="1"/>
    </xf>
    <xf numFmtId="0" fontId="150" fillId="0" borderId="23" xfId="17" applyFont="1" applyBorder="1" applyAlignment="1">
      <alignment horizontal="center" wrapText="1"/>
    </xf>
    <xf numFmtId="4" fontId="150" fillId="0" borderId="1" xfId="17" applyNumberFormat="1" applyFont="1" applyBorder="1" applyAlignment="1">
      <alignment horizontal="center"/>
    </xf>
    <xf numFmtId="0" fontId="150" fillId="0" borderId="2" xfId="17" applyFont="1" applyBorder="1" applyAlignment="1">
      <alignment horizontal="center" vertical="center"/>
    </xf>
    <xf numFmtId="0" fontId="150" fillId="0" borderId="1" xfId="17" applyFont="1" applyBorder="1" applyAlignment="1">
      <alignment horizontal="center" vertical="center"/>
    </xf>
    <xf numFmtId="4" fontId="150" fillId="0" borderId="1" xfId="17" applyNumberFormat="1" applyFont="1" applyBorder="1" applyAlignment="1">
      <alignment horizontal="center" vertical="center"/>
    </xf>
    <xf numFmtId="0" fontId="150" fillId="0" borderId="4" xfId="17" applyFont="1" applyBorder="1" applyAlignment="1">
      <alignment horizontal="center"/>
    </xf>
    <xf numFmtId="0" fontId="150" fillId="0" borderId="5" xfId="17" applyFont="1" applyBorder="1" applyAlignment="1">
      <alignment horizontal="center"/>
    </xf>
    <xf numFmtId="4" fontId="150" fillId="0" borderId="5" xfId="17" applyNumberFormat="1" applyFont="1" applyBorder="1" applyAlignment="1">
      <alignment horizontal="center"/>
    </xf>
    <xf numFmtId="0" fontId="34" fillId="10" borderId="2" xfId="17" applyFont="1" applyFill="1" applyBorder="1" applyAlignment="1">
      <alignment horizontal="center" vertical="top"/>
    </xf>
    <xf numFmtId="0" fontId="34" fillId="10" borderId="21" xfId="17" applyFont="1" applyFill="1" applyBorder="1" applyAlignment="1">
      <alignment horizontal="center" vertical="top" wrapText="1"/>
    </xf>
    <xf numFmtId="0" fontId="3" fillId="0" borderId="50" xfId="17" applyFont="1" applyBorder="1" applyAlignment="1">
      <alignment horizontal="center" vertical="center" wrapText="1"/>
    </xf>
    <xf numFmtId="0" fontId="3" fillId="0" borderId="36" xfId="17" applyFont="1" applyBorder="1" applyAlignment="1">
      <alignment horizontal="center" vertical="center" wrapText="1"/>
    </xf>
    <xf numFmtId="0" fontId="3" fillId="0" borderId="65" xfId="17" applyFont="1" applyBorder="1" applyAlignment="1">
      <alignment horizontal="center" vertical="center" wrapText="1"/>
    </xf>
    <xf numFmtId="0" fontId="34" fillId="12" borderId="37" xfId="17" applyFont="1" applyFill="1" applyBorder="1" applyAlignment="1">
      <alignment horizontal="center" vertical="center" wrapText="1"/>
    </xf>
    <xf numFmtId="0" fontId="34" fillId="12" borderId="25" xfId="17" applyFont="1" applyFill="1" applyBorder="1" applyAlignment="1">
      <alignment horizontal="center" vertical="center" wrapText="1"/>
    </xf>
    <xf numFmtId="0" fontId="34" fillId="12" borderId="38" xfId="17" applyFont="1" applyFill="1" applyBorder="1" applyAlignment="1">
      <alignment horizontal="center" vertical="center" wrapText="1"/>
    </xf>
    <xf numFmtId="0" fontId="34" fillId="10" borderId="7" xfId="17" applyFont="1" applyFill="1" applyBorder="1" applyAlignment="1">
      <alignment horizontal="center" vertical="top"/>
    </xf>
    <xf numFmtId="0" fontId="34" fillId="10" borderId="49" xfId="17" applyFont="1" applyFill="1" applyBorder="1" applyAlignment="1">
      <alignment horizontal="center" vertical="top"/>
    </xf>
    <xf numFmtId="3" fontId="150" fillId="0" borderId="1" xfId="17" applyNumberFormat="1" applyFont="1" applyBorder="1" applyAlignment="1">
      <alignment horizontal="center"/>
    </xf>
    <xf numFmtId="166" fontId="150" fillId="0" borderId="1" xfId="17" applyNumberFormat="1" applyFont="1" applyBorder="1" applyAlignment="1">
      <alignment horizontal="center"/>
    </xf>
    <xf numFmtId="3" fontId="150" fillId="0" borderId="1" xfId="17" applyNumberFormat="1" applyFont="1" applyFill="1" applyBorder="1" applyAlignment="1">
      <alignment horizontal="center"/>
    </xf>
    <xf numFmtId="166" fontId="150" fillId="0" borderId="1" xfId="17" applyNumberFormat="1" applyFont="1" applyFill="1" applyBorder="1" applyAlignment="1">
      <alignment horizontal="center"/>
    </xf>
    <xf numFmtId="3" fontId="150" fillId="0" borderId="5" xfId="17" applyNumberFormat="1" applyFont="1" applyFill="1" applyBorder="1" applyAlignment="1">
      <alignment horizontal="center"/>
    </xf>
    <xf numFmtId="166" fontId="150" fillId="0" borderId="5" xfId="17" applyNumberFormat="1" applyFont="1" applyFill="1" applyBorder="1" applyAlignment="1">
      <alignment horizontal="center"/>
    </xf>
    <xf numFmtId="0" fontId="222" fillId="21" borderId="6" xfId="0" applyFont="1" applyFill="1" applyBorder="1" applyAlignment="1">
      <alignment horizontal="center" vertical="center"/>
    </xf>
    <xf numFmtId="0" fontId="222" fillId="21" borderId="3" xfId="0" applyFont="1" applyFill="1" applyBorder="1" applyAlignment="1">
      <alignment horizontal="center" vertical="center"/>
    </xf>
    <xf numFmtId="0" fontId="222" fillId="21" borderId="16" xfId="0" applyFont="1" applyFill="1" applyBorder="1" applyAlignment="1">
      <alignment horizontal="center" vertical="center"/>
    </xf>
    <xf numFmtId="0" fontId="222" fillId="21" borderId="2" xfId="22" applyFont="1" applyFill="1" applyBorder="1" applyAlignment="1">
      <alignment horizontal="center" vertical="center" wrapText="1"/>
    </xf>
    <xf numFmtId="0" fontId="222" fillId="21" borderId="1" xfId="22" applyFont="1" applyFill="1" applyBorder="1" applyAlignment="1">
      <alignment horizontal="center" vertical="center" wrapText="1"/>
    </xf>
    <xf numFmtId="0" fontId="222" fillId="21" borderId="17" xfId="22" applyFont="1" applyFill="1" applyBorder="1" applyAlignment="1">
      <alignment horizontal="center" vertical="center" wrapText="1"/>
    </xf>
    <xf numFmtId="0" fontId="222" fillId="21" borderId="1" xfId="0" applyFont="1" applyFill="1" applyBorder="1" applyAlignment="1">
      <alignment horizontal="center" vertical="center"/>
    </xf>
    <xf numFmtId="0" fontId="222" fillId="21" borderId="17" xfId="0" applyFont="1" applyFill="1" applyBorder="1" applyAlignment="1">
      <alignment horizontal="center" vertical="center"/>
    </xf>
    <xf numFmtId="0" fontId="154" fillId="0" borderId="39" xfId="24" applyFont="1" applyFill="1" applyBorder="1" applyAlignment="1">
      <alignment horizontal="center" vertical="center" wrapText="1"/>
    </xf>
    <xf numFmtId="0" fontId="154" fillId="0" borderId="0" xfId="24" applyFont="1" applyFill="1" applyBorder="1" applyAlignment="1">
      <alignment horizontal="center" vertical="center" wrapText="1"/>
    </xf>
    <xf numFmtId="0" fontId="154" fillId="0" borderId="40" xfId="24" applyFont="1" applyFill="1" applyBorder="1" applyAlignment="1">
      <alignment horizontal="center" vertical="center" wrapText="1"/>
    </xf>
    <xf numFmtId="0" fontId="10" fillId="0" borderId="39" xfId="22" applyFont="1" applyBorder="1" applyAlignment="1">
      <alignment vertical="center" wrapText="1"/>
    </xf>
    <xf numFmtId="0" fontId="10" fillId="0" borderId="0" xfId="22" applyFont="1" applyBorder="1" applyAlignment="1">
      <alignment vertical="center" wrapText="1"/>
    </xf>
    <xf numFmtId="0" fontId="154" fillId="0" borderId="42" xfId="24" applyFont="1" applyFill="1" applyBorder="1" applyAlignment="1">
      <alignment horizontal="center" vertical="center" wrapText="1"/>
    </xf>
    <xf numFmtId="0" fontId="154" fillId="0" borderId="26" xfId="24" applyFont="1" applyFill="1" applyBorder="1" applyAlignment="1">
      <alignment horizontal="center" vertical="center" wrapText="1"/>
    </xf>
    <xf numFmtId="0" fontId="154" fillId="0" borderId="41" xfId="24" applyFont="1" applyFill="1" applyBorder="1" applyAlignment="1">
      <alignment horizontal="center" vertical="center" wrapText="1"/>
    </xf>
    <xf numFmtId="0" fontId="224" fillId="21" borderId="6" xfId="0" applyFont="1" applyFill="1" applyBorder="1" applyAlignment="1">
      <alignment horizontal="center" vertical="center"/>
    </xf>
    <xf numFmtId="0" fontId="224" fillId="21" borderId="3" xfId="0" applyFont="1" applyFill="1" applyBorder="1" applyAlignment="1">
      <alignment horizontal="center" vertical="center"/>
    </xf>
    <xf numFmtId="0" fontId="224" fillId="21" borderId="16" xfId="0" applyFont="1" applyFill="1" applyBorder="1" applyAlignment="1">
      <alignment horizontal="center" vertical="center"/>
    </xf>
    <xf numFmtId="0" fontId="222" fillId="21" borderId="2" xfId="24" applyFont="1" applyFill="1" applyBorder="1" applyAlignment="1">
      <alignment horizontal="center" vertical="center" wrapText="1"/>
    </xf>
    <xf numFmtId="0" fontId="222" fillId="21" borderId="1" xfId="24" applyFont="1" applyFill="1" applyBorder="1" applyAlignment="1">
      <alignment horizontal="center" vertical="center" wrapText="1"/>
    </xf>
    <xf numFmtId="0" fontId="222" fillId="21" borderId="17" xfId="24" applyFont="1" applyFill="1" applyBorder="1" applyAlignment="1">
      <alignment horizontal="center" vertical="center" wrapText="1"/>
    </xf>
    <xf numFmtId="0" fontId="222" fillId="21" borderId="4" xfId="24" applyFont="1" applyFill="1" applyBorder="1" applyAlignment="1">
      <alignment horizontal="center" vertical="center" wrapText="1"/>
    </xf>
    <xf numFmtId="0" fontId="222" fillId="21" borderId="5" xfId="24" applyFont="1" applyFill="1" applyBorder="1" applyAlignment="1">
      <alignment horizontal="center" vertical="center" wrapText="1"/>
    </xf>
    <xf numFmtId="0" fontId="222" fillId="21" borderId="33" xfId="24" applyFont="1" applyFill="1" applyBorder="1" applyAlignment="1">
      <alignment horizontal="center" vertical="center" wrapText="1"/>
    </xf>
    <xf numFmtId="0" fontId="224" fillId="21" borderId="5" xfId="0" applyFont="1" applyFill="1" applyBorder="1" applyAlignment="1">
      <alignment horizontal="center" vertical="center"/>
    </xf>
    <xf numFmtId="0" fontId="224" fillId="21" borderId="33" xfId="0" applyFont="1" applyFill="1" applyBorder="1" applyAlignment="1">
      <alignment horizontal="center" vertical="center"/>
    </xf>
    <xf numFmtId="49" fontId="202" fillId="0" borderId="24" xfId="24" applyNumberFormat="1" applyFont="1" applyFill="1" applyBorder="1" applyAlignment="1">
      <alignment horizontal="center" vertical="center" wrapText="1"/>
    </xf>
    <xf numFmtId="49" fontId="202" fillId="0" borderId="21" xfId="24" applyNumberFormat="1" applyFont="1" applyFill="1" applyBorder="1" applyAlignment="1">
      <alignment horizontal="center" vertical="center" wrapText="1"/>
    </xf>
    <xf numFmtId="49" fontId="202" fillId="0" borderId="23" xfId="24" applyNumberFormat="1" applyFont="1" applyFill="1" applyBorder="1" applyAlignment="1">
      <alignment horizontal="center" vertical="center" wrapText="1"/>
    </xf>
    <xf numFmtId="49" fontId="202" fillId="0" borderId="1" xfId="24" applyNumberFormat="1" applyFont="1" applyFill="1" applyBorder="1" applyAlignment="1">
      <alignment horizontal="center" vertical="center" wrapText="1"/>
    </xf>
    <xf numFmtId="49" fontId="151" fillId="0" borderId="21" xfId="24" applyNumberFormat="1" applyFont="1" applyFill="1" applyBorder="1" applyAlignment="1">
      <alignment horizontal="center" vertical="center" wrapText="1"/>
    </xf>
    <xf numFmtId="49" fontId="151" fillId="0" borderId="1" xfId="24" applyNumberFormat="1" applyFont="1" applyFill="1" applyBorder="1" applyAlignment="1">
      <alignment horizontal="center" vertical="center" wrapText="1"/>
    </xf>
    <xf numFmtId="3" fontId="151" fillId="0" borderId="21" xfId="17" applyNumberFormat="1" applyFont="1" applyBorder="1" applyAlignment="1">
      <alignment horizontal="center" vertical="center"/>
    </xf>
    <xf numFmtId="3" fontId="151" fillId="0" borderId="34" xfId="17" applyNumberFormat="1" applyFont="1" applyBorder="1" applyAlignment="1">
      <alignment horizontal="center" vertical="center"/>
    </xf>
    <xf numFmtId="3" fontId="151" fillId="0" borderId="1" xfId="17" applyNumberFormat="1" applyFont="1" applyBorder="1" applyAlignment="1">
      <alignment horizontal="center" vertical="center"/>
    </xf>
    <xf numFmtId="3" fontId="151" fillId="0" borderId="17" xfId="17" applyNumberFormat="1" applyFont="1" applyBorder="1" applyAlignment="1">
      <alignment horizontal="center" vertical="center"/>
    </xf>
    <xf numFmtId="0" fontId="202" fillId="0" borderId="23" xfId="24" applyFont="1" applyFill="1" applyBorder="1" applyAlignment="1">
      <alignment horizontal="center" vertical="center" wrapText="1"/>
    </xf>
    <xf numFmtId="0" fontId="202" fillId="0" borderId="1" xfId="24" applyFont="1" applyFill="1" applyBorder="1" applyAlignment="1">
      <alignment horizontal="center" vertical="center" wrapText="1"/>
    </xf>
    <xf numFmtId="0" fontId="151" fillId="0" borderId="1" xfId="24" applyFont="1" applyFill="1" applyBorder="1" applyAlignment="1">
      <alignment horizontal="center" vertical="center" wrapText="1"/>
    </xf>
    <xf numFmtId="0" fontId="34" fillId="0" borderId="39" xfId="24" applyFont="1" applyFill="1" applyBorder="1" applyAlignment="1">
      <alignment horizontal="left" vertical="center" wrapText="1"/>
    </xf>
    <xf numFmtId="0" fontId="154" fillId="0" borderId="0" xfId="24" applyFont="1" applyFill="1" applyBorder="1" applyAlignment="1">
      <alignment horizontal="left" vertical="center" wrapText="1"/>
    </xf>
    <xf numFmtId="0" fontId="154" fillId="0" borderId="40" xfId="24" applyFont="1" applyFill="1" applyBorder="1" applyAlignment="1">
      <alignment horizontal="left" vertical="center" wrapText="1"/>
    </xf>
    <xf numFmtId="0" fontId="158" fillId="0" borderId="39" xfId="24" applyFont="1" applyFill="1" applyBorder="1" applyAlignment="1">
      <alignment horizontal="left" vertical="center" wrapText="1"/>
    </xf>
    <xf numFmtId="0" fontId="158" fillId="0" borderId="0" xfId="24" applyFont="1" applyFill="1" applyBorder="1" applyAlignment="1">
      <alignment horizontal="left" vertical="center" wrapText="1"/>
    </xf>
    <xf numFmtId="0" fontId="156" fillId="0" borderId="39" xfId="24" applyFont="1" applyBorder="1" applyAlignment="1">
      <alignment horizontal="left" vertical="center" wrapText="1"/>
    </xf>
    <xf numFmtId="0" fontId="156" fillId="0" borderId="0" xfId="24" applyFont="1" applyBorder="1" applyAlignment="1">
      <alignment horizontal="left" vertical="center" wrapText="1"/>
    </xf>
    <xf numFmtId="0" fontId="156" fillId="0" borderId="40" xfId="24" applyFont="1" applyBorder="1" applyAlignment="1">
      <alignment horizontal="left" vertical="center" wrapText="1"/>
    </xf>
    <xf numFmtId="0" fontId="156" fillId="0" borderId="39" xfId="24" applyFont="1" applyBorder="1" applyAlignment="1">
      <alignment vertical="center" wrapText="1"/>
    </xf>
    <xf numFmtId="0" fontId="151" fillId="0" borderId="0" xfId="24" applyFont="1" applyBorder="1" applyAlignment="1">
      <alignment vertical="center" wrapText="1"/>
    </xf>
    <xf numFmtId="0" fontId="154" fillId="0" borderId="42" xfId="17" applyFont="1" applyBorder="1" applyAlignment="1">
      <alignment horizontal="center" vertical="center"/>
    </xf>
    <xf numFmtId="0" fontId="154" fillId="0" borderId="26" xfId="17" applyFont="1" applyBorder="1" applyAlignment="1">
      <alignment horizontal="center" vertical="center"/>
    </xf>
    <xf numFmtId="0" fontId="154" fillId="0" borderId="41" xfId="17" applyFont="1" applyBorder="1" applyAlignment="1">
      <alignment horizontal="center" vertical="center"/>
    </xf>
    <xf numFmtId="0" fontId="6" fillId="0" borderId="59" xfId="17" applyFont="1" applyFill="1" applyBorder="1" applyAlignment="1">
      <alignment horizontal="center" vertical="center"/>
    </xf>
    <xf numFmtId="0" fontId="6" fillId="0" borderId="19" xfId="17" applyFont="1" applyFill="1" applyBorder="1" applyAlignment="1">
      <alignment horizontal="center" vertical="center"/>
    </xf>
    <xf numFmtId="0" fontId="6" fillId="0" borderId="0" xfId="17" applyFont="1" applyFill="1" applyBorder="1" applyAlignment="1">
      <alignment horizontal="center" vertical="center"/>
    </xf>
    <xf numFmtId="0" fontId="6" fillId="0" borderId="73" xfId="17" applyFont="1" applyFill="1" applyBorder="1" applyAlignment="1">
      <alignment horizontal="center" vertical="center"/>
    </xf>
    <xf numFmtId="0" fontId="6" fillId="0" borderId="46" xfId="17" applyFont="1" applyFill="1" applyBorder="1" applyAlignment="1">
      <alignment horizontal="center" vertical="center"/>
    </xf>
    <xf numFmtId="0" fontId="76" fillId="0" borderId="37" xfId="17" applyFont="1" applyFill="1" applyBorder="1" applyAlignment="1">
      <alignment horizontal="center" vertical="center" wrapText="1"/>
    </xf>
    <xf numFmtId="0" fontId="76" fillId="0" borderId="25" xfId="17" applyFont="1" applyFill="1" applyBorder="1" applyAlignment="1">
      <alignment horizontal="center" vertical="center" wrapText="1"/>
    </xf>
    <xf numFmtId="0" fontId="10" fillId="0" borderId="25" xfId="17" applyBorder="1" applyAlignment="1"/>
    <xf numFmtId="0" fontId="76" fillId="0" borderId="39" xfId="17" applyFont="1" applyFill="1" applyBorder="1" applyAlignment="1">
      <alignment horizontal="center" vertical="center" wrapText="1"/>
    </xf>
    <xf numFmtId="0" fontId="76" fillId="0" borderId="0" xfId="17" applyFont="1" applyFill="1" applyBorder="1" applyAlignment="1">
      <alignment horizontal="center" vertical="center" wrapText="1"/>
    </xf>
    <xf numFmtId="0" fontId="10" fillId="0" borderId="0" xfId="17" applyBorder="1" applyAlignment="1"/>
    <xf numFmtId="0" fontId="10" fillId="0" borderId="40" xfId="17" applyBorder="1" applyAlignment="1"/>
    <xf numFmtId="0" fontId="76" fillId="0" borderId="42" xfId="17" applyFont="1" applyFill="1" applyBorder="1" applyAlignment="1">
      <alignment horizontal="center" vertical="center" wrapText="1"/>
    </xf>
    <xf numFmtId="0" fontId="76" fillId="0" borderId="26" xfId="17" applyFont="1" applyFill="1" applyBorder="1" applyAlignment="1">
      <alignment horizontal="center" vertical="center" wrapText="1"/>
    </xf>
    <xf numFmtId="0" fontId="10" fillId="0" borderId="26" xfId="17" applyBorder="1" applyAlignment="1"/>
    <xf numFmtId="0" fontId="156" fillId="2" borderId="50" xfId="17" applyFont="1" applyFill="1" applyBorder="1" applyAlignment="1">
      <alignment horizontal="center" vertical="center" wrapText="1"/>
    </xf>
    <xf numFmtId="0" fontId="151" fillId="2" borderId="36" xfId="17" applyFont="1" applyFill="1" applyBorder="1" applyAlignment="1">
      <alignment horizontal="center" vertical="center" wrapText="1"/>
    </xf>
    <xf numFmtId="0" fontId="10" fillId="0" borderId="36" xfId="17" applyBorder="1" applyAlignment="1"/>
    <xf numFmtId="0" fontId="10" fillId="0" borderId="65" xfId="17" applyBorder="1" applyAlignment="1"/>
    <xf numFmtId="0" fontId="189" fillId="12" borderId="50" xfId="22" applyFont="1" applyFill="1" applyBorder="1" applyAlignment="1">
      <alignment horizontal="center" vertical="center"/>
    </xf>
    <xf numFmtId="0" fontId="189" fillId="12" borderId="36" xfId="22" applyFont="1" applyFill="1" applyBorder="1" applyAlignment="1">
      <alignment horizontal="center" vertical="center"/>
    </xf>
    <xf numFmtId="0" fontId="10" fillId="12" borderId="36" xfId="17" applyFill="1" applyBorder="1" applyAlignment="1">
      <alignment horizontal="center" vertical="center"/>
    </xf>
    <xf numFmtId="0" fontId="190" fillId="0" borderId="39" xfId="22" applyFont="1" applyBorder="1" applyAlignment="1">
      <alignment horizontal="left" vertical="center" wrapText="1"/>
    </xf>
    <xf numFmtId="0" fontId="190" fillId="0" borderId="0" xfId="22" applyFont="1" applyBorder="1" applyAlignment="1">
      <alignment horizontal="left" vertical="center" wrapText="1"/>
    </xf>
    <xf numFmtId="0" fontId="10" fillId="0" borderId="0" xfId="17" applyBorder="1" applyAlignment="1">
      <alignment horizontal="left" vertical="center"/>
    </xf>
    <xf numFmtId="0" fontId="201" fillId="0" borderId="42" xfId="17" applyFont="1" applyBorder="1" applyAlignment="1">
      <alignment horizontal="left"/>
    </xf>
    <xf numFmtId="0" fontId="201" fillId="0" borderId="26" xfId="17" applyFont="1" applyBorder="1" applyAlignment="1">
      <alignment horizontal="left"/>
    </xf>
    <xf numFmtId="0" fontId="201" fillId="0" borderId="26" xfId="17" applyFont="1" applyBorder="1" applyAlignment="1">
      <alignment horizontal="right"/>
    </xf>
    <xf numFmtId="0" fontId="34" fillId="10" borderId="42" xfId="17" applyFont="1" applyFill="1" applyBorder="1" applyAlignment="1">
      <alignment horizontal="center" vertical="center"/>
    </xf>
    <xf numFmtId="0" fontId="34" fillId="10" borderId="26" xfId="17" applyFont="1" applyFill="1" applyBorder="1" applyAlignment="1">
      <alignment horizontal="center" vertical="center"/>
    </xf>
    <xf numFmtId="0" fontId="150" fillId="10" borderId="26" xfId="17" applyFont="1" applyFill="1" applyBorder="1" applyAlignment="1"/>
    <xf numFmtId="0" fontId="154" fillId="0" borderId="37" xfId="24" applyFont="1" applyFill="1" applyBorder="1" applyAlignment="1">
      <alignment horizontal="left" vertical="center" wrapText="1"/>
    </xf>
    <xf numFmtId="0" fontId="150" fillId="0" borderId="25" xfId="24" applyFont="1" applyFill="1" applyBorder="1" applyAlignment="1">
      <alignment horizontal="left" vertical="center" wrapText="1"/>
    </xf>
    <xf numFmtId="0" fontId="10" fillId="0" borderId="25" xfId="17" applyBorder="1" applyAlignment="1">
      <alignment horizontal="left" vertical="center"/>
    </xf>
    <xf numFmtId="0" fontId="154" fillId="0" borderId="39" xfId="24" applyFont="1" applyFill="1" applyBorder="1" applyAlignment="1">
      <alignment horizontal="left" vertical="center" wrapText="1"/>
    </xf>
    <xf numFmtId="0" fontId="150" fillId="0" borderId="0" xfId="24" applyFont="1" applyFill="1" applyBorder="1" applyAlignment="1">
      <alignment horizontal="left" vertical="center" wrapText="1"/>
    </xf>
    <xf numFmtId="0" fontId="154" fillId="0" borderId="42" xfId="24" applyFont="1" applyFill="1" applyBorder="1" applyAlignment="1">
      <alignment horizontal="left" vertical="center" wrapText="1"/>
    </xf>
    <xf numFmtId="0" fontId="150" fillId="0" borderId="26" xfId="24" applyFont="1" applyFill="1" applyBorder="1" applyAlignment="1">
      <alignment horizontal="left" vertical="center" wrapText="1"/>
    </xf>
    <xf numFmtId="0" fontId="10" fillId="0" borderId="26" xfId="17" applyBorder="1" applyAlignment="1">
      <alignment horizontal="left" vertical="center"/>
    </xf>
    <xf numFmtId="0" fontId="4" fillId="12" borderId="50" xfId="24" applyFont="1" applyFill="1" applyBorder="1" applyAlignment="1">
      <alignment horizontal="center" vertical="center"/>
    </xf>
    <xf numFmtId="0" fontId="4" fillId="12" borderId="36" xfId="24" applyFont="1" applyFill="1" applyBorder="1" applyAlignment="1">
      <alignment horizontal="center" vertical="center"/>
    </xf>
    <xf numFmtId="0" fontId="4" fillId="12" borderId="65" xfId="24" applyFont="1" applyFill="1" applyBorder="1" applyAlignment="1">
      <alignment horizontal="center" vertical="center"/>
    </xf>
    <xf numFmtId="0" fontId="154" fillId="0" borderId="39" xfId="24" applyFont="1" applyBorder="1" applyAlignment="1">
      <alignment horizontal="left" vertical="center" wrapText="1"/>
    </xf>
    <xf numFmtId="0" fontId="154" fillId="0" borderId="0" xfId="24" applyFont="1" applyBorder="1" applyAlignment="1">
      <alignment horizontal="left" vertical="center" wrapText="1"/>
    </xf>
    <xf numFmtId="0" fontId="154" fillId="0" borderId="40" xfId="24" applyFont="1" applyBorder="1" applyAlignment="1">
      <alignment horizontal="left" vertical="center" wrapText="1"/>
    </xf>
    <xf numFmtId="0" fontId="156" fillId="10" borderId="2" xfId="24" applyFont="1" applyFill="1" applyBorder="1" applyAlignment="1">
      <alignment horizontal="center" vertical="center" wrapText="1"/>
    </xf>
    <xf numFmtId="0" fontId="156" fillId="10" borderId="1" xfId="24" applyFont="1" applyFill="1" applyBorder="1" applyAlignment="1">
      <alignment horizontal="center" vertical="center" wrapText="1"/>
    </xf>
    <xf numFmtId="0" fontId="156" fillId="10" borderId="17" xfId="24" applyFont="1" applyFill="1" applyBorder="1" applyAlignment="1">
      <alignment horizontal="center" vertical="center" wrapText="1"/>
    </xf>
    <xf numFmtId="0" fontId="193" fillId="10" borderId="1" xfId="24" applyFont="1" applyFill="1" applyBorder="1" applyAlignment="1">
      <alignment horizontal="center" vertical="center" wrapText="1"/>
    </xf>
    <xf numFmtId="0" fontId="76" fillId="10" borderId="1" xfId="24" applyFont="1" applyFill="1" applyBorder="1" applyAlignment="1">
      <alignment horizontal="center" vertical="center" wrapText="1"/>
    </xf>
    <xf numFmtId="0" fontId="76" fillId="10" borderId="17" xfId="24" applyFont="1" applyFill="1" applyBorder="1" applyAlignment="1">
      <alignment horizontal="center" vertical="center" wrapText="1"/>
    </xf>
    <xf numFmtId="3" fontId="151" fillId="0" borderId="1" xfId="17" applyNumberFormat="1" applyFont="1" applyBorder="1" applyAlignment="1">
      <alignment horizontal="center"/>
    </xf>
    <xf numFmtId="3" fontId="151" fillId="0" borderId="17" xfId="17" applyNumberFormat="1" applyFont="1" applyBorder="1" applyAlignment="1">
      <alignment horizontal="center"/>
    </xf>
    <xf numFmtId="0" fontId="228" fillId="21" borderId="0" xfId="0" applyFont="1" applyFill="1" applyAlignment="1">
      <alignment horizontal="center" vertical="center" wrapText="1"/>
    </xf>
    <xf numFmtId="0" fontId="228" fillId="21" borderId="6" xfId="0" applyFont="1" applyFill="1" applyBorder="1" applyAlignment="1">
      <alignment horizontal="center" vertical="center" wrapText="1"/>
    </xf>
    <xf numFmtId="0" fontId="228" fillId="21" borderId="3" xfId="0" applyFont="1" applyFill="1" applyBorder="1" applyAlignment="1">
      <alignment horizontal="center" vertical="center" wrapText="1"/>
    </xf>
    <xf numFmtId="0" fontId="228" fillId="21" borderId="16" xfId="0" applyFont="1" applyFill="1" applyBorder="1" applyAlignment="1">
      <alignment horizontal="center" vertical="center" wrapText="1"/>
    </xf>
    <xf numFmtId="0" fontId="228" fillId="21" borderId="5" xfId="0" applyFont="1" applyFill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/>
    </xf>
    <xf numFmtId="0" fontId="3" fillId="0" borderId="21" xfId="17" applyNumberFormat="1" applyFont="1" applyBorder="1" applyAlignment="1">
      <alignment horizontal="center" vertical="center" wrapText="1"/>
    </xf>
    <xf numFmtId="0" fontId="3" fillId="0" borderId="1" xfId="17" applyNumberFormat="1" applyFont="1" applyBorder="1" applyAlignment="1">
      <alignment horizontal="center" vertical="center" wrapText="1"/>
    </xf>
    <xf numFmtId="0" fontId="3" fillId="0" borderId="20" xfId="17" applyNumberFormat="1" applyFont="1" applyBorder="1" applyAlignment="1">
      <alignment horizontal="center" vertical="center" wrapText="1"/>
    </xf>
    <xf numFmtId="0" fontId="3" fillId="0" borderId="62" xfId="17" applyNumberFormat="1" applyFont="1" applyBorder="1" applyAlignment="1">
      <alignment horizontal="center" vertical="center"/>
    </xf>
    <xf numFmtId="0" fontId="3" fillId="0" borderId="48" xfId="17" applyNumberFormat="1" applyFont="1" applyBorder="1" applyAlignment="1">
      <alignment horizontal="center" vertical="center"/>
    </xf>
    <xf numFmtId="0" fontId="3" fillId="0" borderId="10" xfId="17" applyNumberFormat="1" applyFont="1" applyBorder="1" applyAlignment="1">
      <alignment horizontal="center" vertical="center"/>
    </xf>
    <xf numFmtId="0" fontId="4" fillId="0" borderId="1" xfId="17" applyFont="1" applyFill="1" applyBorder="1" applyAlignment="1">
      <alignment horizontal="center" vertical="center" wrapText="1"/>
    </xf>
    <xf numFmtId="0" fontId="158" fillId="0" borderId="59" xfId="17" applyFont="1" applyFill="1" applyBorder="1" applyAlignment="1">
      <alignment horizontal="center" vertical="center" wrapText="1"/>
    </xf>
    <xf numFmtId="0" fontId="158" fillId="0" borderId="78" xfId="17" applyFont="1" applyFill="1" applyBorder="1" applyAlignment="1">
      <alignment horizontal="center" vertical="center" wrapText="1"/>
    </xf>
    <xf numFmtId="0" fontId="158" fillId="0" borderId="19" xfId="17" applyFont="1" applyFill="1" applyBorder="1" applyAlignment="1">
      <alignment horizontal="center" vertical="center" wrapText="1"/>
    </xf>
    <xf numFmtId="0" fontId="158" fillId="0" borderId="0" xfId="17" applyFont="1" applyFill="1" applyBorder="1" applyAlignment="1">
      <alignment horizontal="center" vertical="center" wrapText="1"/>
    </xf>
    <xf numFmtId="0" fontId="158" fillId="0" borderId="58" xfId="17" applyFont="1" applyFill="1" applyBorder="1" applyAlignment="1">
      <alignment horizontal="center" vertical="center" wrapText="1"/>
    </xf>
    <xf numFmtId="0" fontId="158" fillId="0" borderId="73" xfId="17" applyFont="1" applyFill="1" applyBorder="1" applyAlignment="1">
      <alignment horizontal="center" vertical="center" wrapText="1"/>
    </xf>
    <xf numFmtId="0" fontId="158" fillId="0" borderId="46" xfId="17" applyFont="1" applyFill="1" applyBorder="1" applyAlignment="1">
      <alignment horizontal="center" vertical="center" wrapText="1"/>
    </xf>
    <xf numFmtId="0" fontId="158" fillId="0" borderId="24" xfId="17" applyFont="1" applyFill="1" applyBorder="1" applyAlignment="1">
      <alignment horizontal="center" vertical="center" wrapText="1"/>
    </xf>
    <xf numFmtId="0" fontId="154" fillId="12" borderId="1" xfId="17" applyFont="1" applyFill="1" applyBorder="1" applyAlignment="1">
      <alignment horizontal="center" vertical="center" wrapText="1"/>
    </xf>
    <xf numFmtId="0" fontId="155" fillId="12" borderId="71" xfId="17" applyFont="1" applyFill="1" applyBorder="1" applyAlignment="1">
      <alignment horizontal="center" vertical="center" wrapText="1"/>
    </xf>
    <xf numFmtId="0" fontId="155" fillId="12" borderId="47" xfId="17" applyFont="1" applyFill="1" applyBorder="1" applyAlignment="1">
      <alignment horizontal="center" vertical="center" wrapText="1"/>
    </xf>
    <xf numFmtId="0" fontId="155" fillId="12" borderId="23" xfId="17" applyFont="1" applyFill="1" applyBorder="1" applyAlignment="1">
      <alignment horizontal="center" vertical="center" wrapText="1"/>
    </xf>
    <xf numFmtId="0" fontId="34" fillId="12" borderId="29" xfId="17" applyFont="1" applyFill="1" applyBorder="1" applyAlignment="1">
      <alignment horizontal="center" vertical="center" wrapText="1"/>
    </xf>
    <xf numFmtId="0" fontId="34" fillId="12" borderId="30" xfId="17" applyFont="1" applyFill="1" applyBorder="1" applyAlignment="1">
      <alignment horizontal="center" vertical="center" wrapText="1"/>
    </xf>
    <xf numFmtId="0" fontId="34" fillId="12" borderId="31" xfId="17" applyFont="1" applyFill="1" applyBorder="1" applyAlignment="1">
      <alignment horizontal="center" vertical="center" wrapText="1"/>
    </xf>
    <xf numFmtId="0" fontId="24" fillId="10" borderId="20" xfId="17" applyNumberFormat="1" applyFont="1" applyFill="1" applyBorder="1" applyAlignment="1">
      <alignment horizontal="center" vertical="center"/>
    </xf>
    <xf numFmtId="0" fontId="34" fillId="12" borderId="3" xfId="17" applyNumberFormat="1" applyFont="1" applyFill="1" applyBorder="1" applyAlignment="1">
      <alignment horizontal="center"/>
    </xf>
    <xf numFmtId="0" fontId="34" fillId="12" borderId="1" xfId="17" applyNumberFormat="1" applyFont="1" applyFill="1" applyBorder="1" applyAlignment="1">
      <alignment horizontal="center" vertical="center" wrapText="1"/>
    </xf>
    <xf numFmtId="0" fontId="3" fillId="0" borderId="62" xfId="17" applyNumberFormat="1" applyFont="1" applyBorder="1" applyAlignment="1">
      <alignment horizontal="center"/>
    </xf>
    <xf numFmtId="0" fontId="3" fillId="0" borderId="48" xfId="17" applyNumberFormat="1" applyFont="1" applyBorder="1" applyAlignment="1">
      <alignment horizontal="center"/>
    </xf>
    <xf numFmtId="0" fontId="3" fillId="0" borderId="10" xfId="17" applyNumberFormat="1" applyFont="1" applyBorder="1" applyAlignment="1">
      <alignment horizontal="center"/>
    </xf>
    <xf numFmtId="0" fontId="172" fillId="0" borderId="29" xfId="0" applyFont="1" applyBorder="1" applyAlignment="1">
      <alignment horizontal="center" vertical="center"/>
    </xf>
    <xf numFmtId="0" fontId="172" fillId="0" borderId="30" xfId="0" applyFont="1" applyBorder="1" applyAlignment="1">
      <alignment horizontal="center" vertical="center"/>
    </xf>
    <xf numFmtId="0" fontId="172" fillId="0" borderId="31" xfId="0" applyFont="1" applyBorder="1" applyAlignment="1">
      <alignment horizontal="center" vertical="center"/>
    </xf>
    <xf numFmtId="0" fontId="219" fillId="21" borderId="6" xfId="0" applyFont="1" applyFill="1" applyBorder="1" applyAlignment="1">
      <alignment horizontal="center" vertical="center"/>
    </xf>
    <xf numFmtId="0" fontId="219" fillId="21" borderId="4" xfId="0" applyFont="1" applyFill="1" applyBorder="1" applyAlignment="1">
      <alignment horizontal="center" vertical="center"/>
    </xf>
    <xf numFmtId="0" fontId="219" fillId="21" borderId="3" xfId="0" applyFont="1" applyFill="1" applyBorder="1" applyAlignment="1">
      <alignment horizontal="center" vertical="center"/>
    </xf>
    <xf numFmtId="0" fontId="219" fillId="21" borderId="16" xfId="0" applyFont="1" applyFill="1" applyBorder="1" applyAlignment="1">
      <alignment horizontal="center" vertical="center"/>
    </xf>
    <xf numFmtId="0" fontId="219" fillId="21" borderId="33" xfId="0" applyFont="1" applyFill="1" applyBorder="1" applyAlignment="1">
      <alignment horizontal="center" vertical="center"/>
    </xf>
    <xf numFmtId="0" fontId="148" fillId="13" borderId="50" xfId="17" applyFont="1" applyFill="1" applyBorder="1" applyAlignment="1">
      <alignment horizontal="center" wrapText="1"/>
    </xf>
    <xf numFmtId="0" fontId="148" fillId="13" borderId="36" xfId="17" applyFont="1" applyFill="1" applyBorder="1" applyAlignment="1">
      <alignment horizontal="center" wrapText="1"/>
    </xf>
    <xf numFmtId="0" fontId="148" fillId="13" borderId="65" xfId="17" applyFont="1" applyFill="1" applyBorder="1" applyAlignment="1">
      <alignment horizontal="center" wrapText="1"/>
    </xf>
    <xf numFmtId="0" fontId="179" fillId="13" borderId="53" xfId="17" applyFont="1" applyFill="1" applyBorder="1" applyAlignment="1">
      <alignment horizontal="center" vertical="center"/>
    </xf>
    <xf numFmtId="0" fontId="160" fillId="13" borderId="43" xfId="17" applyFont="1" applyFill="1" applyBorder="1" applyAlignment="1">
      <alignment horizontal="center" vertical="center"/>
    </xf>
    <xf numFmtId="0" fontId="179" fillId="13" borderId="50" xfId="17" applyFont="1" applyFill="1" applyBorder="1" applyAlignment="1">
      <alignment horizontal="center"/>
    </xf>
    <xf numFmtId="0" fontId="181" fillId="13" borderId="65" xfId="17" applyFont="1" applyFill="1" applyBorder="1" applyAlignment="1">
      <alignment horizontal="center"/>
    </xf>
    <xf numFmtId="0" fontId="179" fillId="13" borderId="50" xfId="17" applyFont="1" applyFill="1" applyBorder="1" applyAlignment="1">
      <alignment horizontal="center" wrapText="1"/>
    </xf>
    <xf numFmtId="0" fontId="179" fillId="13" borderId="65" xfId="17" applyFont="1" applyFill="1" applyBorder="1" applyAlignment="1">
      <alignment horizontal="center" wrapText="1"/>
    </xf>
    <xf numFmtId="0" fontId="149" fillId="13" borderId="53" xfId="17" applyFont="1" applyFill="1" applyBorder="1" applyAlignment="1">
      <alignment horizontal="center" vertical="center"/>
    </xf>
    <xf numFmtId="170" fontId="220" fillId="21" borderId="2" xfId="0" applyNumberFormat="1" applyFont="1" applyFill="1" applyBorder="1" applyAlignment="1">
      <alignment horizontal="center" vertical="center" wrapText="1"/>
    </xf>
    <xf numFmtId="170" fontId="220" fillId="21" borderId="4" xfId="0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28" fillId="21" borderId="27" xfId="0" applyFont="1" applyFill="1" applyBorder="1" applyAlignment="1">
      <alignment horizontal="center" vertical="center" wrapText="1"/>
    </xf>
    <xf numFmtId="0" fontId="228" fillId="21" borderId="18" xfId="0" applyFont="1" applyFill="1" applyBorder="1" applyAlignment="1">
      <alignment horizontal="center" vertical="center" wrapText="1"/>
    </xf>
    <xf numFmtId="0" fontId="228" fillId="21" borderId="28" xfId="0" applyFont="1" applyFill="1" applyBorder="1" applyAlignment="1">
      <alignment horizontal="center" vertical="center" wrapText="1"/>
    </xf>
    <xf numFmtId="0" fontId="228" fillId="21" borderId="1" xfId="0" applyFont="1" applyFill="1" applyBorder="1" applyAlignment="1">
      <alignment horizontal="center" vertical="center" wrapText="1"/>
    </xf>
    <xf numFmtId="170" fontId="220" fillId="21" borderId="6" xfId="0" applyNumberFormat="1" applyFont="1" applyFill="1" applyBorder="1" applyAlignment="1">
      <alignment horizontal="center" vertical="center" wrapText="1"/>
    </xf>
    <xf numFmtId="170" fontId="230" fillId="21" borderId="3" xfId="17" applyNumberFormat="1" applyFont="1" applyFill="1" applyBorder="1" applyAlignment="1">
      <alignment horizontal="center" vertical="center" wrapText="1"/>
    </xf>
    <xf numFmtId="170" fontId="220" fillId="21" borderId="16" xfId="0" applyNumberFormat="1" applyFont="1" applyFill="1" applyBorder="1" applyAlignment="1">
      <alignment horizontal="center" vertical="center" wrapText="1"/>
    </xf>
    <xf numFmtId="0" fontId="226" fillId="21" borderId="6" xfId="0" applyFont="1" applyFill="1" applyBorder="1" applyAlignment="1">
      <alignment horizontal="center" vertical="center" wrapText="1"/>
    </xf>
    <xf numFmtId="0" fontId="226" fillId="21" borderId="3" xfId="0" applyFont="1" applyFill="1" applyBorder="1" applyAlignment="1">
      <alignment horizontal="center" vertical="center" wrapText="1"/>
    </xf>
    <xf numFmtId="0" fontId="226" fillId="21" borderId="16" xfId="0" applyFont="1" applyFill="1" applyBorder="1" applyAlignment="1">
      <alignment horizontal="center" vertical="center" wrapText="1"/>
    </xf>
    <xf numFmtId="0" fontId="226" fillId="21" borderId="27" xfId="0" applyFont="1" applyFill="1" applyBorder="1" applyAlignment="1">
      <alignment horizontal="center" vertical="center" wrapText="1"/>
    </xf>
    <xf numFmtId="0" fontId="226" fillId="21" borderId="18" xfId="0" applyFont="1" applyFill="1" applyBorder="1" applyAlignment="1">
      <alignment horizontal="center" vertical="center" wrapText="1"/>
    </xf>
    <xf numFmtId="0" fontId="226" fillId="21" borderId="28" xfId="0" applyFont="1" applyFill="1" applyBorder="1" applyAlignment="1">
      <alignment horizontal="center" vertical="center" wrapText="1"/>
    </xf>
    <xf numFmtId="0" fontId="226" fillId="21" borderId="49" xfId="0" applyFont="1" applyFill="1" applyBorder="1" applyAlignment="1">
      <alignment horizontal="center" vertical="center" wrapText="1"/>
    </xf>
    <xf numFmtId="0" fontId="226" fillId="21" borderId="32" xfId="0" applyFont="1" applyFill="1" applyBorder="1" applyAlignment="1">
      <alignment horizontal="center" vertical="center" wrapText="1"/>
    </xf>
    <xf numFmtId="0" fontId="226" fillId="21" borderId="52" xfId="0" applyFont="1" applyFill="1" applyBorder="1" applyAlignment="1">
      <alignment horizontal="center" vertical="center" wrapText="1"/>
    </xf>
    <xf numFmtId="0" fontId="226" fillId="21" borderId="29" xfId="0" applyFont="1" applyFill="1" applyBorder="1" applyAlignment="1">
      <alignment horizontal="center" vertical="center" wrapText="1"/>
    </xf>
    <xf numFmtId="0" fontId="226" fillId="21" borderId="30" xfId="0" applyFont="1" applyFill="1" applyBorder="1" applyAlignment="1">
      <alignment horizontal="center" vertical="center" wrapText="1"/>
    </xf>
    <xf numFmtId="0" fontId="226" fillId="21" borderId="31" xfId="0" applyFont="1" applyFill="1" applyBorder="1" applyAlignment="1">
      <alignment horizontal="center" vertical="center" wrapText="1"/>
    </xf>
    <xf numFmtId="0" fontId="226" fillId="21" borderId="2" xfId="0" applyFont="1" applyFill="1" applyBorder="1" applyAlignment="1">
      <alignment horizontal="center" vertical="center" wrapText="1"/>
    </xf>
    <xf numFmtId="0" fontId="226" fillId="21" borderId="1" xfId="0" applyFont="1" applyFill="1" applyBorder="1" applyAlignment="1">
      <alignment horizontal="center" vertical="center" wrapText="1"/>
    </xf>
    <xf numFmtId="0" fontId="226" fillId="21" borderId="17" xfId="0" applyFont="1" applyFill="1" applyBorder="1" applyAlignment="1">
      <alignment horizontal="center" vertical="center" wrapText="1"/>
    </xf>
    <xf numFmtId="0" fontId="226" fillId="21" borderId="5" xfId="0" applyFont="1" applyFill="1" applyBorder="1" applyAlignment="1">
      <alignment horizontal="center" vertical="center" wrapText="1"/>
    </xf>
    <xf numFmtId="0" fontId="226" fillId="21" borderId="33" xfId="0" applyFont="1" applyFill="1" applyBorder="1" applyAlignment="1">
      <alignment horizontal="center" vertical="center" wrapText="1"/>
    </xf>
    <xf numFmtId="0" fontId="226" fillId="21" borderId="12" xfId="0" applyFont="1" applyFill="1" applyBorder="1" applyAlignment="1">
      <alignment horizontal="center" vertical="center" wrapText="1"/>
    </xf>
    <xf numFmtId="0" fontId="226" fillId="21" borderId="22" xfId="0" applyFont="1" applyFill="1" applyBorder="1" applyAlignment="1">
      <alignment horizontal="center" vertical="center" wrapText="1"/>
    </xf>
    <xf numFmtId="0" fontId="226" fillId="21" borderId="35" xfId="0" applyFont="1" applyFill="1" applyBorder="1" applyAlignment="1">
      <alignment horizontal="center" vertical="center" wrapText="1"/>
    </xf>
    <xf numFmtId="0" fontId="226" fillId="21" borderId="4" xfId="0" applyFont="1" applyFill="1" applyBorder="1" applyAlignment="1">
      <alignment horizontal="center" vertical="center" wrapText="1"/>
    </xf>
    <xf numFmtId="174" fontId="226" fillId="21" borderId="1" xfId="0" applyNumberFormat="1" applyFont="1" applyFill="1" applyBorder="1" applyAlignment="1">
      <alignment horizontal="center" vertical="center" wrapText="1"/>
    </xf>
    <xf numFmtId="174" fontId="226" fillId="21" borderId="20" xfId="0" applyNumberFormat="1" applyFont="1" applyFill="1" applyBorder="1" applyAlignment="1">
      <alignment horizontal="center" vertical="center" wrapText="1"/>
    </xf>
    <xf numFmtId="174" fontId="226" fillId="21" borderId="17" xfId="0" applyNumberFormat="1" applyFont="1" applyFill="1" applyBorder="1" applyAlignment="1">
      <alignment horizontal="center" vertical="center" wrapText="1"/>
    </xf>
    <xf numFmtId="174" fontId="226" fillId="21" borderId="6" xfId="0" applyNumberFormat="1" applyFont="1" applyFill="1" applyBorder="1" applyAlignment="1">
      <alignment horizontal="center" vertical="center" wrapText="1"/>
    </xf>
    <xf numFmtId="174" fontId="226" fillId="21" borderId="3" xfId="0" applyNumberFormat="1" applyFont="1" applyFill="1" applyBorder="1" applyAlignment="1">
      <alignment horizontal="center" vertical="center" wrapText="1"/>
    </xf>
    <xf numFmtId="174" fontId="226" fillId="21" borderId="16" xfId="0" applyNumberFormat="1" applyFont="1" applyFill="1" applyBorder="1" applyAlignment="1">
      <alignment horizontal="center" vertical="center" wrapText="1"/>
    </xf>
    <xf numFmtId="174" fontId="226" fillId="21" borderId="2" xfId="0" applyNumberFormat="1" applyFont="1" applyFill="1" applyBorder="1" applyAlignment="1">
      <alignment horizontal="center" vertical="center"/>
    </xf>
    <xf numFmtId="174" fontId="226" fillId="21" borderId="1" xfId="0" applyNumberFormat="1" applyFont="1" applyFill="1" applyBorder="1" applyAlignment="1">
      <alignment horizontal="center" vertical="center"/>
    </xf>
    <xf numFmtId="174" fontId="226" fillId="21" borderId="17" xfId="0" applyNumberFormat="1" applyFont="1" applyFill="1" applyBorder="1" applyAlignment="1">
      <alignment horizontal="center" vertical="center"/>
    </xf>
    <xf numFmtId="174" fontId="227" fillId="0" borderId="1" xfId="17" applyNumberFormat="1" applyFont="1" applyBorder="1" applyAlignment="1">
      <alignment horizontal="center" vertical="center"/>
    </xf>
    <xf numFmtId="174" fontId="226" fillId="21" borderId="2" xfId="0" applyNumberFormat="1" applyFont="1" applyFill="1" applyBorder="1" applyAlignment="1">
      <alignment horizontal="center" vertical="center" wrapText="1"/>
    </xf>
    <xf numFmtId="174" fontId="226" fillId="21" borderId="7" xfId="0" applyNumberFormat="1" applyFont="1" applyFill="1" applyBorder="1" applyAlignment="1">
      <alignment horizontal="center" vertical="center" wrapText="1"/>
    </xf>
    <xf numFmtId="174" fontId="227" fillId="0" borderId="2" xfId="0" applyNumberFormat="1" applyFont="1" applyBorder="1" applyAlignment="1">
      <alignment horizontal="center" vertical="center"/>
    </xf>
    <xf numFmtId="174" fontId="225" fillId="21" borderId="6" xfId="0" applyNumberFormat="1" applyFont="1" applyFill="1" applyBorder="1" applyAlignment="1">
      <alignment horizontal="center" vertical="center"/>
    </xf>
    <xf numFmtId="174" fontId="225" fillId="21" borderId="3" xfId="0" applyNumberFormat="1" applyFont="1" applyFill="1" applyBorder="1" applyAlignment="1">
      <alignment horizontal="center" vertical="center"/>
    </xf>
    <xf numFmtId="174" fontId="225" fillId="21" borderId="16" xfId="0" applyNumberFormat="1" applyFont="1" applyFill="1" applyBorder="1" applyAlignment="1">
      <alignment horizontal="center" vertical="center"/>
    </xf>
    <xf numFmtId="174" fontId="227" fillId="0" borderId="6" xfId="0" applyNumberFormat="1" applyFont="1" applyBorder="1" applyAlignment="1">
      <alignment horizontal="center" vertical="center"/>
    </xf>
    <xf numFmtId="174" fontId="227" fillId="0" borderId="3" xfId="0" applyNumberFormat="1" applyFont="1" applyBorder="1" applyAlignment="1">
      <alignment horizontal="center" vertical="center"/>
    </xf>
    <xf numFmtId="174" fontId="225" fillId="21" borderId="2" xfId="0" applyNumberFormat="1" applyFont="1" applyFill="1" applyBorder="1" applyAlignment="1">
      <alignment horizontal="center" vertical="center"/>
    </xf>
    <xf numFmtId="174" fontId="225" fillId="21" borderId="1" xfId="0" applyNumberFormat="1" applyFont="1" applyFill="1" applyBorder="1" applyAlignment="1">
      <alignment horizontal="center" vertical="center"/>
    </xf>
    <xf numFmtId="174" fontId="225" fillId="21" borderId="17" xfId="0" applyNumberFormat="1" applyFont="1" applyFill="1" applyBorder="1" applyAlignment="1">
      <alignment horizontal="center" vertical="center"/>
    </xf>
    <xf numFmtId="174" fontId="225" fillId="21" borderId="6" xfId="0" applyNumberFormat="1" applyFont="1" applyFill="1" applyBorder="1" applyAlignment="1">
      <alignment horizontal="center" vertical="center" wrapText="1"/>
    </xf>
    <xf numFmtId="174" fontId="225" fillId="21" borderId="2" xfId="0" applyNumberFormat="1" applyFont="1" applyFill="1" applyBorder="1" applyAlignment="1">
      <alignment horizontal="center" vertical="center" wrapText="1"/>
    </xf>
    <xf numFmtId="174" fontId="225" fillId="21" borderId="3" xfId="0" applyNumberFormat="1" applyFont="1" applyFill="1" applyBorder="1" applyAlignment="1">
      <alignment horizontal="center" vertical="center" wrapText="1"/>
    </xf>
    <xf numFmtId="174" fontId="225" fillId="21" borderId="16" xfId="0" applyNumberFormat="1" applyFont="1" applyFill="1" applyBorder="1" applyAlignment="1">
      <alignment horizontal="center" vertical="center" wrapText="1"/>
    </xf>
    <xf numFmtId="174" fontId="225" fillId="21" borderId="17" xfId="0" applyNumberFormat="1" applyFont="1" applyFill="1" applyBorder="1" applyAlignment="1">
      <alignment horizontal="center" vertical="center" wrapText="1"/>
    </xf>
    <xf numFmtId="174" fontId="225" fillId="21" borderId="7" xfId="0" applyNumberFormat="1" applyFont="1" applyFill="1" applyBorder="1" applyAlignment="1">
      <alignment horizontal="center" vertical="center" wrapText="1"/>
    </xf>
    <xf numFmtId="174" fontId="225" fillId="21" borderId="1" xfId="0" applyNumberFormat="1" applyFont="1" applyFill="1" applyBorder="1" applyAlignment="1">
      <alignment horizontal="center" vertical="center" wrapText="1"/>
    </xf>
    <xf numFmtId="174" fontId="225" fillId="21" borderId="20" xfId="0" applyNumberFormat="1" applyFont="1" applyFill="1" applyBorder="1" applyAlignment="1">
      <alignment horizontal="center" vertical="center" wrapText="1"/>
    </xf>
    <xf numFmtId="174" fontId="227" fillId="0" borderId="4" xfId="0" applyNumberFormat="1" applyFont="1" applyBorder="1" applyAlignment="1">
      <alignment horizontal="center" vertical="center"/>
    </xf>
    <xf numFmtId="174" fontId="227" fillId="0" borderId="5" xfId="17" applyNumberFormat="1" applyFont="1" applyBorder="1" applyAlignment="1">
      <alignment horizontal="center" vertical="center"/>
    </xf>
    <xf numFmtId="174" fontId="225" fillId="21" borderId="27" xfId="0" applyNumberFormat="1" applyFont="1" applyFill="1" applyBorder="1" applyAlignment="1">
      <alignment horizontal="center" vertical="center" wrapText="1"/>
    </xf>
    <xf numFmtId="174" fontId="225" fillId="21" borderId="18" xfId="0" applyNumberFormat="1" applyFont="1" applyFill="1" applyBorder="1" applyAlignment="1">
      <alignment horizontal="center" vertical="center" wrapText="1"/>
    </xf>
    <xf numFmtId="174" fontId="225" fillId="21" borderId="28" xfId="0" applyNumberFormat="1" applyFont="1" applyFill="1" applyBorder="1" applyAlignment="1">
      <alignment horizontal="center" vertical="center" wrapText="1"/>
    </xf>
    <xf numFmtId="174" fontId="225" fillId="21" borderId="60" xfId="0" applyNumberFormat="1" applyFont="1" applyFill="1" applyBorder="1" applyAlignment="1">
      <alignment horizontal="center" vertical="center" wrapText="1"/>
    </xf>
    <xf numFmtId="174" fontId="227" fillId="0" borderId="0" xfId="0" applyNumberFormat="1" applyFont="1"/>
    <xf numFmtId="0" fontId="226" fillId="21" borderId="50" xfId="0" applyFont="1" applyFill="1" applyBorder="1" applyAlignment="1">
      <alignment horizontal="center" vertical="center" wrapText="1"/>
    </xf>
    <xf numFmtId="0" fontId="226" fillId="21" borderId="36" xfId="0" applyFont="1" applyFill="1" applyBorder="1" applyAlignment="1">
      <alignment horizontal="center" vertical="center" wrapText="1"/>
    </xf>
    <xf numFmtId="0" fontId="226" fillId="21" borderId="65" xfId="0" applyFont="1" applyFill="1" applyBorder="1" applyAlignment="1">
      <alignment horizontal="center" vertical="center" wrapText="1"/>
    </xf>
    <xf numFmtId="0" fontId="226" fillId="21" borderId="50" xfId="0" applyFont="1" applyFill="1" applyBorder="1" applyAlignment="1">
      <alignment horizontal="center" vertical="center"/>
    </xf>
    <xf numFmtId="0" fontId="226" fillId="21" borderId="36" xfId="0" applyFont="1" applyFill="1" applyBorder="1" applyAlignment="1">
      <alignment horizontal="center" vertical="center"/>
    </xf>
    <xf numFmtId="0" fontId="226" fillId="21" borderId="65" xfId="0" applyFont="1" applyFill="1" applyBorder="1" applyAlignment="1">
      <alignment horizontal="center" vertical="center"/>
    </xf>
    <xf numFmtId="0" fontId="226" fillId="21" borderId="0" xfId="0" applyFont="1" applyFill="1" applyAlignment="1">
      <alignment horizontal="center" vertical="center" wrapText="1"/>
    </xf>
    <xf numFmtId="0" fontId="218" fillId="21" borderId="1" xfId="0" applyFont="1" applyFill="1" applyBorder="1" applyAlignment="1">
      <alignment horizontal="center" vertical="center" wrapText="1"/>
    </xf>
    <xf numFmtId="0" fontId="218" fillId="21" borderId="20" xfId="0" applyFont="1" applyFill="1" applyBorder="1" applyAlignment="1">
      <alignment horizontal="center" vertical="center" wrapText="1"/>
    </xf>
    <xf numFmtId="0" fontId="19" fillId="0" borderId="21" xfId="17" applyFont="1" applyBorder="1" applyAlignment="1">
      <alignment horizontal="center" vertical="center" wrapText="1"/>
    </xf>
    <xf numFmtId="0" fontId="12" fillId="0" borderId="8" xfId="17" applyFont="1" applyBorder="1" applyAlignment="1">
      <alignment horizontal="center" vertical="center" wrapText="1"/>
    </xf>
    <xf numFmtId="49" fontId="19" fillId="0" borderId="21" xfId="17" applyNumberFormat="1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4" fillId="0" borderId="5" xfId="17" applyFont="1" applyBorder="1" applyAlignment="1">
      <alignment horizontal="center" vertical="center" wrapText="1"/>
    </xf>
    <xf numFmtId="0" fontId="218" fillId="21" borderId="6" xfId="0" applyFont="1" applyFill="1" applyBorder="1" applyAlignment="1">
      <alignment horizontal="center" vertical="center" wrapText="1"/>
    </xf>
    <xf numFmtId="0" fontId="218" fillId="21" borderId="3" xfId="0" applyFont="1" applyFill="1" applyBorder="1" applyAlignment="1">
      <alignment horizontal="center" vertical="center" wrapText="1"/>
    </xf>
    <xf numFmtId="0" fontId="218" fillId="21" borderId="16" xfId="0" applyFont="1" applyFill="1" applyBorder="1" applyAlignment="1">
      <alignment horizontal="center" vertical="center" wrapText="1"/>
    </xf>
    <xf numFmtId="0" fontId="218" fillId="21" borderId="4" xfId="0" applyFont="1" applyFill="1" applyBorder="1" applyAlignment="1">
      <alignment horizontal="center" vertical="center" wrapText="1"/>
    </xf>
    <xf numFmtId="0" fontId="218" fillId="21" borderId="5" xfId="0" applyFont="1" applyFill="1" applyBorder="1" applyAlignment="1">
      <alignment horizontal="center" vertical="center" wrapText="1"/>
    </xf>
    <xf numFmtId="0" fontId="218" fillId="21" borderId="33" xfId="0" applyFont="1" applyFill="1" applyBorder="1" applyAlignment="1">
      <alignment horizontal="center" vertical="center" wrapText="1"/>
    </xf>
    <xf numFmtId="0" fontId="220" fillId="21" borderId="0" xfId="0" applyFont="1" applyFill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20" fillId="21" borderId="9" xfId="0" applyFont="1" applyFill="1" applyBorder="1" applyAlignment="1">
      <alignment horizontal="center" vertical="center"/>
    </xf>
    <xf numFmtId="0" fontId="220" fillId="21" borderId="23" xfId="0" applyFont="1" applyFill="1" applyBorder="1" applyAlignment="1">
      <alignment horizontal="center" vertical="center"/>
    </xf>
    <xf numFmtId="49" fontId="234" fillId="21" borderId="20" xfId="17" applyNumberFormat="1" applyFont="1" applyFill="1" applyBorder="1" applyAlignment="1">
      <alignment horizontal="center" vertical="center"/>
    </xf>
    <xf numFmtId="49" fontId="221" fillId="21" borderId="20" xfId="17" applyNumberFormat="1" applyFont="1" applyFill="1" applyBorder="1" applyAlignment="1">
      <alignment horizontal="center" vertical="center" wrapText="1"/>
    </xf>
    <xf numFmtId="0" fontId="230" fillId="21" borderId="20" xfId="17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9" fontId="200" fillId="0" borderId="3" xfId="17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20" fillId="21" borderId="2" xfId="0" applyFont="1" applyFill="1" applyBorder="1" applyAlignment="1">
      <alignment horizontal="center" vertical="center"/>
    </xf>
    <xf numFmtId="0" fontId="220" fillId="21" borderId="1" xfId="0" applyFont="1" applyFill="1" applyBorder="1" applyAlignment="1">
      <alignment horizontal="center" vertical="center"/>
    </xf>
    <xf numFmtId="0" fontId="220" fillId="21" borderId="17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20" fillId="21" borderId="4" xfId="0" applyFont="1" applyFill="1" applyBorder="1" applyAlignment="1">
      <alignment horizontal="center" vertical="center"/>
    </xf>
    <xf numFmtId="0" fontId="220" fillId="21" borderId="5" xfId="0" applyFont="1" applyFill="1" applyBorder="1" applyAlignment="1">
      <alignment horizontal="center" vertical="center"/>
    </xf>
    <xf numFmtId="0" fontId="222" fillId="21" borderId="27" xfId="0" applyFont="1" applyFill="1" applyBorder="1" applyAlignment="1">
      <alignment horizontal="center" vertical="center" wrapText="1"/>
    </xf>
    <xf numFmtId="0" fontId="222" fillId="21" borderId="18" xfId="0" applyFont="1" applyFill="1" applyBorder="1" applyAlignment="1">
      <alignment horizontal="center" vertical="center" wrapText="1"/>
    </xf>
    <xf numFmtId="0" fontId="222" fillId="21" borderId="28" xfId="0" applyFont="1" applyFill="1" applyBorder="1" applyAlignment="1">
      <alignment horizontal="center" vertical="center" wrapText="1"/>
    </xf>
    <xf numFmtId="0" fontId="222" fillId="21" borderId="6" xfId="0" applyFont="1" applyFill="1" applyBorder="1" applyAlignment="1">
      <alignment horizontal="center" vertical="center" wrapText="1"/>
    </xf>
    <xf numFmtId="0" fontId="222" fillId="21" borderId="3" xfId="0" applyFont="1" applyFill="1" applyBorder="1" applyAlignment="1">
      <alignment horizontal="center" vertical="center" wrapText="1"/>
    </xf>
    <xf numFmtId="0" fontId="222" fillId="21" borderId="7" xfId="0" applyFont="1" applyFill="1" applyBorder="1" applyAlignment="1">
      <alignment horizontal="center" vertical="center" wrapText="1"/>
    </xf>
    <xf numFmtId="0" fontId="222" fillId="21" borderId="20" xfId="0" applyFont="1" applyFill="1" applyBorder="1" applyAlignment="1">
      <alignment horizontal="center" vertical="center" wrapText="1"/>
    </xf>
    <xf numFmtId="0" fontId="222" fillId="21" borderId="16" xfId="0" applyFont="1" applyFill="1" applyBorder="1" applyAlignment="1">
      <alignment horizontal="center" vertical="center" wrapText="1"/>
    </xf>
    <xf numFmtId="0" fontId="222" fillId="21" borderId="60" xfId="0" applyFont="1" applyFill="1" applyBorder="1" applyAlignment="1">
      <alignment horizontal="center" vertical="center" wrapText="1"/>
    </xf>
    <xf numFmtId="0" fontId="227" fillId="0" borderId="6" xfId="17" applyFont="1" applyBorder="1" applyAlignment="1">
      <alignment horizontal="center" vertical="center"/>
    </xf>
    <xf numFmtId="0" fontId="227" fillId="0" borderId="3" xfId="17" applyFont="1" applyBorder="1" applyAlignment="1">
      <alignment horizontal="center" vertical="center"/>
    </xf>
    <xf numFmtId="0" fontId="227" fillId="0" borderId="3" xfId="0" applyFont="1" applyBorder="1" applyAlignment="1">
      <alignment horizontal="center" vertical="center"/>
    </xf>
    <xf numFmtId="0" fontId="227" fillId="0" borderId="2" xfId="17" applyFont="1" applyBorder="1" applyAlignment="1">
      <alignment horizontal="center" vertical="center"/>
    </xf>
    <xf numFmtId="0" fontId="227" fillId="0" borderId="1" xfId="17" applyFont="1" applyBorder="1" applyAlignment="1">
      <alignment horizontal="center" vertical="center"/>
    </xf>
    <xf numFmtId="0" fontId="227" fillId="0" borderId="1" xfId="0" applyFont="1" applyBorder="1" applyAlignment="1">
      <alignment horizontal="center" vertical="center"/>
    </xf>
    <xf numFmtId="4" fontId="227" fillId="0" borderId="1" xfId="17" applyNumberFormat="1" applyFont="1" applyBorder="1" applyAlignment="1">
      <alignment horizontal="center" vertical="center"/>
    </xf>
    <xf numFmtId="0" fontId="227" fillId="0" borderId="4" xfId="0" applyFont="1" applyBorder="1" applyAlignment="1">
      <alignment horizontal="center" vertical="center"/>
    </xf>
    <xf numFmtId="0" fontId="227" fillId="0" borderId="5" xfId="0" applyFont="1" applyBorder="1" applyAlignment="1">
      <alignment horizontal="center" vertical="center"/>
    </xf>
    <xf numFmtId="0" fontId="224" fillId="21" borderId="6" xfId="0" applyFont="1" applyFill="1" applyBorder="1" applyAlignment="1">
      <alignment horizontal="center" vertical="center" wrapText="1"/>
    </xf>
    <xf numFmtId="0" fontId="224" fillId="21" borderId="3" xfId="0" applyFont="1" applyFill="1" applyBorder="1" applyAlignment="1">
      <alignment horizontal="center" vertical="center" wrapText="1"/>
    </xf>
    <xf numFmtId="0" fontId="224" fillId="21" borderId="16" xfId="0" applyFont="1" applyFill="1" applyBorder="1" applyAlignment="1">
      <alignment horizontal="center" vertical="center" wrapText="1"/>
    </xf>
    <xf numFmtId="0" fontId="224" fillId="21" borderId="2" xfId="0" applyFont="1" applyFill="1" applyBorder="1" applyAlignment="1">
      <alignment horizontal="center" vertical="center" wrapText="1"/>
    </xf>
    <xf numFmtId="0" fontId="224" fillId="21" borderId="1" xfId="0" applyFont="1" applyFill="1" applyBorder="1" applyAlignment="1">
      <alignment horizontal="center" vertical="center" wrapText="1"/>
    </xf>
    <xf numFmtId="0" fontId="224" fillId="21" borderId="7" xfId="0" applyFont="1" applyFill="1" applyBorder="1" applyAlignment="1">
      <alignment horizontal="center" vertical="center" wrapText="1"/>
    </xf>
    <xf numFmtId="0" fontId="224" fillId="21" borderId="20" xfId="0" applyFont="1" applyFill="1" applyBorder="1" applyAlignment="1">
      <alignment horizontal="center" vertical="center" wrapText="1"/>
    </xf>
    <xf numFmtId="0" fontId="224" fillId="21" borderId="17" xfId="0" applyFont="1" applyFill="1" applyBorder="1" applyAlignment="1">
      <alignment horizontal="center" vertical="center" wrapText="1"/>
    </xf>
    <xf numFmtId="0" fontId="224" fillId="21" borderId="60" xfId="0" applyFont="1" applyFill="1" applyBorder="1" applyAlignment="1">
      <alignment horizontal="center" vertical="center" wrapText="1"/>
    </xf>
    <xf numFmtId="4" fontId="227" fillId="0" borderId="3" xfId="17" applyNumberFormat="1" applyFont="1" applyBorder="1" applyAlignment="1">
      <alignment horizontal="center" vertical="center"/>
    </xf>
    <xf numFmtId="0" fontId="226" fillId="21" borderId="7" xfId="0" applyFont="1" applyFill="1" applyBorder="1" applyAlignment="1">
      <alignment horizontal="center" vertical="center" wrapText="1"/>
    </xf>
    <xf numFmtId="0" fontId="226" fillId="21" borderId="20" xfId="0" applyFont="1" applyFill="1" applyBorder="1" applyAlignment="1">
      <alignment horizontal="center" vertical="center" wrapText="1"/>
    </xf>
    <xf numFmtId="0" fontId="226" fillId="21" borderId="60" xfId="0" applyFont="1" applyFill="1" applyBorder="1" applyAlignment="1">
      <alignment horizontal="center" vertical="center" wrapText="1"/>
    </xf>
    <xf numFmtId="0" fontId="157" fillId="0" borderId="46" xfId="17" applyFont="1" applyBorder="1" applyAlignment="1">
      <alignment horizontal="center"/>
    </xf>
    <xf numFmtId="0" fontId="34" fillId="0" borderId="19" xfId="17" applyFont="1" applyFill="1" applyBorder="1" applyAlignment="1">
      <alignment horizontal="center" vertical="center" wrapText="1"/>
    </xf>
    <xf numFmtId="0" fontId="34" fillId="0" borderId="0" xfId="17" applyFont="1" applyFill="1" applyBorder="1" applyAlignment="1">
      <alignment horizontal="center" vertical="center" wrapText="1"/>
    </xf>
    <xf numFmtId="0" fontId="157" fillId="12" borderId="1" xfId="17" applyFont="1" applyFill="1" applyBorder="1" applyAlignment="1">
      <alignment horizontal="center" vertical="center"/>
    </xf>
    <xf numFmtId="0" fontId="157" fillId="12" borderId="20" xfId="17" applyFont="1" applyFill="1" applyBorder="1" applyAlignment="1">
      <alignment horizontal="center" vertical="center" wrapText="1"/>
    </xf>
    <xf numFmtId="0" fontId="157" fillId="12" borderId="21" xfId="17" applyFont="1" applyFill="1" applyBorder="1" applyAlignment="1">
      <alignment horizontal="center" vertical="center" wrapText="1"/>
    </xf>
    <xf numFmtId="0" fontId="157" fillId="12" borderId="71" xfId="17" applyFont="1" applyFill="1" applyBorder="1" applyAlignment="1">
      <alignment horizontal="center" vertical="center"/>
    </xf>
    <xf numFmtId="0" fontId="157" fillId="12" borderId="23" xfId="17" applyFont="1" applyFill="1" applyBorder="1" applyAlignment="1">
      <alignment horizontal="center" vertical="center"/>
    </xf>
    <xf numFmtId="173" fontId="114" fillId="0" borderId="53" xfId="0" applyNumberFormat="1" applyFont="1" applyBorder="1" applyAlignment="1">
      <alignment horizontal="center" vertical="center"/>
    </xf>
    <xf numFmtId="173" fontId="114" fillId="0" borderId="57" xfId="0" applyNumberFormat="1" applyFont="1" applyBorder="1" applyAlignment="1">
      <alignment horizontal="center" vertical="center"/>
    </xf>
    <xf numFmtId="0" fontId="109" fillId="7" borderId="27" xfId="19" applyFont="1" applyFill="1" applyBorder="1" applyAlignment="1">
      <alignment horizontal="center" wrapText="1"/>
    </xf>
    <xf numFmtId="0" fontId="109" fillId="7" borderId="18" xfId="19" applyFont="1" applyFill="1" applyBorder="1" applyAlignment="1">
      <alignment horizontal="center" wrapText="1"/>
    </xf>
    <xf numFmtId="0" fontId="109" fillId="7" borderId="28" xfId="19" applyFont="1" applyFill="1" applyBorder="1" applyAlignment="1">
      <alignment horizontal="center" wrapText="1"/>
    </xf>
    <xf numFmtId="0" fontId="109" fillId="7" borderId="27" xfId="19" applyFont="1" applyFill="1" applyBorder="1" applyAlignment="1">
      <alignment horizontal="center" vertical="center" wrapText="1"/>
    </xf>
    <xf numFmtId="0" fontId="109" fillId="7" borderId="18" xfId="19" applyFont="1" applyFill="1" applyBorder="1" applyAlignment="1">
      <alignment horizontal="center" vertical="center" wrapText="1"/>
    </xf>
    <xf numFmtId="0" fontId="109" fillId="7" borderId="28" xfId="19" applyFont="1" applyFill="1" applyBorder="1" applyAlignment="1">
      <alignment horizontal="center" vertical="center" wrapText="1"/>
    </xf>
    <xf numFmtId="0" fontId="109" fillId="7" borderId="4" xfId="19" applyFont="1" applyFill="1" applyBorder="1" applyAlignment="1">
      <alignment horizontal="center" wrapText="1"/>
    </xf>
    <xf numFmtId="0" fontId="109" fillId="7" borderId="5" xfId="19" applyFont="1" applyFill="1" applyBorder="1" applyAlignment="1">
      <alignment horizontal="center" wrapText="1"/>
    </xf>
    <xf numFmtId="0" fontId="109" fillId="7" borderId="33" xfId="19" applyFont="1" applyFill="1" applyBorder="1" applyAlignment="1">
      <alignment horizontal="center" wrapText="1"/>
    </xf>
    <xf numFmtId="0" fontId="128" fillId="7" borderId="8" xfId="19" applyFont="1" applyFill="1" applyBorder="1" applyAlignment="1">
      <alignment horizontal="center" wrapText="1"/>
    </xf>
    <xf numFmtId="0" fontId="128" fillId="7" borderId="21" xfId="19" applyFont="1" applyFill="1" applyBorder="1" applyAlignment="1">
      <alignment horizontal="center" wrapText="1"/>
    </xf>
    <xf numFmtId="0" fontId="128" fillId="7" borderId="34" xfId="19" applyFont="1" applyFill="1" applyBorder="1" applyAlignment="1">
      <alignment horizontal="center" wrapText="1"/>
    </xf>
    <xf numFmtId="0" fontId="109" fillId="7" borderId="39" xfId="19" applyFont="1" applyFill="1" applyBorder="1" applyAlignment="1">
      <alignment horizontal="center" vertical="center" wrapText="1"/>
    </xf>
    <xf numFmtId="0" fontId="109" fillId="7" borderId="0" xfId="19" applyFont="1" applyFill="1" applyBorder="1" applyAlignment="1">
      <alignment horizontal="center" vertical="center" wrapText="1"/>
    </xf>
    <xf numFmtId="0" fontId="128" fillId="7" borderId="27" xfId="19" applyFont="1" applyFill="1" applyBorder="1" applyAlignment="1">
      <alignment horizontal="center" wrapText="1"/>
    </xf>
    <xf numFmtId="0" fontId="128" fillId="7" borderId="18" xfId="19" applyFont="1" applyFill="1" applyBorder="1" applyAlignment="1">
      <alignment horizontal="center" wrapText="1"/>
    </xf>
    <xf numFmtId="0" fontId="128" fillId="7" borderId="28" xfId="19" applyFont="1" applyFill="1" applyBorder="1" applyAlignment="1">
      <alignment horizontal="center" wrapText="1"/>
    </xf>
    <xf numFmtId="0" fontId="129" fillId="7" borderId="27" xfId="19" applyFont="1" applyFill="1" applyBorder="1" applyAlignment="1">
      <alignment horizontal="center" wrapText="1"/>
    </xf>
    <xf numFmtId="0" fontId="129" fillId="7" borderId="18" xfId="19" applyFont="1" applyFill="1" applyBorder="1" applyAlignment="1">
      <alignment horizontal="center" wrapText="1"/>
    </xf>
    <xf numFmtId="0" fontId="129" fillId="7" borderId="28" xfId="19" applyFont="1" applyFill="1" applyBorder="1" applyAlignment="1">
      <alignment horizontal="center" wrapText="1"/>
    </xf>
    <xf numFmtId="4" fontId="110" fillId="0" borderId="1" xfId="19" applyNumberFormat="1" applyFont="1" applyFill="1" applyBorder="1" applyAlignment="1">
      <alignment horizontal="center" vertical="center" wrapText="1"/>
    </xf>
    <xf numFmtId="0" fontId="109" fillId="7" borderId="27" xfId="19" applyFont="1" applyFill="1" applyBorder="1" applyAlignment="1">
      <alignment horizontal="center" vertical="center"/>
    </xf>
    <xf numFmtId="0" fontId="109" fillId="7" borderId="18" xfId="19" applyFont="1" applyFill="1" applyBorder="1" applyAlignment="1">
      <alignment horizontal="center" vertical="center"/>
    </xf>
    <xf numFmtId="0" fontId="109" fillId="7" borderId="28" xfId="19" applyFont="1" applyFill="1" applyBorder="1" applyAlignment="1">
      <alignment horizontal="center" vertical="center"/>
    </xf>
    <xf numFmtId="4" fontId="11" fillId="0" borderId="1" xfId="19" applyNumberFormat="1" applyFont="1" applyFill="1" applyBorder="1" applyAlignment="1">
      <alignment horizontal="center" vertical="center" wrapText="1"/>
    </xf>
    <xf numFmtId="166" fontId="78" fillId="0" borderId="6" xfId="0" applyNumberFormat="1" applyFont="1" applyFill="1" applyBorder="1" applyAlignment="1">
      <alignment horizontal="center" vertical="center"/>
    </xf>
    <xf numFmtId="166" fontId="78" fillId="0" borderId="3" xfId="0" applyNumberFormat="1" applyFont="1" applyFill="1" applyBorder="1" applyAlignment="1">
      <alignment horizontal="center" vertical="center"/>
    </xf>
    <xf numFmtId="0" fontId="79" fillId="6" borderId="3" xfId="9" applyFont="1" applyFill="1" applyBorder="1" applyAlignment="1">
      <alignment horizontal="center" vertical="center"/>
    </xf>
    <xf numFmtId="0" fontId="79" fillId="6" borderId="2" xfId="9" applyFont="1" applyFill="1" applyBorder="1" applyAlignment="1">
      <alignment horizontal="center" vertical="center" wrapText="1"/>
    </xf>
    <xf numFmtId="0" fontId="79" fillId="6" borderId="1" xfId="9" applyFont="1" applyFill="1" applyBorder="1" applyAlignment="1">
      <alignment horizontal="center" vertical="center" wrapText="1"/>
    </xf>
    <xf numFmtId="0" fontId="79" fillId="6" borderId="1" xfId="9" applyFont="1" applyFill="1" applyBorder="1" applyAlignment="1">
      <alignment horizontal="left" vertical="center" wrapText="1"/>
    </xf>
    <xf numFmtId="3" fontId="80" fillId="0" borderId="60" xfId="0" applyNumberFormat="1" applyFont="1" applyFill="1" applyBorder="1" applyAlignment="1">
      <alignment horizontal="center" vertical="center"/>
    </xf>
    <xf numFmtId="3" fontId="80" fillId="0" borderId="52" xfId="0" applyNumberFormat="1" applyFont="1" applyFill="1" applyBorder="1" applyAlignment="1">
      <alignment horizontal="center" vertical="center"/>
    </xf>
    <xf numFmtId="3" fontId="80" fillId="0" borderId="34" xfId="0" applyNumberFormat="1" applyFont="1" applyFill="1" applyBorder="1" applyAlignment="1">
      <alignment horizontal="center" vertical="center"/>
    </xf>
    <xf numFmtId="0" fontId="79" fillId="6" borderId="4" xfId="9" applyFont="1" applyFill="1" applyBorder="1" applyAlignment="1">
      <alignment horizontal="center" vertical="center" wrapText="1"/>
    </xf>
    <xf numFmtId="0" fontId="79" fillId="6" borderId="5" xfId="9" applyFont="1" applyFill="1" applyBorder="1" applyAlignment="1">
      <alignment horizontal="center" vertical="center" wrapText="1"/>
    </xf>
    <xf numFmtId="0" fontId="79" fillId="6" borderId="5" xfId="9" applyFont="1" applyFill="1" applyBorder="1" applyAlignment="1">
      <alignment horizontal="left" vertical="center" wrapText="1"/>
    </xf>
    <xf numFmtId="0" fontId="81" fillId="0" borderId="60" xfId="19" applyFont="1" applyFill="1" applyBorder="1" applyAlignment="1">
      <alignment horizontal="center" vertical="center"/>
    </xf>
    <xf numFmtId="0" fontId="81" fillId="0" borderId="52" xfId="19" applyFont="1" applyFill="1" applyBorder="1" applyAlignment="1">
      <alignment horizontal="center" vertical="center"/>
    </xf>
    <xf numFmtId="0" fontId="81" fillId="0" borderId="35" xfId="19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 applyProtection="1">
      <alignment horizontal="center" vertical="center"/>
    </xf>
    <xf numFmtId="0" fontId="12" fillId="0" borderId="58" xfId="0" applyNumberFormat="1" applyFont="1" applyFill="1" applyBorder="1" applyAlignment="1" applyProtection="1">
      <alignment horizontal="center" vertical="center"/>
    </xf>
    <xf numFmtId="2" fontId="4" fillId="0" borderId="39" xfId="19" applyNumberFormat="1" applyFont="1" applyFill="1" applyBorder="1" applyAlignment="1">
      <alignment horizontal="center" vertical="center"/>
    </xf>
    <xf numFmtId="0" fontId="81" fillId="0" borderId="34" xfId="19" applyFont="1" applyFill="1" applyBorder="1" applyAlignment="1">
      <alignment horizontal="center" vertical="center"/>
    </xf>
    <xf numFmtId="0" fontId="79" fillId="0" borderId="37" xfId="0" applyFont="1" applyFill="1" applyBorder="1" applyAlignment="1">
      <alignment horizontal="center" vertical="center"/>
    </xf>
    <xf numFmtId="0" fontId="79" fillId="0" borderId="70" xfId="0" applyFont="1" applyFill="1" applyBorder="1" applyAlignment="1">
      <alignment horizontal="center" vertical="center"/>
    </xf>
    <xf numFmtId="0" fontId="79" fillId="0" borderId="51" xfId="0" applyFont="1" applyFill="1" applyBorder="1" applyAlignment="1">
      <alignment horizontal="center" vertical="center"/>
    </xf>
    <xf numFmtId="0" fontId="79" fillId="0" borderId="24" xfId="0" applyFont="1" applyFill="1" applyBorder="1" applyAlignment="1">
      <alignment horizontal="center" vertical="center"/>
    </xf>
    <xf numFmtId="2" fontId="79" fillId="0" borderId="72" xfId="0" applyNumberFormat="1" applyFont="1" applyFill="1" applyBorder="1" applyAlignment="1">
      <alignment horizontal="center" vertical="center"/>
    </xf>
    <xf numFmtId="2" fontId="79" fillId="0" borderId="25" xfId="0" applyNumberFormat="1" applyFont="1" applyFill="1" applyBorder="1" applyAlignment="1">
      <alignment horizontal="center" vertical="center"/>
    </xf>
    <xf numFmtId="2" fontId="79" fillId="0" borderId="70" xfId="0" applyNumberFormat="1" applyFont="1" applyFill="1" applyBorder="1" applyAlignment="1">
      <alignment horizontal="center" vertical="center"/>
    </xf>
    <xf numFmtId="2" fontId="79" fillId="0" borderId="73" xfId="0" applyNumberFormat="1" applyFont="1" applyFill="1" applyBorder="1" applyAlignment="1">
      <alignment horizontal="center" vertical="center"/>
    </xf>
    <xf numFmtId="2" fontId="79" fillId="0" borderId="46" xfId="0" applyNumberFormat="1" applyFont="1" applyFill="1" applyBorder="1" applyAlignment="1">
      <alignment horizontal="center" vertical="center"/>
    </xf>
    <xf numFmtId="2" fontId="79" fillId="0" borderId="24" xfId="0" applyNumberFormat="1" applyFont="1" applyFill="1" applyBorder="1" applyAlignment="1">
      <alignment horizontal="center" vertical="center"/>
    </xf>
    <xf numFmtId="3" fontId="79" fillId="0" borderId="31" xfId="0" applyNumberFormat="1" applyFont="1" applyFill="1" applyBorder="1" applyAlignment="1">
      <alignment horizontal="center" vertical="center" wrapText="1"/>
    </xf>
    <xf numFmtId="3" fontId="79" fillId="0" borderId="34" xfId="0" applyNumberFormat="1" applyFont="1" applyFill="1" applyBorder="1" applyAlignment="1">
      <alignment horizontal="center" vertical="center" wrapText="1"/>
    </xf>
  </cellXfs>
  <cellStyles count="36">
    <cellStyle name="_x0007_" xfId="1"/>
    <cellStyle name="_ET_STYLE_NoName_00_" xfId="2"/>
    <cellStyle name="_x0007__Kentatsu_Line-up_2011_12.10.10" xfId="3"/>
    <cellStyle name="Гиперссылка" xfId="4" builtinId="8"/>
    <cellStyle name="Гиперссылка 2" xfId="5"/>
    <cellStyle name="Денежный" xfId="6" builtinId="4"/>
    <cellStyle name="Обычный" xfId="0" builtinId="0"/>
    <cellStyle name="Обычный 2" xfId="7"/>
    <cellStyle name="Обычный 2 10" xfId="8"/>
    <cellStyle name="Обычный 2 2" xfId="9"/>
    <cellStyle name="Обычный 2 2 10" xfId="10"/>
    <cellStyle name="Обычный 2 40" xfId="11"/>
    <cellStyle name="Обычный 3" xfId="12"/>
    <cellStyle name="Обычный 3 2" xfId="13"/>
    <cellStyle name="Обычный 4" xfId="14"/>
    <cellStyle name="Обычный 5" xfId="15"/>
    <cellStyle name="Обычный 6" xfId="16"/>
    <cellStyle name="Обычный 6 2" xfId="17"/>
    <cellStyle name="Обычный 7" xfId="18"/>
    <cellStyle name="Обычный_Lessar_fancoil_27.06.08" xfId="19"/>
    <cellStyle name="Обычный_Лист1" xfId="20"/>
    <cellStyle name="Обычный_Лист2_1" xfId="21"/>
    <cellStyle name="Обычный_ПВКОМ (Сет.эл-ты)" xfId="22"/>
    <cellStyle name="Обычный_Прайс Lux" xfId="23"/>
    <cellStyle name="Обычный_Расчет стоим КВУ 600х1000 ручн.пр." xfId="24"/>
    <cellStyle name="Процентный 2" xfId="25"/>
    <cellStyle name="Процентный 2 2" xfId="26"/>
    <cellStyle name="Процентный 3" xfId="27"/>
    <cellStyle name="Процентный 3 2" xfId="28"/>
    <cellStyle name="Стиль 1" xfId="29"/>
    <cellStyle name="Финансовый 2" xfId="30"/>
    <cellStyle name="Финансовый 2 2" xfId="31"/>
    <cellStyle name="Финансовый 3" xfId="32"/>
    <cellStyle name="Финансовый 4" xfId="33"/>
    <cellStyle name="常规 2" xfId="34"/>
    <cellStyle name="常规_欧洲产品型谱-Glory&amp;Portable&amp;Dehumidifier" xfId="35"/>
  </cellStyles>
  <dxfs count="1">
    <dxf>
      <numFmt numFmtId="30" formatCode="@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ValCurs">
        <xsd:complexType>
          <xsd:sequence minOccurs="0">
            <xsd:element minOccurs="0" maxOccurs="unbounded" nillable="true" name="Valute" form="unqualified">
              <xsd:complexType>
                <xsd:sequence minOccurs="0">
                  <xsd:element minOccurs="0" nillable="true" type="xsd:integer" name="NumCode" form="unqualified"/>
                  <xsd:element minOccurs="0" nillable="true" type="xsd:string" name="CharCode" form="unqualified"/>
                  <xsd:element minOccurs="0" nillable="true" type="xsd:integer" name="Nominal" form="unqualified"/>
                  <xsd:element minOccurs="0" nillable="true" type="xsd:string" name="Name" form="unqualified"/>
                  <xsd:element minOccurs="0" nillable="true" type="xsd:string" name="Value" form="unqualified"/>
                </xsd:sequence>
                <xsd:attribute name="ID" form="unqualified" type="xsd:string"/>
              </xsd:complexType>
            </xsd:element>
          </xsd:sequence>
          <xsd:attribute name="Date" form="unqualified" type="xsd:string"/>
          <xsd:attribute name="name" form="unqualified" type="xsd:string"/>
        </xsd:complexType>
      </xsd:element>
    </xsd:schema>
  </Schema>
  <Map ID="1" Name="ValCurs_карта" RootElement="ValCurs" SchemaID="Schema1" ShowImportExportValidationErrors="tru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connections" Target="connection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2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99" Type="http://schemas.openxmlformats.org/officeDocument/2006/relationships/xmlMaps" Target="xmlMap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75.emf"/><Relationship Id="rId1" Type="http://schemas.openxmlformats.org/officeDocument/2006/relationships/image" Target="../media/image74.emf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emf"/><Relationship Id="rId3" Type="http://schemas.openxmlformats.org/officeDocument/2006/relationships/image" Target="../media/image77.emf"/><Relationship Id="rId7" Type="http://schemas.openxmlformats.org/officeDocument/2006/relationships/image" Target="../media/image81.emf"/><Relationship Id="rId2" Type="http://schemas.openxmlformats.org/officeDocument/2006/relationships/image" Target="../media/image76.emf"/><Relationship Id="rId1" Type="http://schemas.openxmlformats.org/officeDocument/2006/relationships/image" Target="../media/image52.png"/><Relationship Id="rId6" Type="http://schemas.openxmlformats.org/officeDocument/2006/relationships/image" Target="../media/image80.emf"/><Relationship Id="rId5" Type="http://schemas.openxmlformats.org/officeDocument/2006/relationships/image" Target="../media/image79.emf"/><Relationship Id="rId4" Type="http://schemas.openxmlformats.org/officeDocument/2006/relationships/image" Target="../media/image78.emf"/><Relationship Id="rId9" Type="http://schemas.openxmlformats.org/officeDocument/2006/relationships/image" Target="../media/image8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emf"/><Relationship Id="rId3" Type="http://schemas.openxmlformats.org/officeDocument/2006/relationships/image" Target="../media/image86.emf"/><Relationship Id="rId7" Type="http://schemas.openxmlformats.org/officeDocument/2006/relationships/image" Target="../media/image90.png"/><Relationship Id="rId2" Type="http://schemas.openxmlformats.org/officeDocument/2006/relationships/image" Target="../media/image85.emf"/><Relationship Id="rId1" Type="http://schemas.openxmlformats.org/officeDocument/2006/relationships/image" Target="../media/image84.emf"/><Relationship Id="rId6" Type="http://schemas.openxmlformats.org/officeDocument/2006/relationships/image" Target="../media/image89.emf"/><Relationship Id="rId11" Type="http://schemas.openxmlformats.org/officeDocument/2006/relationships/image" Target="../media/image52.png"/><Relationship Id="rId5" Type="http://schemas.openxmlformats.org/officeDocument/2006/relationships/image" Target="../media/image88.emf"/><Relationship Id="rId10" Type="http://schemas.openxmlformats.org/officeDocument/2006/relationships/image" Target="../media/image93.emf"/><Relationship Id="rId4" Type="http://schemas.openxmlformats.org/officeDocument/2006/relationships/image" Target="../media/image87.emf"/><Relationship Id="rId9" Type="http://schemas.openxmlformats.org/officeDocument/2006/relationships/image" Target="../media/image92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png"/><Relationship Id="rId2" Type="http://schemas.openxmlformats.org/officeDocument/2006/relationships/image" Target="../media/image94.png"/><Relationship Id="rId1" Type="http://schemas.openxmlformats.org/officeDocument/2006/relationships/image" Target="../media/image52.png"/><Relationship Id="rId6" Type="http://schemas.openxmlformats.org/officeDocument/2006/relationships/image" Target="../media/image98.png"/><Relationship Id="rId5" Type="http://schemas.openxmlformats.org/officeDocument/2006/relationships/image" Target="../media/image97.png"/><Relationship Id="rId4" Type="http://schemas.openxmlformats.org/officeDocument/2006/relationships/image" Target="../media/image9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100.png"/><Relationship Id="rId1" Type="http://schemas.openxmlformats.org/officeDocument/2006/relationships/image" Target="../media/image99.jpeg"/><Relationship Id="rId4" Type="http://schemas.openxmlformats.org/officeDocument/2006/relationships/image" Target="../media/image10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4.png"/><Relationship Id="rId7" Type="http://schemas.openxmlformats.org/officeDocument/2006/relationships/image" Target="../media/image108.jpeg"/><Relationship Id="rId2" Type="http://schemas.openxmlformats.org/officeDocument/2006/relationships/image" Target="../media/image103.png"/><Relationship Id="rId1" Type="http://schemas.openxmlformats.org/officeDocument/2006/relationships/image" Target="../media/image52.png"/><Relationship Id="rId6" Type="http://schemas.openxmlformats.org/officeDocument/2006/relationships/image" Target="../media/image107.png"/><Relationship Id="rId5" Type="http://schemas.openxmlformats.org/officeDocument/2006/relationships/image" Target="../media/image106.png"/><Relationship Id="rId4" Type="http://schemas.openxmlformats.org/officeDocument/2006/relationships/image" Target="../media/image10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png"/><Relationship Id="rId13" Type="http://schemas.openxmlformats.org/officeDocument/2006/relationships/image" Target="../media/image120.jpeg"/><Relationship Id="rId18" Type="http://schemas.openxmlformats.org/officeDocument/2006/relationships/image" Target="../media/image125.wmf"/><Relationship Id="rId26" Type="http://schemas.openxmlformats.org/officeDocument/2006/relationships/image" Target="../media/image133.wmf"/><Relationship Id="rId3" Type="http://schemas.openxmlformats.org/officeDocument/2006/relationships/image" Target="../media/image110.png"/><Relationship Id="rId21" Type="http://schemas.openxmlformats.org/officeDocument/2006/relationships/image" Target="../media/image128.emf"/><Relationship Id="rId34" Type="http://schemas.openxmlformats.org/officeDocument/2006/relationships/image" Target="../media/image141.png"/><Relationship Id="rId7" Type="http://schemas.openxmlformats.org/officeDocument/2006/relationships/image" Target="../media/image114.png"/><Relationship Id="rId12" Type="http://schemas.openxmlformats.org/officeDocument/2006/relationships/image" Target="../media/image119.png"/><Relationship Id="rId17" Type="http://schemas.openxmlformats.org/officeDocument/2006/relationships/image" Target="../media/image124.wmf"/><Relationship Id="rId25" Type="http://schemas.openxmlformats.org/officeDocument/2006/relationships/image" Target="../media/image132.png"/><Relationship Id="rId33" Type="http://schemas.openxmlformats.org/officeDocument/2006/relationships/image" Target="../media/image140.jpeg"/><Relationship Id="rId2" Type="http://schemas.openxmlformats.org/officeDocument/2006/relationships/image" Target="../media/image109.jpeg"/><Relationship Id="rId16" Type="http://schemas.openxmlformats.org/officeDocument/2006/relationships/image" Target="../media/image123.png"/><Relationship Id="rId20" Type="http://schemas.openxmlformats.org/officeDocument/2006/relationships/image" Target="../media/image127.png"/><Relationship Id="rId29" Type="http://schemas.openxmlformats.org/officeDocument/2006/relationships/image" Target="../media/image136.emf"/><Relationship Id="rId1" Type="http://schemas.openxmlformats.org/officeDocument/2006/relationships/image" Target="../media/image52.png"/><Relationship Id="rId6" Type="http://schemas.openxmlformats.org/officeDocument/2006/relationships/image" Target="../media/image113.jpeg"/><Relationship Id="rId11" Type="http://schemas.openxmlformats.org/officeDocument/2006/relationships/image" Target="../media/image118.wmf"/><Relationship Id="rId24" Type="http://schemas.openxmlformats.org/officeDocument/2006/relationships/image" Target="../media/image131.png"/><Relationship Id="rId32" Type="http://schemas.openxmlformats.org/officeDocument/2006/relationships/image" Target="../media/image139.jpeg"/><Relationship Id="rId37" Type="http://schemas.openxmlformats.org/officeDocument/2006/relationships/image" Target="../media/image144.emf"/><Relationship Id="rId5" Type="http://schemas.openxmlformats.org/officeDocument/2006/relationships/image" Target="../media/image112.jpeg"/><Relationship Id="rId15" Type="http://schemas.openxmlformats.org/officeDocument/2006/relationships/image" Target="../media/image122.wmf"/><Relationship Id="rId23" Type="http://schemas.openxmlformats.org/officeDocument/2006/relationships/image" Target="../media/image130.jpeg"/><Relationship Id="rId28" Type="http://schemas.openxmlformats.org/officeDocument/2006/relationships/image" Target="../media/image135.emf"/><Relationship Id="rId36" Type="http://schemas.openxmlformats.org/officeDocument/2006/relationships/image" Target="../media/image143.png"/><Relationship Id="rId10" Type="http://schemas.openxmlformats.org/officeDocument/2006/relationships/image" Target="../media/image117.png"/><Relationship Id="rId19" Type="http://schemas.openxmlformats.org/officeDocument/2006/relationships/image" Target="../media/image126.png"/><Relationship Id="rId31" Type="http://schemas.openxmlformats.org/officeDocument/2006/relationships/image" Target="../media/image138.jpeg"/><Relationship Id="rId4" Type="http://schemas.openxmlformats.org/officeDocument/2006/relationships/image" Target="../media/image111.jpeg"/><Relationship Id="rId9" Type="http://schemas.openxmlformats.org/officeDocument/2006/relationships/image" Target="../media/image116.emf"/><Relationship Id="rId14" Type="http://schemas.openxmlformats.org/officeDocument/2006/relationships/image" Target="../media/image121.jpeg"/><Relationship Id="rId22" Type="http://schemas.openxmlformats.org/officeDocument/2006/relationships/image" Target="../media/image129.emf"/><Relationship Id="rId27" Type="http://schemas.openxmlformats.org/officeDocument/2006/relationships/image" Target="../media/image134.jpeg"/><Relationship Id="rId30" Type="http://schemas.openxmlformats.org/officeDocument/2006/relationships/image" Target="../media/image137.emf"/><Relationship Id="rId35" Type="http://schemas.openxmlformats.org/officeDocument/2006/relationships/image" Target="../media/image142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6.jpeg"/><Relationship Id="rId2" Type="http://schemas.openxmlformats.org/officeDocument/2006/relationships/image" Target="../media/image145.jpeg"/><Relationship Id="rId1" Type="http://schemas.openxmlformats.org/officeDocument/2006/relationships/image" Target="../media/image139.jpeg"/><Relationship Id="rId5" Type="http://schemas.openxmlformats.org/officeDocument/2006/relationships/image" Target="../media/image148.png"/><Relationship Id="rId4" Type="http://schemas.openxmlformats.org/officeDocument/2006/relationships/image" Target="../media/image147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1.jpeg"/><Relationship Id="rId7" Type="http://schemas.openxmlformats.org/officeDocument/2006/relationships/image" Target="../media/image155.png"/><Relationship Id="rId2" Type="http://schemas.openxmlformats.org/officeDocument/2006/relationships/image" Target="../media/image150.png"/><Relationship Id="rId1" Type="http://schemas.openxmlformats.org/officeDocument/2006/relationships/image" Target="../media/image149.png"/><Relationship Id="rId6" Type="http://schemas.openxmlformats.org/officeDocument/2006/relationships/image" Target="../media/image154.png"/><Relationship Id="rId5" Type="http://schemas.openxmlformats.org/officeDocument/2006/relationships/image" Target="../media/image153.png"/><Relationship Id="rId4" Type="http://schemas.openxmlformats.org/officeDocument/2006/relationships/image" Target="../media/image15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6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0.png"/><Relationship Id="rId3" Type="http://schemas.openxmlformats.org/officeDocument/2006/relationships/image" Target="../media/image30.png"/><Relationship Id="rId7" Type="http://schemas.openxmlformats.org/officeDocument/2006/relationships/image" Target="../media/image34.jpeg"/><Relationship Id="rId12" Type="http://schemas.openxmlformats.org/officeDocument/2006/relationships/image" Target="../media/image39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jpeg"/><Relationship Id="rId11" Type="http://schemas.openxmlformats.org/officeDocument/2006/relationships/image" Target="../media/image38.png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8.png"/><Relationship Id="rId7" Type="http://schemas.openxmlformats.org/officeDocument/2006/relationships/image" Target="../media/image34.jpeg"/><Relationship Id="rId2" Type="http://schemas.openxmlformats.org/officeDocument/2006/relationships/image" Target="../media/image157.png"/><Relationship Id="rId1" Type="http://schemas.openxmlformats.org/officeDocument/2006/relationships/image" Target="../media/image28.pn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4" Type="http://schemas.openxmlformats.org/officeDocument/2006/relationships/image" Target="../media/image15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3" Type="http://schemas.openxmlformats.org/officeDocument/2006/relationships/image" Target="../media/image43.jpeg"/><Relationship Id="rId7" Type="http://schemas.openxmlformats.org/officeDocument/2006/relationships/image" Target="../media/image47.jpeg"/><Relationship Id="rId2" Type="http://schemas.openxmlformats.org/officeDocument/2006/relationships/image" Target="../media/image42.jpeg"/><Relationship Id="rId1" Type="http://schemas.openxmlformats.org/officeDocument/2006/relationships/image" Target="../media/image41.emf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5" Type="http://schemas.openxmlformats.org/officeDocument/2006/relationships/image" Target="../media/image45.jpeg"/><Relationship Id="rId10" Type="http://schemas.openxmlformats.org/officeDocument/2006/relationships/image" Target="../media/image50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png"/><Relationship Id="rId3" Type="http://schemas.openxmlformats.org/officeDocument/2006/relationships/image" Target="../media/image54.png"/><Relationship Id="rId7" Type="http://schemas.openxmlformats.org/officeDocument/2006/relationships/image" Target="../media/image58.png"/><Relationship Id="rId12" Type="http://schemas.openxmlformats.org/officeDocument/2006/relationships/image" Target="../media/image63.emf"/><Relationship Id="rId2" Type="http://schemas.openxmlformats.org/officeDocument/2006/relationships/image" Target="../media/image53.emf"/><Relationship Id="rId1" Type="http://schemas.openxmlformats.org/officeDocument/2006/relationships/image" Target="../media/image52.png"/><Relationship Id="rId6" Type="http://schemas.openxmlformats.org/officeDocument/2006/relationships/image" Target="../media/image57.png"/><Relationship Id="rId11" Type="http://schemas.openxmlformats.org/officeDocument/2006/relationships/image" Target="../media/image62.emf"/><Relationship Id="rId5" Type="http://schemas.openxmlformats.org/officeDocument/2006/relationships/image" Target="../media/image56.emf"/><Relationship Id="rId15" Type="http://schemas.openxmlformats.org/officeDocument/2006/relationships/image" Target="../media/image66.png"/><Relationship Id="rId10" Type="http://schemas.openxmlformats.org/officeDocument/2006/relationships/image" Target="../media/image61.emf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image" Target="../media/image6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emf"/><Relationship Id="rId2" Type="http://schemas.openxmlformats.org/officeDocument/2006/relationships/image" Target="../media/image67.emf"/><Relationship Id="rId1" Type="http://schemas.openxmlformats.org/officeDocument/2006/relationships/image" Target="../media/image52.png"/><Relationship Id="rId6" Type="http://schemas.openxmlformats.org/officeDocument/2006/relationships/image" Target="../media/image71.emf"/><Relationship Id="rId5" Type="http://schemas.openxmlformats.org/officeDocument/2006/relationships/image" Target="../media/image70.emf"/><Relationship Id="rId4" Type="http://schemas.openxmlformats.org/officeDocument/2006/relationships/image" Target="../media/image69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73.emf"/><Relationship Id="rId1" Type="http://schemas.openxmlformats.org/officeDocument/2006/relationships/image" Target="../media/image7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3</xdr:row>
      <xdr:rowOff>266700</xdr:rowOff>
    </xdr:from>
    <xdr:to>
      <xdr:col>3</xdr:col>
      <xdr:colOff>676275</xdr:colOff>
      <xdr:row>3</xdr:row>
      <xdr:rowOff>1343025</xdr:rowOff>
    </xdr:to>
    <xdr:pic>
      <xdr:nvPicPr>
        <xdr:cNvPr id="572416" name="Picture 14" descr="RAC tango">
          <a:extLst>
            <a:ext uri="{FF2B5EF4-FFF2-40B4-BE49-F238E27FC236}">
              <a16:creationId xmlns:a16="http://schemas.microsoft.com/office/drawing/2014/main" xmlns="" id="{82CEE2F5-A009-4C34-BF8A-8DAC2CDD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1924050"/>
          <a:ext cx="6381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3</xdr:row>
      <xdr:rowOff>190500</xdr:rowOff>
    </xdr:from>
    <xdr:to>
      <xdr:col>2</xdr:col>
      <xdr:colOff>1276350</xdr:colOff>
      <xdr:row>3</xdr:row>
      <xdr:rowOff>714375</xdr:rowOff>
    </xdr:to>
    <xdr:pic>
      <xdr:nvPicPr>
        <xdr:cNvPr id="572417" name="Picture 15" descr="alps_2">
          <a:extLst>
            <a:ext uri="{FF2B5EF4-FFF2-40B4-BE49-F238E27FC236}">
              <a16:creationId xmlns:a16="http://schemas.microsoft.com/office/drawing/2014/main" xmlns="" id="{04D17316-6129-4BA2-A1E8-BA1FBACAD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1847850"/>
          <a:ext cx="1143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1438275</xdr:colOff>
      <xdr:row>3</xdr:row>
      <xdr:rowOff>57150</xdr:rowOff>
    </xdr:from>
    <xdr:to>
      <xdr:col>2</xdr:col>
      <xdr:colOff>2209800</xdr:colOff>
      <xdr:row>3</xdr:row>
      <xdr:rowOff>723900</xdr:rowOff>
    </xdr:to>
    <xdr:pic>
      <xdr:nvPicPr>
        <xdr:cNvPr id="572418" name="Picture 16" descr="PAC indoor">
          <a:extLst>
            <a:ext uri="{FF2B5EF4-FFF2-40B4-BE49-F238E27FC236}">
              <a16:creationId xmlns:a16="http://schemas.microsoft.com/office/drawing/2014/main" xmlns="" id="{34895204-BAE4-4327-9FE4-C125F6426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1714500"/>
          <a:ext cx="771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3</xdr:row>
      <xdr:rowOff>962025</xdr:rowOff>
    </xdr:from>
    <xdr:to>
      <xdr:col>2</xdr:col>
      <xdr:colOff>1438275</xdr:colOff>
      <xdr:row>3</xdr:row>
      <xdr:rowOff>1533525</xdr:rowOff>
    </xdr:to>
    <xdr:pic>
      <xdr:nvPicPr>
        <xdr:cNvPr id="572419" name="Picture 18" descr="vida2">
          <a:extLst>
            <a:ext uri="{FF2B5EF4-FFF2-40B4-BE49-F238E27FC236}">
              <a16:creationId xmlns:a16="http://schemas.microsoft.com/office/drawing/2014/main" xmlns="" id="{14695852-A30A-4C3F-83F6-32DA3C385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2619375"/>
          <a:ext cx="1333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11</xdr:row>
      <xdr:rowOff>142875</xdr:rowOff>
    </xdr:from>
    <xdr:to>
      <xdr:col>0</xdr:col>
      <xdr:colOff>2009775</xdr:colOff>
      <xdr:row>11</xdr:row>
      <xdr:rowOff>695325</xdr:rowOff>
    </xdr:to>
    <xdr:pic>
      <xdr:nvPicPr>
        <xdr:cNvPr id="572420" name="Picture 19" descr="фанкойлы">
          <a:extLst>
            <a:ext uri="{FF2B5EF4-FFF2-40B4-BE49-F238E27FC236}">
              <a16:creationId xmlns:a16="http://schemas.microsoft.com/office/drawing/2014/main" xmlns="" id="{727BF90C-61A6-40F6-9B00-B114D5494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6991350"/>
          <a:ext cx="1123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</xdr:row>
      <xdr:rowOff>733425</xdr:rowOff>
    </xdr:from>
    <xdr:to>
      <xdr:col>0</xdr:col>
      <xdr:colOff>1009650</xdr:colOff>
      <xdr:row>11</xdr:row>
      <xdr:rowOff>1266825</xdr:rowOff>
    </xdr:to>
    <xdr:pic>
      <xdr:nvPicPr>
        <xdr:cNvPr id="572421" name="Picture 20" descr="39">
          <a:extLst>
            <a:ext uri="{FF2B5EF4-FFF2-40B4-BE49-F238E27FC236}">
              <a16:creationId xmlns:a16="http://schemas.microsoft.com/office/drawing/2014/main" xmlns="" id="{E6EA34A4-D2E8-4F8A-83B6-5CE9048C8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581900"/>
          <a:ext cx="923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11</xdr:row>
      <xdr:rowOff>571500</xdr:rowOff>
    </xdr:from>
    <xdr:to>
      <xdr:col>1</xdr:col>
      <xdr:colOff>457200</xdr:colOff>
      <xdr:row>11</xdr:row>
      <xdr:rowOff>1152525</xdr:rowOff>
    </xdr:to>
    <xdr:pic>
      <xdr:nvPicPr>
        <xdr:cNvPr id="572422" name="Picture 21" descr="kass_bf">
          <a:extLst>
            <a:ext uri="{FF2B5EF4-FFF2-40B4-BE49-F238E27FC236}">
              <a16:creationId xmlns:a16="http://schemas.microsoft.com/office/drawing/2014/main" xmlns="" id="{DE75069E-B403-49CC-8135-6D2D79125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7419975"/>
          <a:ext cx="1038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</xdr:row>
      <xdr:rowOff>1438275</xdr:rowOff>
    </xdr:from>
    <xdr:to>
      <xdr:col>0</xdr:col>
      <xdr:colOff>1419225</xdr:colOff>
      <xdr:row>3</xdr:row>
      <xdr:rowOff>2571750</xdr:rowOff>
    </xdr:to>
    <xdr:pic>
      <xdr:nvPicPr>
        <xdr:cNvPr id="572423" name="Рисунок 28" descr="1234.jpg">
          <a:extLst>
            <a:ext uri="{FF2B5EF4-FFF2-40B4-BE49-F238E27FC236}">
              <a16:creationId xmlns:a16="http://schemas.microsoft.com/office/drawing/2014/main" xmlns="" id="{1149C553-DDBF-4B38-AC04-93800D74E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095625"/>
          <a:ext cx="11811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13</xdr:row>
      <xdr:rowOff>142875</xdr:rowOff>
    </xdr:from>
    <xdr:to>
      <xdr:col>0</xdr:col>
      <xdr:colOff>1438275</xdr:colOff>
      <xdr:row>13</xdr:row>
      <xdr:rowOff>1133475</xdr:rowOff>
    </xdr:to>
    <xdr:pic>
      <xdr:nvPicPr>
        <xdr:cNvPr id="572424" name="Рисунок 30" descr="chill_5.jpg">
          <a:extLst>
            <a:ext uri="{FF2B5EF4-FFF2-40B4-BE49-F238E27FC236}">
              <a16:creationId xmlns:a16="http://schemas.microsoft.com/office/drawing/2014/main" xmlns="" id="{4E7F0C4B-EC47-4900-966D-1747388B7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648700"/>
          <a:ext cx="14001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7</xdr:row>
      <xdr:rowOff>76200</xdr:rowOff>
    </xdr:from>
    <xdr:to>
      <xdr:col>0</xdr:col>
      <xdr:colOff>1590675</xdr:colOff>
      <xdr:row>7</xdr:row>
      <xdr:rowOff>1009650</xdr:rowOff>
    </xdr:to>
    <xdr:pic>
      <xdr:nvPicPr>
        <xdr:cNvPr id="572425" name="Рисунок 32" descr="Photo for MCCU-22(28)CN2.jpg">
          <a:extLst>
            <a:ext uri="{FF2B5EF4-FFF2-40B4-BE49-F238E27FC236}">
              <a16:creationId xmlns:a16="http://schemas.microsoft.com/office/drawing/2014/main" xmlns="" id="{75AA97C9-4C78-4E6B-8345-4597C7B0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019675"/>
          <a:ext cx="14859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11</xdr:row>
      <xdr:rowOff>85725</xdr:rowOff>
    </xdr:from>
    <xdr:to>
      <xdr:col>2</xdr:col>
      <xdr:colOff>1057275</xdr:colOff>
      <xdr:row>11</xdr:row>
      <xdr:rowOff>1257300</xdr:rowOff>
    </xdr:to>
    <xdr:pic>
      <xdr:nvPicPr>
        <xdr:cNvPr id="572426" name="Рисунок 33" descr="10kw小水机.jpg">
          <a:extLst>
            <a:ext uri="{FF2B5EF4-FFF2-40B4-BE49-F238E27FC236}">
              <a16:creationId xmlns:a16="http://schemas.microsoft.com/office/drawing/2014/main" xmlns="" id="{00626B80-492E-4FA1-A745-038674D82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6934200"/>
          <a:ext cx="9144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923925</xdr:colOff>
      <xdr:row>13</xdr:row>
      <xdr:rowOff>152400</xdr:rowOff>
    </xdr:from>
    <xdr:to>
      <xdr:col>2</xdr:col>
      <xdr:colOff>1847850</xdr:colOff>
      <xdr:row>13</xdr:row>
      <xdr:rowOff>1133475</xdr:rowOff>
    </xdr:to>
    <xdr:pic>
      <xdr:nvPicPr>
        <xdr:cNvPr id="572427" name="Рисунок 34" descr="Domestic Pool.jpg">
          <a:extLst>
            <a:ext uri="{FF2B5EF4-FFF2-40B4-BE49-F238E27FC236}">
              <a16:creationId xmlns:a16="http://schemas.microsoft.com/office/drawing/2014/main" xmlns="" id="{2653298B-EE98-4037-ABCC-370597C6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8658225"/>
          <a:ext cx="923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1371600</xdr:colOff>
      <xdr:row>11</xdr:row>
      <xdr:rowOff>76200</xdr:rowOff>
    </xdr:from>
    <xdr:to>
      <xdr:col>3</xdr:col>
      <xdr:colOff>590550</xdr:colOff>
      <xdr:row>11</xdr:row>
      <xdr:rowOff>1266825</xdr:rowOff>
    </xdr:to>
    <xdr:pic>
      <xdr:nvPicPr>
        <xdr:cNvPr id="572428" name="Рисунок 35" descr="250KW.jpg">
          <a:extLst>
            <a:ext uri="{FF2B5EF4-FFF2-40B4-BE49-F238E27FC236}">
              <a16:creationId xmlns:a16="http://schemas.microsoft.com/office/drawing/2014/main" xmlns="" id="{56FF11F3-9C81-4DA3-822D-27B677F6B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6924675"/>
          <a:ext cx="18669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1695450</xdr:colOff>
      <xdr:row>3</xdr:row>
      <xdr:rowOff>657225</xdr:rowOff>
    </xdr:from>
    <xdr:to>
      <xdr:col>2</xdr:col>
      <xdr:colOff>2457450</xdr:colOff>
      <xdr:row>3</xdr:row>
      <xdr:rowOff>1323975</xdr:rowOff>
    </xdr:to>
    <xdr:pic>
      <xdr:nvPicPr>
        <xdr:cNvPr id="572429" name="Рисунок 25" descr="mini_chiller2.jpg">
          <a:extLst>
            <a:ext uri="{FF2B5EF4-FFF2-40B4-BE49-F238E27FC236}">
              <a16:creationId xmlns:a16="http://schemas.microsoft.com/office/drawing/2014/main" xmlns="" id="{3D490525-60CB-4DC3-A023-7CE68F45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314575"/>
          <a:ext cx="7620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1562100</xdr:colOff>
      <xdr:row>3</xdr:row>
      <xdr:rowOff>142875</xdr:rowOff>
    </xdr:from>
    <xdr:to>
      <xdr:col>1</xdr:col>
      <xdr:colOff>161925</xdr:colOff>
      <xdr:row>3</xdr:row>
      <xdr:rowOff>1266825</xdr:rowOff>
    </xdr:to>
    <xdr:pic>
      <xdr:nvPicPr>
        <xdr:cNvPr id="572430" name="Рисунок 1">
          <a:extLst>
            <a:ext uri="{FF2B5EF4-FFF2-40B4-BE49-F238E27FC236}">
              <a16:creationId xmlns:a16="http://schemas.microsoft.com/office/drawing/2014/main" xmlns="" id="{6A47D823-6525-4079-B6A7-8B07CB05B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800225"/>
          <a:ext cx="12477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13</xdr:row>
      <xdr:rowOff>57150</xdr:rowOff>
    </xdr:from>
    <xdr:to>
      <xdr:col>2</xdr:col>
      <xdr:colOff>552450</xdr:colOff>
      <xdr:row>13</xdr:row>
      <xdr:rowOff>1123950</xdr:rowOff>
    </xdr:to>
    <xdr:pic>
      <xdr:nvPicPr>
        <xdr:cNvPr id="572431" name="Рисунок 1">
          <a:extLst>
            <a:ext uri="{FF2B5EF4-FFF2-40B4-BE49-F238E27FC236}">
              <a16:creationId xmlns:a16="http://schemas.microsoft.com/office/drawing/2014/main" xmlns="" id="{35B14FDE-B050-4CB2-859E-D220B0917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8562975"/>
          <a:ext cx="495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</xdr:row>
      <xdr:rowOff>57150</xdr:rowOff>
    </xdr:from>
    <xdr:to>
      <xdr:col>0</xdr:col>
      <xdr:colOff>1371600</xdr:colOff>
      <xdr:row>3</xdr:row>
      <xdr:rowOff>1428750</xdr:rowOff>
    </xdr:to>
    <xdr:pic>
      <xdr:nvPicPr>
        <xdr:cNvPr id="572432" name="Рисунок 2">
          <a:extLst>
            <a:ext uri="{FF2B5EF4-FFF2-40B4-BE49-F238E27FC236}">
              <a16:creationId xmlns:a16="http://schemas.microsoft.com/office/drawing/2014/main" xmlns="" id="{7A9A3810-7CAB-428B-B38A-A9270F9E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0"/>
          <a:ext cx="11715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1524000</xdr:colOff>
      <xdr:row>13</xdr:row>
      <xdr:rowOff>57150</xdr:rowOff>
    </xdr:from>
    <xdr:to>
      <xdr:col>1</xdr:col>
      <xdr:colOff>295275</xdr:colOff>
      <xdr:row>13</xdr:row>
      <xdr:rowOff>1133475</xdr:rowOff>
    </xdr:to>
    <xdr:pic>
      <xdr:nvPicPr>
        <xdr:cNvPr id="572433" name="Рисунок 3">
          <a:extLst>
            <a:ext uri="{FF2B5EF4-FFF2-40B4-BE49-F238E27FC236}">
              <a16:creationId xmlns:a16="http://schemas.microsoft.com/office/drawing/2014/main" xmlns="" id="{B93F4745-0B7E-4DF9-9C62-367753B18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8562975"/>
          <a:ext cx="14192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3</xdr:row>
      <xdr:rowOff>1838325</xdr:rowOff>
    </xdr:from>
    <xdr:to>
      <xdr:col>2</xdr:col>
      <xdr:colOff>1609725</xdr:colOff>
      <xdr:row>3</xdr:row>
      <xdr:rowOff>2419350</xdr:rowOff>
    </xdr:to>
    <xdr:pic>
      <xdr:nvPicPr>
        <xdr:cNvPr id="572434" name="Рисунок 1">
          <a:extLst>
            <a:ext uri="{FF2B5EF4-FFF2-40B4-BE49-F238E27FC236}">
              <a16:creationId xmlns:a16="http://schemas.microsoft.com/office/drawing/2014/main" xmlns="" id="{DEBA3741-777E-4404-B7A5-EAE495050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3495675"/>
          <a:ext cx="1590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1676400</xdr:colOff>
      <xdr:row>3</xdr:row>
      <xdr:rowOff>1562100</xdr:rowOff>
    </xdr:from>
    <xdr:to>
      <xdr:col>3</xdr:col>
      <xdr:colOff>695325</xdr:colOff>
      <xdr:row>3</xdr:row>
      <xdr:rowOff>2190750</xdr:rowOff>
    </xdr:to>
    <xdr:pic>
      <xdr:nvPicPr>
        <xdr:cNvPr id="572435" name="Рисунок 2">
          <a:extLst>
            <a:ext uri="{FF2B5EF4-FFF2-40B4-BE49-F238E27FC236}">
              <a16:creationId xmlns:a16="http://schemas.microsoft.com/office/drawing/2014/main" xmlns="" id="{4EBBF899-0E7D-499B-B7DD-C009B0306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3219450"/>
          <a:ext cx="16668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1476375</xdr:colOff>
      <xdr:row>3</xdr:row>
      <xdr:rowOff>1438275</xdr:rowOff>
    </xdr:from>
    <xdr:to>
      <xdr:col>1</xdr:col>
      <xdr:colOff>66675</xdr:colOff>
      <xdr:row>3</xdr:row>
      <xdr:rowOff>2266950</xdr:rowOff>
    </xdr:to>
    <xdr:pic>
      <xdr:nvPicPr>
        <xdr:cNvPr id="572436" name="Picture 173" descr="新小冷霸">
          <a:extLst>
            <a:ext uri="{FF2B5EF4-FFF2-40B4-BE49-F238E27FC236}">
              <a16:creationId xmlns:a16="http://schemas.microsoft.com/office/drawing/2014/main" xmlns="" id="{66FCC677-0D8C-4C18-91C3-A5D3C6183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3095625"/>
          <a:ext cx="12382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15</xdr:row>
      <xdr:rowOff>95250</xdr:rowOff>
    </xdr:from>
    <xdr:to>
      <xdr:col>0</xdr:col>
      <xdr:colOff>1343025</xdr:colOff>
      <xdr:row>15</xdr:row>
      <xdr:rowOff>952500</xdr:rowOff>
    </xdr:to>
    <xdr:pic>
      <xdr:nvPicPr>
        <xdr:cNvPr id="572437" name="Рисунок 27">
          <a:extLst>
            <a:ext uri="{FF2B5EF4-FFF2-40B4-BE49-F238E27FC236}">
              <a16:creationId xmlns:a16="http://schemas.microsoft.com/office/drawing/2014/main" xmlns="" id="{F9F6FBE5-D542-4534-B8D7-1FB5B7742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0106025"/>
          <a:ext cx="5619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1733550</xdr:colOff>
      <xdr:row>7</xdr:row>
      <xdr:rowOff>180975</xdr:rowOff>
    </xdr:from>
    <xdr:to>
      <xdr:col>1</xdr:col>
      <xdr:colOff>409575</xdr:colOff>
      <xdr:row>7</xdr:row>
      <xdr:rowOff>1085850</xdr:rowOff>
    </xdr:to>
    <xdr:pic>
      <xdr:nvPicPr>
        <xdr:cNvPr id="572438" name="Рисунок 1">
          <a:extLst>
            <a:ext uri="{FF2B5EF4-FFF2-40B4-BE49-F238E27FC236}">
              <a16:creationId xmlns:a16="http://schemas.microsoft.com/office/drawing/2014/main" xmlns="" id="{65622628-691A-4844-A214-09562D183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5124450"/>
          <a:ext cx="13239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2266950</xdr:colOff>
      <xdr:row>13</xdr:row>
      <xdr:rowOff>76200</xdr:rowOff>
    </xdr:from>
    <xdr:to>
      <xdr:col>3</xdr:col>
      <xdr:colOff>342900</xdr:colOff>
      <xdr:row>13</xdr:row>
      <xdr:rowOff>1133475</xdr:rowOff>
    </xdr:to>
    <xdr:pic>
      <xdr:nvPicPr>
        <xdr:cNvPr id="572439" name="Рисунок 2">
          <a:extLst>
            <a:ext uri="{FF2B5EF4-FFF2-40B4-BE49-F238E27FC236}">
              <a16:creationId xmlns:a16="http://schemas.microsoft.com/office/drawing/2014/main" xmlns="" id="{60ADD615-5E74-47C3-BCA2-C9786CFDD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8582025"/>
          <a:ext cx="7239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57150</xdr:rowOff>
    </xdr:from>
    <xdr:to>
      <xdr:col>1</xdr:col>
      <xdr:colOff>161925</xdr:colOff>
      <xdr:row>0</xdr:row>
      <xdr:rowOff>752475</xdr:rowOff>
    </xdr:to>
    <xdr:pic>
      <xdr:nvPicPr>
        <xdr:cNvPr id="572440" name="Рисунок 1">
          <a:extLst>
            <a:ext uri="{FF2B5EF4-FFF2-40B4-BE49-F238E27FC236}">
              <a16:creationId xmlns:a16="http://schemas.microsoft.com/office/drawing/2014/main" xmlns="" id="{304DD91C-F297-484D-A875-615E36651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7150"/>
          <a:ext cx="2695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3</xdr:row>
      <xdr:rowOff>76200</xdr:rowOff>
    </xdr:from>
    <xdr:to>
      <xdr:col>0</xdr:col>
      <xdr:colOff>1438275</xdr:colOff>
      <xdr:row>10</xdr:row>
      <xdr:rowOff>190500</xdr:rowOff>
    </xdr:to>
    <xdr:pic>
      <xdr:nvPicPr>
        <xdr:cNvPr id="507226" name="Рисунок 14">
          <a:extLst>
            <a:ext uri="{FF2B5EF4-FFF2-40B4-BE49-F238E27FC236}">
              <a16:creationId xmlns:a16="http://schemas.microsoft.com/office/drawing/2014/main" xmlns="" id="{B04DD3A5-CA5B-4DA2-AC71-749FABD6E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990850"/>
          <a:ext cx="12001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16</xdr:row>
      <xdr:rowOff>47625</xdr:rowOff>
    </xdr:from>
    <xdr:to>
      <xdr:col>0</xdr:col>
      <xdr:colOff>1466850</xdr:colOff>
      <xdr:row>22</xdr:row>
      <xdr:rowOff>133350</xdr:rowOff>
    </xdr:to>
    <xdr:pic>
      <xdr:nvPicPr>
        <xdr:cNvPr id="507227" name="Рисунок 17">
          <a:extLst>
            <a:ext uri="{FF2B5EF4-FFF2-40B4-BE49-F238E27FC236}">
              <a16:creationId xmlns:a16="http://schemas.microsoft.com/office/drawing/2014/main" xmlns="" id="{5FAA5C9D-2E7A-4133-BFA7-6EFE36D6D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086475"/>
          <a:ext cx="1266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0</xdr:row>
      <xdr:rowOff>85725</xdr:rowOff>
    </xdr:from>
    <xdr:to>
      <xdr:col>2</xdr:col>
      <xdr:colOff>676275</xdr:colOff>
      <xdr:row>1</xdr:row>
      <xdr:rowOff>180975</xdr:rowOff>
    </xdr:to>
    <xdr:pic>
      <xdr:nvPicPr>
        <xdr:cNvPr id="507228" name="Picture 6" descr="logo_shuft_utv">
          <a:extLst>
            <a:ext uri="{FF2B5EF4-FFF2-40B4-BE49-F238E27FC236}">
              <a16:creationId xmlns:a16="http://schemas.microsoft.com/office/drawing/2014/main" xmlns="" id="{1B25FA72-62F9-4B51-B716-12B5C3B98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800225"/>
          <a:ext cx="1600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12</xdr:row>
      <xdr:rowOff>85725</xdr:rowOff>
    </xdr:from>
    <xdr:to>
      <xdr:col>2</xdr:col>
      <xdr:colOff>676275</xdr:colOff>
      <xdr:row>13</xdr:row>
      <xdr:rowOff>180975</xdr:rowOff>
    </xdr:to>
    <xdr:pic>
      <xdr:nvPicPr>
        <xdr:cNvPr id="507229" name="Picture 6" descr="logo_shuft_utv">
          <a:extLst>
            <a:ext uri="{FF2B5EF4-FFF2-40B4-BE49-F238E27FC236}">
              <a16:creationId xmlns:a16="http://schemas.microsoft.com/office/drawing/2014/main" xmlns="" id="{B60A693E-44AF-46FD-A525-06EE077BC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4733925"/>
          <a:ext cx="1600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171450</xdr:rowOff>
    </xdr:from>
    <xdr:to>
      <xdr:col>0</xdr:col>
      <xdr:colOff>1352550</xdr:colOff>
      <xdr:row>1</xdr:row>
      <xdr:rowOff>85725</xdr:rowOff>
    </xdr:to>
    <xdr:pic>
      <xdr:nvPicPr>
        <xdr:cNvPr id="577536" name="Picture 6" descr="logo_shuft_utv">
          <a:extLst>
            <a:ext uri="{FF2B5EF4-FFF2-40B4-BE49-F238E27FC236}">
              <a16:creationId xmlns:a16="http://schemas.microsoft.com/office/drawing/2014/main" xmlns="" id="{658BF22A-37E7-4606-BC73-B4A7EF986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8595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44</xdr:row>
      <xdr:rowOff>9525</xdr:rowOff>
    </xdr:from>
    <xdr:to>
      <xdr:col>0</xdr:col>
      <xdr:colOff>1533525</xdr:colOff>
      <xdr:row>50</xdr:row>
      <xdr:rowOff>95250</xdr:rowOff>
    </xdr:to>
    <xdr:pic>
      <xdr:nvPicPr>
        <xdr:cNvPr id="577537" name="Рисунок 4">
          <a:extLst>
            <a:ext uri="{FF2B5EF4-FFF2-40B4-BE49-F238E27FC236}">
              <a16:creationId xmlns:a16="http://schemas.microsoft.com/office/drawing/2014/main" xmlns="" id="{37F4ACE4-CA74-4B91-BDC1-1174F7101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953875"/>
          <a:ext cx="14287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12</xdr:row>
      <xdr:rowOff>28575</xdr:rowOff>
    </xdr:from>
    <xdr:to>
      <xdr:col>0</xdr:col>
      <xdr:colOff>1381125</xdr:colOff>
      <xdr:row>18</xdr:row>
      <xdr:rowOff>0</xdr:rowOff>
    </xdr:to>
    <xdr:pic>
      <xdr:nvPicPr>
        <xdr:cNvPr id="577538" name="Рисунок 6">
          <a:extLst>
            <a:ext uri="{FF2B5EF4-FFF2-40B4-BE49-F238E27FC236}">
              <a16:creationId xmlns:a16="http://schemas.microsoft.com/office/drawing/2014/main" xmlns="" id="{ED9B8831-D97E-451B-A453-7956539DB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791075"/>
          <a:ext cx="12858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31</xdr:row>
      <xdr:rowOff>180975</xdr:rowOff>
    </xdr:from>
    <xdr:to>
      <xdr:col>0</xdr:col>
      <xdr:colOff>1514475</xdr:colOff>
      <xdr:row>32</xdr:row>
      <xdr:rowOff>47625</xdr:rowOff>
    </xdr:to>
    <xdr:pic>
      <xdr:nvPicPr>
        <xdr:cNvPr id="577539" name="Picture 6" descr="logo_shuft_utv">
          <a:extLst>
            <a:ext uri="{FF2B5EF4-FFF2-40B4-BE49-F238E27FC236}">
              <a16:creationId xmlns:a16="http://schemas.microsoft.com/office/drawing/2014/main" xmlns="" id="{00611C9E-A9A7-40EB-A621-808E89EF8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57250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34</xdr:row>
      <xdr:rowOff>47625</xdr:rowOff>
    </xdr:from>
    <xdr:to>
      <xdr:col>0</xdr:col>
      <xdr:colOff>1381125</xdr:colOff>
      <xdr:row>37</xdr:row>
      <xdr:rowOff>152400</xdr:rowOff>
    </xdr:to>
    <xdr:pic>
      <xdr:nvPicPr>
        <xdr:cNvPr id="577540" name="Рисунок 9">
          <a:extLst>
            <a:ext uri="{FF2B5EF4-FFF2-40B4-BE49-F238E27FC236}">
              <a16:creationId xmlns:a16="http://schemas.microsoft.com/office/drawing/2014/main" xmlns="" id="{A845F5E2-0918-45BD-AA0E-9207A9FC9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82150"/>
          <a:ext cx="1190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78</xdr:row>
      <xdr:rowOff>57150</xdr:rowOff>
    </xdr:from>
    <xdr:to>
      <xdr:col>0</xdr:col>
      <xdr:colOff>1552575</xdr:colOff>
      <xdr:row>84</xdr:row>
      <xdr:rowOff>28575</xdr:rowOff>
    </xdr:to>
    <xdr:pic>
      <xdr:nvPicPr>
        <xdr:cNvPr id="577541" name="Рисунок 13">
          <a:extLst>
            <a:ext uri="{FF2B5EF4-FFF2-40B4-BE49-F238E27FC236}">
              <a16:creationId xmlns:a16="http://schemas.microsoft.com/office/drawing/2014/main" xmlns="" id="{5EA7C982-E2A4-4CF3-9C4F-B9AA571A7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821525"/>
          <a:ext cx="1495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98</xdr:row>
      <xdr:rowOff>19050</xdr:rowOff>
    </xdr:from>
    <xdr:to>
      <xdr:col>0</xdr:col>
      <xdr:colOff>1485900</xdr:colOff>
      <xdr:row>105</xdr:row>
      <xdr:rowOff>95250</xdr:rowOff>
    </xdr:to>
    <xdr:pic>
      <xdr:nvPicPr>
        <xdr:cNvPr id="577542" name="Рисунок 18">
          <a:extLst>
            <a:ext uri="{FF2B5EF4-FFF2-40B4-BE49-F238E27FC236}">
              <a16:creationId xmlns:a16="http://schemas.microsoft.com/office/drawing/2014/main" xmlns="" id="{A92FBF3F-DA24-42E3-9CA9-7A52A4452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422100"/>
          <a:ext cx="14097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124</xdr:row>
      <xdr:rowOff>57150</xdr:rowOff>
    </xdr:from>
    <xdr:to>
      <xdr:col>0</xdr:col>
      <xdr:colOff>1314450</xdr:colOff>
      <xdr:row>129</xdr:row>
      <xdr:rowOff>123825</xdr:rowOff>
    </xdr:to>
    <xdr:pic>
      <xdr:nvPicPr>
        <xdr:cNvPr id="577543" name="Рисунок 23">
          <a:extLst>
            <a:ext uri="{FF2B5EF4-FFF2-40B4-BE49-F238E27FC236}">
              <a16:creationId xmlns:a16="http://schemas.microsoft.com/office/drawing/2014/main" xmlns="" id="{6F2377BA-FAC9-4893-9B51-18BDB3E97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0784800"/>
          <a:ext cx="10572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137</xdr:row>
      <xdr:rowOff>161925</xdr:rowOff>
    </xdr:from>
    <xdr:to>
      <xdr:col>0</xdr:col>
      <xdr:colOff>1276350</xdr:colOff>
      <xdr:row>142</xdr:row>
      <xdr:rowOff>180975</xdr:rowOff>
    </xdr:to>
    <xdr:pic>
      <xdr:nvPicPr>
        <xdr:cNvPr id="577544" name="Рисунок 27">
          <a:extLst>
            <a:ext uri="{FF2B5EF4-FFF2-40B4-BE49-F238E27FC236}">
              <a16:creationId xmlns:a16="http://schemas.microsoft.com/office/drawing/2014/main" xmlns="" id="{DDB5934D-ED39-458A-BEAD-08115125C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3966150"/>
          <a:ext cx="9810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112</xdr:row>
      <xdr:rowOff>95250</xdr:rowOff>
    </xdr:from>
    <xdr:to>
      <xdr:col>0</xdr:col>
      <xdr:colOff>1400175</xdr:colOff>
      <xdr:row>117</xdr:row>
      <xdr:rowOff>104775</xdr:rowOff>
    </xdr:to>
    <xdr:grpSp>
      <xdr:nvGrpSpPr>
        <xdr:cNvPr id="577545" name="Group 3">
          <a:extLst>
            <a:ext uri="{FF2B5EF4-FFF2-40B4-BE49-F238E27FC236}">
              <a16:creationId xmlns:a16="http://schemas.microsoft.com/office/drawing/2014/main" xmlns="" id="{81474AFB-4E1A-4ED1-88B2-518172151197}"/>
            </a:ext>
          </a:extLst>
        </xdr:cNvPr>
        <xdr:cNvGrpSpPr>
          <a:grpSpLocks noChangeAspect="1"/>
        </xdr:cNvGrpSpPr>
      </xdr:nvGrpSpPr>
      <xdr:grpSpPr bwMode="auto">
        <a:xfrm>
          <a:off x="114300" y="26022300"/>
          <a:ext cx="1285875" cy="962025"/>
          <a:chOff x="16" y="3879"/>
          <a:chExt cx="152" cy="119"/>
        </a:xfrm>
      </xdr:grpSpPr>
      <xdr:sp macro="" textlink="">
        <xdr:nvSpPr>
          <xdr:cNvPr id="577554" name="AutoShape 2">
            <a:extLst>
              <a:ext uri="{FF2B5EF4-FFF2-40B4-BE49-F238E27FC236}">
                <a16:creationId xmlns:a16="http://schemas.microsoft.com/office/drawing/2014/main" xmlns="" id="{4CF30D03-33EC-45E8-9DBF-7E5C0821E691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6" y="3879"/>
            <a:ext cx="152" cy="1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577555" name="Рисунок 45">
            <a:extLst>
              <a:ext uri="{FF2B5EF4-FFF2-40B4-BE49-F238E27FC236}">
                <a16:creationId xmlns:a16="http://schemas.microsoft.com/office/drawing/2014/main" xmlns="" id="{71A42667-77EB-4607-A692-AAD04B994E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" y="3879"/>
            <a:ext cx="153" cy="1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257175</xdr:colOff>
      <xdr:row>39</xdr:row>
      <xdr:rowOff>180975</xdr:rowOff>
    </xdr:from>
    <xdr:to>
      <xdr:col>0</xdr:col>
      <xdr:colOff>1514475</xdr:colOff>
      <xdr:row>40</xdr:row>
      <xdr:rowOff>76200</xdr:rowOff>
    </xdr:to>
    <xdr:pic>
      <xdr:nvPicPr>
        <xdr:cNvPr id="577546" name="Picture 6" descr="logo_shuft_utv">
          <a:extLst>
            <a:ext uri="{FF2B5EF4-FFF2-40B4-BE49-F238E27FC236}">
              <a16:creationId xmlns:a16="http://schemas.microsoft.com/office/drawing/2014/main" xmlns="" id="{E8147417-7A2C-4FFA-B5F2-CA71646DF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068705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54</xdr:row>
      <xdr:rowOff>133350</xdr:rowOff>
    </xdr:from>
    <xdr:to>
      <xdr:col>0</xdr:col>
      <xdr:colOff>1343025</xdr:colOff>
      <xdr:row>55</xdr:row>
      <xdr:rowOff>57150</xdr:rowOff>
    </xdr:to>
    <xdr:pic>
      <xdr:nvPicPr>
        <xdr:cNvPr id="577547" name="Picture 6" descr="logo_shuft_utv">
          <a:extLst>
            <a:ext uri="{FF2B5EF4-FFF2-40B4-BE49-F238E27FC236}">
              <a16:creationId xmlns:a16="http://schemas.microsoft.com/office/drawing/2014/main" xmlns="" id="{97FC8F81-AFF9-4A7F-B919-CF89E525D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01127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68</xdr:row>
      <xdr:rowOff>133350</xdr:rowOff>
    </xdr:from>
    <xdr:to>
      <xdr:col>0</xdr:col>
      <xdr:colOff>1343025</xdr:colOff>
      <xdr:row>69</xdr:row>
      <xdr:rowOff>47625</xdr:rowOff>
    </xdr:to>
    <xdr:pic>
      <xdr:nvPicPr>
        <xdr:cNvPr id="577548" name="Picture 6" descr="logo_shuft_utv">
          <a:extLst>
            <a:ext uri="{FF2B5EF4-FFF2-40B4-BE49-F238E27FC236}">
              <a16:creationId xmlns:a16="http://schemas.microsoft.com/office/drawing/2014/main" xmlns="" id="{E431E277-F14F-456D-ABE2-E4E42C209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7192625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92</xdr:row>
      <xdr:rowOff>133350</xdr:rowOff>
    </xdr:from>
    <xdr:to>
      <xdr:col>0</xdr:col>
      <xdr:colOff>1343025</xdr:colOff>
      <xdr:row>93</xdr:row>
      <xdr:rowOff>9525</xdr:rowOff>
    </xdr:to>
    <xdr:pic>
      <xdr:nvPicPr>
        <xdr:cNvPr id="577549" name="Picture 6" descr="logo_shuft_utv">
          <a:extLst>
            <a:ext uri="{FF2B5EF4-FFF2-40B4-BE49-F238E27FC236}">
              <a16:creationId xmlns:a16="http://schemas.microsoft.com/office/drawing/2014/main" xmlns="" id="{C2923813-C19F-414A-A57B-15591D550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2583775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108</xdr:row>
      <xdr:rowOff>133350</xdr:rowOff>
    </xdr:from>
    <xdr:to>
      <xdr:col>0</xdr:col>
      <xdr:colOff>1343025</xdr:colOff>
      <xdr:row>109</xdr:row>
      <xdr:rowOff>47625</xdr:rowOff>
    </xdr:to>
    <xdr:pic>
      <xdr:nvPicPr>
        <xdr:cNvPr id="577550" name="Picture 6" descr="logo_shuft_utv">
          <a:extLst>
            <a:ext uri="{FF2B5EF4-FFF2-40B4-BE49-F238E27FC236}">
              <a16:creationId xmlns:a16="http://schemas.microsoft.com/office/drawing/2014/main" xmlns="" id="{FE114541-151C-4B5E-8928-BDFF1F406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6460450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119</xdr:row>
      <xdr:rowOff>133350</xdr:rowOff>
    </xdr:from>
    <xdr:to>
      <xdr:col>0</xdr:col>
      <xdr:colOff>1343025</xdr:colOff>
      <xdr:row>120</xdr:row>
      <xdr:rowOff>47625</xdr:rowOff>
    </xdr:to>
    <xdr:pic>
      <xdr:nvPicPr>
        <xdr:cNvPr id="577551" name="Picture 6" descr="logo_shuft_utv">
          <a:extLst>
            <a:ext uri="{FF2B5EF4-FFF2-40B4-BE49-F238E27FC236}">
              <a16:creationId xmlns:a16="http://schemas.microsoft.com/office/drawing/2014/main" xmlns="" id="{CC4CF34F-C526-428A-904C-15A317167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911792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133</xdr:row>
      <xdr:rowOff>66675</xdr:rowOff>
    </xdr:from>
    <xdr:to>
      <xdr:col>0</xdr:col>
      <xdr:colOff>1343025</xdr:colOff>
      <xdr:row>133</xdr:row>
      <xdr:rowOff>438150</xdr:rowOff>
    </xdr:to>
    <xdr:pic>
      <xdr:nvPicPr>
        <xdr:cNvPr id="577552" name="Picture 6" descr="logo_shuft_utv">
          <a:extLst>
            <a:ext uri="{FF2B5EF4-FFF2-40B4-BE49-F238E27FC236}">
              <a16:creationId xmlns:a16="http://schemas.microsoft.com/office/drawing/2014/main" xmlns="" id="{5249A0D7-5EB8-4769-B80B-4D1C8E21B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252787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13</xdr:row>
      <xdr:rowOff>76200</xdr:rowOff>
    </xdr:from>
    <xdr:to>
      <xdr:col>0</xdr:col>
      <xdr:colOff>1466850</xdr:colOff>
      <xdr:row>17</xdr:row>
      <xdr:rowOff>180975</xdr:rowOff>
    </xdr:to>
    <xdr:pic>
      <xdr:nvPicPr>
        <xdr:cNvPr id="578560" name="Рисунок 4">
          <a:extLst>
            <a:ext uri="{FF2B5EF4-FFF2-40B4-BE49-F238E27FC236}">
              <a16:creationId xmlns:a16="http://schemas.microsoft.com/office/drawing/2014/main" xmlns="" id="{BCD82B7D-6F1F-447E-996B-479DB47D6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53025"/>
          <a:ext cx="13335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43</xdr:row>
      <xdr:rowOff>123825</xdr:rowOff>
    </xdr:from>
    <xdr:to>
      <xdr:col>0</xdr:col>
      <xdr:colOff>1438275</xdr:colOff>
      <xdr:row>48</xdr:row>
      <xdr:rowOff>85725</xdr:rowOff>
    </xdr:to>
    <xdr:pic>
      <xdr:nvPicPr>
        <xdr:cNvPr id="578561" name="Рисунок 8">
          <a:extLst>
            <a:ext uri="{FF2B5EF4-FFF2-40B4-BE49-F238E27FC236}">
              <a16:creationId xmlns:a16="http://schemas.microsoft.com/office/drawing/2014/main" xmlns="" id="{A2834677-D20E-42A8-86D7-F655800DC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801475"/>
          <a:ext cx="1285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61</xdr:row>
      <xdr:rowOff>171450</xdr:rowOff>
    </xdr:from>
    <xdr:to>
      <xdr:col>0</xdr:col>
      <xdr:colOff>1447800</xdr:colOff>
      <xdr:row>65</xdr:row>
      <xdr:rowOff>142875</xdr:rowOff>
    </xdr:to>
    <xdr:pic>
      <xdr:nvPicPr>
        <xdr:cNvPr id="578562" name="Рисунок 10">
          <a:extLst>
            <a:ext uri="{FF2B5EF4-FFF2-40B4-BE49-F238E27FC236}">
              <a16:creationId xmlns:a16="http://schemas.microsoft.com/office/drawing/2014/main" xmlns="" id="{2E25EBDF-698D-44E4-96D3-36973A6D6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925800"/>
          <a:ext cx="12573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73</xdr:row>
      <xdr:rowOff>161925</xdr:rowOff>
    </xdr:from>
    <xdr:to>
      <xdr:col>0</xdr:col>
      <xdr:colOff>1514475</xdr:colOff>
      <xdr:row>78</xdr:row>
      <xdr:rowOff>57150</xdr:rowOff>
    </xdr:to>
    <xdr:pic>
      <xdr:nvPicPr>
        <xdr:cNvPr id="578563" name="Рисунок 14">
          <a:extLst>
            <a:ext uri="{FF2B5EF4-FFF2-40B4-BE49-F238E27FC236}">
              <a16:creationId xmlns:a16="http://schemas.microsoft.com/office/drawing/2014/main" xmlns="" id="{D2D05E2A-A5EC-46F7-A5B5-314FAAA38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964275"/>
          <a:ext cx="14382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85</xdr:row>
      <xdr:rowOff>161925</xdr:rowOff>
    </xdr:from>
    <xdr:to>
      <xdr:col>0</xdr:col>
      <xdr:colOff>1514475</xdr:colOff>
      <xdr:row>90</xdr:row>
      <xdr:rowOff>38100</xdr:rowOff>
    </xdr:to>
    <xdr:pic>
      <xdr:nvPicPr>
        <xdr:cNvPr id="578564" name="Рисунок 17">
          <a:extLst>
            <a:ext uri="{FF2B5EF4-FFF2-40B4-BE49-F238E27FC236}">
              <a16:creationId xmlns:a16="http://schemas.microsoft.com/office/drawing/2014/main" xmlns="" id="{3CBF26AD-191F-4B40-8094-58BCDED5F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840825"/>
          <a:ext cx="14382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97</xdr:row>
      <xdr:rowOff>66675</xdr:rowOff>
    </xdr:from>
    <xdr:to>
      <xdr:col>0</xdr:col>
      <xdr:colOff>1447800</xdr:colOff>
      <xdr:row>102</xdr:row>
      <xdr:rowOff>47625</xdr:rowOff>
    </xdr:to>
    <xdr:pic>
      <xdr:nvPicPr>
        <xdr:cNvPr id="578565" name="Рисунок 20">
          <a:extLst>
            <a:ext uri="{FF2B5EF4-FFF2-40B4-BE49-F238E27FC236}">
              <a16:creationId xmlns:a16="http://schemas.microsoft.com/office/drawing/2014/main" xmlns="" id="{56B6CAE4-A33B-4A3C-BF3C-214727DD2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945975"/>
          <a:ext cx="12477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138</xdr:row>
      <xdr:rowOff>9525</xdr:rowOff>
    </xdr:from>
    <xdr:to>
      <xdr:col>0</xdr:col>
      <xdr:colOff>1457325</xdr:colOff>
      <xdr:row>142</xdr:row>
      <xdr:rowOff>104775</xdr:rowOff>
    </xdr:to>
    <xdr:pic>
      <xdr:nvPicPr>
        <xdr:cNvPr id="578566" name="Рисунок 27">
          <a:extLst>
            <a:ext uri="{FF2B5EF4-FFF2-40B4-BE49-F238E27FC236}">
              <a16:creationId xmlns:a16="http://schemas.microsoft.com/office/drawing/2014/main" xmlns="" id="{C44D6585-F72A-4AB0-B7C6-4A1532565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5013900"/>
          <a:ext cx="13620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190</xdr:row>
      <xdr:rowOff>76200</xdr:rowOff>
    </xdr:from>
    <xdr:to>
      <xdr:col>0</xdr:col>
      <xdr:colOff>1200150</xdr:colOff>
      <xdr:row>196</xdr:row>
      <xdr:rowOff>9525</xdr:rowOff>
    </xdr:to>
    <xdr:grpSp>
      <xdr:nvGrpSpPr>
        <xdr:cNvPr id="578567" name="Group 5">
          <a:extLst>
            <a:ext uri="{FF2B5EF4-FFF2-40B4-BE49-F238E27FC236}">
              <a16:creationId xmlns:a16="http://schemas.microsoft.com/office/drawing/2014/main" xmlns="" id="{5111F52A-2BFF-4867-99DE-7864EC91C173}"/>
            </a:ext>
          </a:extLst>
        </xdr:cNvPr>
        <xdr:cNvGrpSpPr>
          <a:grpSpLocks noChangeAspect="1"/>
        </xdr:cNvGrpSpPr>
      </xdr:nvGrpSpPr>
      <xdr:grpSpPr bwMode="auto">
        <a:xfrm>
          <a:off x="371475" y="46320075"/>
          <a:ext cx="828675" cy="1133475"/>
          <a:chOff x="50" y="6207"/>
          <a:chExt cx="87" cy="119"/>
        </a:xfrm>
      </xdr:grpSpPr>
      <xdr:sp macro="" textlink="">
        <xdr:nvSpPr>
          <xdr:cNvPr id="578588" name="AutoShape 4">
            <a:extLst>
              <a:ext uri="{FF2B5EF4-FFF2-40B4-BE49-F238E27FC236}">
                <a16:creationId xmlns:a16="http://schemas.microsoft.com/office/drawing/2014/main" xmlns="" id="{78BE2918-37DB-4BDA-812C-0695F96BE057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50" y="6207"/>
            <a:ext cx="87" cy="1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578589" name="Рисунок 38">
            <a:extLst>
              <a:ext uri="{FF2B5EF4-FFF2-40B4-BE49-F238E27FC236}">
                <a16:creationId xmlns:a16="http://schemas.microsoft.com/office/drawing/2014/main" xmlns="" id="{B73F8747-3991-46A4-A18D-D53410A5D4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" y="6207"/>
            <a:ext cx="88" cy="1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171450</xdr:colOff>
      <xdr:row>204</xdr:row>
      <xdr:rowOff>142875</xdr:rowOff>
    </xdr:from>
    <xdr:to>
      <xdr:col>0</xdr:col>
      <xdr:colOff>1390650</xdr:colOff>
      <xdr:row>209</xdr:row>
      <xdr:rowOff>161925</xdr:rowOff>
    </xdr:to>
    <xdr:pic>
      <xdr:nvPicPr>
        <xdr:cNvPr id="578568" name="Рисунок 41">
          <a:extLst>
            <a:ext uri="{FF2B5EF4-FFF2-40B4-BE49-F238E27FC236}">
              <a16:creationId xmlns:a16="http://schemas.microsoft.com/office/drawing/2014/main" xmlns="" id="{9E58BE46-EB65-4E65-987F-B1C61F75D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1758850"/>
          <a:ext cx="12192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218</xdr:row>
      <xdr:rowOff>95250</xdr:rowOff>
    </xdr:from>
    <xdr:to>
      <xdr:col>0</xdr:col>
      <xdr:colOff>1485900</xdr:colOff>
      <xdr:row>222</xdr:row>
      <xdr:rowOff>0</xdr:rowOff>
    </xdr:to>
    <xdr:pic>
      <xdr:nvPicPr>
        <xdr:cNvPr id="578569" name="Рисунок 44">
          <a:extLst>
            <a:ext uri="{FF2B5EF4-FFF2-40B4-BE49-F238E27FC236}">
              <a16:creationId xmlns:a16="http://schemas.microsoft.com/office/drawing/2014/main" xmlns="" id="{2FE609A7-E9CB-4CC6-A07F-39B7E1FA9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5168800"/>
          <a:ext cx="1276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231</xdr:row>
      <xdr:rowOff>57150</xdr:rowOff>
    </xdr:from>
    <xdr:to>
      <xdr:col>0</xdr:col>
      <xdr:colOff>1476375</xdr:colOff>
      <xdr:row>235</xdr:row>
      <xdr:rowOff>19050</xdr:rowOff>
    </xdr:to>
    <xdr:pic>
      <xdr:nvPicPr>
        <xdr:cNvPr id="578570" name="Рисунок 47">
          <a:extLst>
            <a:ext uri="{FF2B5EF4-FFF2-40B4-BE49-F238E27FC236}">
              <a16:creationId xmlns:a16="http://schemas.microsoft.com/office/drawing/2014/main" xmlns="" id="{E5107FA1-B5A6-46CE-AE4B-CBF2D7787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8216800"/>
          <a:ext cx="14001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171450</xdr:rowOff>
    </xdr:from>
    <xdr:to>
      <xdr:col>0</xdr:col>
      <xdr:colOff>1352550</xdr:colOff>
      <xdr:row>1</xdr:row>
      <xdr:rowOff>57150</xdr:rowOff>
    </xdr:to>
    <xdr:pic>
      <xdr:nvPicPr>
        <xdr:cNvPr id="578571" name="Picture 6" descr="logo_shuft_utv">
          <a:extLst>
            <a:ext uri="{FF2B5EF4-FFF2-40B4-BE49-F238E27FC236}">
              <a16:creationId xmlns:a16="http://schemas.microsoft.com/office/drawing/2014/main" xmlns="" id="{B6F9732A-9221-48EB-B01C-749C02BA7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8595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35</xdr:row>
      <xdr:rowOff>171450</xdr:rowOff>
    </xdr:from>
    <xdr:to>
      <xdr:col>0</xdr:col>
      <xdr:colOff>1352550</xdr:colOff>
      <xdr:row>36</xdr:row>
      <xdr:rowOff>95250</xdr:rowOff>
    </xdr:to>
    <xdr:pic>
      <xdr:nvPicPr>
        <xdr:cNvPr id="578572" name="Picture 6" descr="logo_shuft_utv">
          <a:extLst>
            <a:ext uri="{FF2B5EF4-FFF2-40B4-BE49-F238E27FC236}">
              <a16:creationId xmlns:a16="http://schemas.microsoft.com/office/drawing/2014/main" xmlns="" id="{2D6F0B66-23AF-409D-B7F5-E7B744E1B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65835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57</xdr:row>
      <xdr:rowOff>171450</xdr:rowOff>
    </xdr:from>
    <xdr:to>
      <xdr:col>0</xdr:col>
      <xdr:colOff>1352550</xdr:colOff>
      <xdr:row>58</xdr:row>
      <xdr:rowOff>95250</xdr:rowOff>
    </xdr:to>
    <xdr:pic>
      <xdr:nvPicPr>
        <xdr:cNvPr id="578573" name="Picture 6" descr="logo_shuft_utv">
          <a:extLst>
            <a:ext uri="{FF2B5EF4-FFF2-40B4-BE49-F238E27FC236}">
              <a16:creationId xmlns:a16="http://schemas.microsoft.com/office/drawing/2014/main" xmlns="" id="{0868E3E2-1C7B-437B-892D-5DED6BD8D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65897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69</xdr:row>
      <xdr:rowOff>171450</xdr:rowOff>
    </xdr:from>
    <xdr:to>
      <xdr:col>0</xdr:col>
      <xdr:colOff>1352550</xdr:colOff>
      <xdr:row>70</xdr:row>
      <xdr:rowOff>95250</xdr:rowOff>
    </xdr:to>
    <xdr:pic>
      <xdr:nvPicPr>
        <xdr:cNvPr id="578574" name="Picture 6" descr="logo_shuft_utv">
          <a:extLst>
            <a:ext uri="{FF2B5EF4-FFF2-40B4-BE49-F238E27FC236}">
              <a16:creationId xmlns:a16="http://schemas.microsoft.com/office/drawing/2014/main" xmlns="" id="{5D9F9176-7075-4729-816F-984C3FC68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753552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81</xdr:row>
      <xdr:rowOff>171450</xdr:rowOff>
    </xdr:from>
    <xdr:to>
      <xdr:col>0</xdr:col>
      <xdr:colOff>1352550</xdr:colOff>
      <xdr:row>82</xdr:row>
      <xdr:rowOff>95250</xdr:rowOff>
    </xdr:to>
    <xdr:pic>
      <xdr:nvPicPr>
        <xdr:cNvPr id="578575" name="Picture 6" descr="logo_shuft_utv">
          <a:extLst>
            <a:ext uri="{FF2B5EF4-FFF2-40B4-BE49-F238E27FC236}">
              <a16:creationId xmlns:a16="http://schemas.microsoft.com/office/drawing/2014/main" xmlns="" id="{0B42D9DA-045B-4685-87B7-081DDCD89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058352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93</xdr:row>
      <xdr:rowOff>171450</xdr:rowOff>
    </xdr:from>
    <xdr:to>
      <xdr:col>0</xdr:col>
      <xdr:colOff>1352550</xdr:colOff>
      <xdr:row>94</xdr:row>
      <xdr:rowOff>57150</xdr:rowOff>
    </xdr:to>
    <xdr:pic>
      <xdr:nvPicPr>
        <xdr:cNvPr id="578576" name="Picture 6" descr="logo_shuft_utv">
          <a:extLst>
            <a:ext uri="{FF2B5EF4-FFF2-40B4-BE49-F238E27FC236}">
              <a16:creationId xmlns:a16="http://schemas.microsoft.com/office/drawing/2014/main" xmlns="" id="{0A46A47C-DBF4-4BE8-A6CB-68DC6C07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46007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106</xdr:row>
      <xdr:rowOff>171450</xdr:rowOff>
    </xdr:from>
    <xdr:to>
      <xdr:col>0</xdr:col>
      <xdr:colOff>1352550</xdr:colOff>
      <xdr:row>107</xdr:row>
      <xdr:rowOff>95250</xdr:rowOff>
    </xdr:to>
    <xdr:pic>
      <xdr:nvPicPr>
        <xdr:cNvPr id="578577" name="Picture 6" descr="logo_shuft_utv">
          <a:extLst>
            <a:ext uri="{FF2B5EF4-FFF2-40B4-BE49-F238E27FC236}">
              <a16:creationId xmlns:a16="http://schemas.microsoft.com/office/drawing/2014/main" xmlns="" id="{A2708E9C-9356-4490-A1A0-2B13ED247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6860500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119</xdr:row>
      <xdr:rowOff>171450</xdr:rowOff>
    </xdr:from>
    <xdr:to>
      <xdr:col>0</xdr:col>
      <xdr:colOff>1352550</xdr:colOff>
      <xdr:row>120</xdr:row>
      <xdr:rowOff>57150</xdr:rowOff>
    </xdr:to>
    <xdr:pic>
      <xdr:nvPicPr>
        <xdr:cNvPr id="578578" name="Picture 6" descr="logo_shuft_utv">
          <a:extLst>
            <a:ext uri="{FF2B5EF4-FFF2-40B4-BE49-F238E27FC236}">
              <a16:creationId xmlns:a16="http://schemas.microsoft.com/office/drawing/2014/main" xmlns="" id="{47A285F2-9FF0-4D07-B9E5-90375A7E6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011805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133</xdr:row>
      <xdr:rowOff>171450</xdr:rowOff>
    </xdr:from>
    <xdr:to>
      <xdr:col>0</xdr:col>
      <xdr:colOff>1352550</xdr:colOff>
      <xdr:row>134</xdr:row>
      <xdr:rowOff>76200</xdr:rowOff>
    </xdr:to>
    <xdr:pic>
      <xdr:nvPicPr>
        <xdr:cNvPr id="578579" name="Picture 6" descr="logo_shuft_utv">
          <a:extLst>
            <a:ext uri="{FF2B5EF4-FFF2-40B4-BE49-F238E27FC236}">
              <a16:creationId xmlns:a16="http://schemas.microsoft.com/office/drawing/2014/main" xmlns="" id="{0343F88A-55CB-4926-AAA8-7C84EB57E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359467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146</xdr:row>
      <xdr:rowOff>171450</xdr:rowOff>
    </xdr:from>
    <xdr:to>
      <xdr:col>0</xdr:col>
      <xdr:colOff>1352550</xdr:colOff>
      <xdr:row>147</xdr:row>
      <xdr:rowOff>76200</xdr:rowOff>
    </xdr:to>
    <xdr:pic>
      <xdr:nvPicPr>
        <xdr:cNvPr id="578580" name="Picture 6" descr="logo_shuft_utv">
          <a:extLst>
            <a:ext uri="{FF2B5EF4-FFF2-40B4-BE49-F238E27FC236}">
              <a16:creationId xmlns:a16="http://schemas.microsoft.com/office/drawing/2014/main" xmlns="" id="{756CC107-CA2F-477C-843B-CD11E604E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678555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159</xdr:row>
      <xdr:rowOff>171450</xdr:rowOff>
    </xdr:from>
    <xdr:to>
      <xdr:col>0</xdr:col>
      <xdr:colOff>1352550</xdr:colOff>
      <xdr:row>160</xdr:row>
      <xdr:rowOff>76200</xdr:rowOff>
    </xdr:to>
    <xdr:pic>
      <xdr:nvPicPr>
        <xdr:cNvPr id="578581" name="Picture 6" descr="logo_shuft_utv">
          <a:extLst>
            <a:ext uri="{FF2B5EF4-FFF2-40B4-BE49-F238E27FC236}">
              <a16:creationId xmlns:a16="http://schemas.microsoft.com/office/drawing/2014/main" xmlns="" id="{1C366398-6423-433F-BD44-ED0D52342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0014525"/>
          <a:ext cx="1266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172</xdr:row>
      <xdr:rowOff>171450</xdr:rowOff>
    </xdr:from>
    <xdr:to>
      <xdr:col>0</xdr:col>
      <xdr:colOff>1352550</xdr:colOff>
      <xdr:row>173</xdr:row>
      <xdr:rowOff>47625</xdr:rowOff>
    </xdr:to>
    <xdr:pic>
      <xdr:nvPicPr>
        <xdr:cNvPr id="578582" name="Picture 6" descr="logo_shuft_utv">
          <a:extLst>
            <a:ext uri="{FF2B5EF4-FFF2-40B4-BE49-F238E27FC236}">
              <a16:creationId xmlns:a16="http://schemas.microsoft.com/office/drawing/2014/main" xmlns="" id="{D2D1356E-85CF-42B2-BAA5-DDC7424C7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322445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186</xdr:row>
      <xdr:rowOff>171450</xdr:rowOff>
    </xdr:from>
    <xdr:to>
      <xdr:col>0</xdr:col>
      <xdr:colOff>1352550</xdr:colOff>
      <xdr:row>187</xdr:row>
      <xdr:rowOff>95250</xdr:rowOff>
    </xdr:to>
    <xdr:pic>
      <xdr:nvPicPr>
        <xdr:cNvPr id="578583" name="Picture 6" descr="logo_shuft_utv">
          <a:extLst>
            <a:ext uri="{FF2B5EF4-FFF2-40B4-BE49-F238E27FC236}">
              <a16:creationId xmlns:a16="http://schemas.microsoft.com/office/drawing/2014/main" xmlns="" id="{F5007D53-FA61-40E9-9E18-503013DB8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6558200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199</xdr:row>
      <xdr:rowOff>171450</xdr:rowOff>
    </xdr:from>
    <xdr:to>
      <xdr:col>0</xdr:col>
      <xdr:colOff>1352550</xdr:colOff>
      <xdr:row>200</xdr:row>
      <xdr:rowOff>47625</xdr:rowOff>
    </xdr:to>
    <xdr:pic>
      <xdr:nvPicPr>
        <xdr:cNvPr id="578584" name="Picture 6" descr="logo_shuft_utv">
          <a:extLst>
            <a:ext uri="{FF2B5EF4-FFF2-40B4-BE49-F238E27FC236}">
              <a16:creationId xmlns:a16="http://schemas.microsoft.com/office/drawing/2014/main" xmlns="" id="{4BCC28EB-A59A-4AB4-88AB-011038BBD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993957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213</xdr:row>
      <xdr:rowOff>133350</xdr:rowOff>
    </xdr:from>
    <xdr:to>
      <xdr:col>0</xdr:col>
      <xdr:colOff>1343025</xdr:colOff>
      <xdr:row>214</xdr:row>
      <xdr:rowOff>47625</xdr:rowOff>
    </xdr:to>
    <xdr:pic>
      <xdr:nvPicPr>
        <xdr:cNvPr id="578585" name="Picture 6" descr="logo_shuft_utv">
          <a:extLst>
            <a:ext uri="{FF2B5EF4-FFF2-40B4-BE49-F238E27FC236}">
              <a16:creationId xmlns:a16="http://schemas.microsoft.com/office/drawing/2014/main" xmlns="" id="{EE73C57E-402F-4418-9331-B95527835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355907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226</xdr:row>
      <xdr:rowOff>133350</xdr:rowOff>
    </xdr:from>
    <xdr:to>
      <xdr:col>0</xdr:col>
      <xdr:colOff>1343025</xdr:colOff>
      <xdr:row>227</xdr:row>
      <xdr:rowOff>57150</xdr:rowOff>
    </xdr:to>
    <xdr:pic>
      <xdr:nvPicPr>
        <xdr:cNvPr id="578586" name="Picture 6" descr="logo_shuft_utv">
          <a:extLst>
            <a:ext uri="{FF2B5EF4-FFF2-40B4-BE49-F238E27FC236}">
              <a16:creationId xmlns:a16="http://schemas.microsoft.com/office/drawing/2014/main" xmlns="" id="{356C4E3F-F677-4923-B253-17C80DC3D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68261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657225</xdr:colOff>
      <xdr:row>50</xdr:row>
      <xdr:rowOff>123825</xdr:rowOff>
    </xdr:from>
    <xdr:to>
      <xdr:col>0</xdr:col>
      <xdr:colOff>1914525</xdr:colOff>
      <xdr:row>51</xdr:row>
      <xdr:rowOff>57150</xdr:rowOff>
    </xdr:to>
    <xdr:pic>
      <xdr:nvPicPr>
        <xdr:cNvPr id="513909" name="Picture 6" descr="logo_shuft_utv">
          <a:extLst>
            <a:ext uri="{FF2B5EF4-FFF2-40B4-BE49-F238E27FC236}">
              <a16:creationId xmlns:a16="http://schemas.microsoft.com/office/drawing/2014/main" xmlns="" id="{27324300-C6CA-4873-8FEE-1B390C443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204912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18</xdr:row>
      <xdr:rowOff>114300</xdr:rowOff>
    </xdr:from>
    <xdr:to>
      <xdr:col>0</xdr:col>
      <xdr:colOff>1857375</xdr:colOff>
      <xdr:row>19</xdr:row>
      <xdr:rowOff>38100</xdr:rowOff>
    </xdr:to>
    <xdr:pic>
      <xdr:nvPicPr>
        <xdr:cNvPr id="513910" name="Picture 6" descr="logo_shuft_utv">
          <a:extLst>
            <a:ext uri="{FF2B5EF4-FFF2-40B4-BE49-F238E27FC236}">
              <a16:creationId xmlns:a16="http://schemas.microsoft.com/office/drawing/2014/main" xmlns="" id="{681A4D48-A2D6-484C-9C51-EB7B2342F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5534025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28</xdr:row>
      <xdr:rowOff>142875</xdr:rowOff>
    </xdr:from>
    <xdr:to>
      <xdr:col>0</xdr:col>
      <xdr:colOff>1495425</xdr:colOff>
      <xdr:row>36</xdr:row>
      <xdr:rowOff>85725</xdr:rowOff>
    </xdr:to>
    <xdr:pic>
      <xdr:nvPicPr>
        <xdr:cNvPr id="513911" name="Рисунок 3" descr="image">
          <a:extLst>
            <a:ext uri="{FF2B5EF4-FFF2-40B4-BE49-F238E27FC236}">
              <a16:creationId xmlns:a16="http://schemas.microsoft.com/office/drawing/2014/main" xmlns="" id="{63B33606-37CF-4E0E-AB78-1B54F6722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734300"/>
          <a:ext cx="14478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53</xdr:row>
      <xdr:rowOff>38100</xdr:rowOff>
    </xdr:from>
    <xdr:to>
      <xdr:col>0</xdr:col>
      <xdr:colOff>1381125</xdr:colOff>
      <xdr:row>60</xdr:row>
      <xdr:rowOff>0</xdr:rowOff>
    </xdr:to>
    <xdr:pic>
      <xdr:nvPicPr>
        <xdr:cNvPr id="513912" name="Рисунок 4" descr="image">
          <a:extLst>
            <a:ext uri="{FF2B5EF4-FFF2-40B4-BE49-F238E27FC236}">
              <a16:creationId xmlns:a16="http://schemas.microsoft.com/office/drawing/2014/main" xmlns="" id="{F367DBAA-11D9-4DAB-8530-6A3318130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801600"/>
          <a:ext cx="12382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68</xdr:row>
      <xdr:rowOff>152400</xdr:rowOff>
    </xdr:from>
    <xdr:to>
      <xdr:col>0</xdr:col>
      <xdr:colOff>1466850</xdr:colOff>
      <xdr:row>76</xdr:row>
      <xdr:rowOff>123825</xdr:rowOff>
    </xdr:to>
    <xdr:pic>
      <xdr:nvPicPr>
        <xdr:cNvPr id="513913" name="Рисунок 5" descr="image">
          <a:extLst>
            <a:ext uri="{FF2B5EF4-FFF2-40B4-BE49-F238E27FC236}">
              <a16:creationId xmlns:a16="http://schemas.microsoft.com/office/drawing/2014/main" xmlns="" id="{CEAFA862-AD59-425B-9720-936A99487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6430625"/>
          <a:ext cx="140017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2</xdr:row>
      <xdr:rowOff>114300</xdr:rowOff>
    </xdr:from>
    <xdr:to>
      <xdr:col>0</xdr:col>
      <xdr:colOff>1857375</xdr:colOff>
      <xdr:row>3</xdr:row>
      <xdr:rowOff>38100</xdr:rowOff>
    </xdr:to>
    <xdr:pic>
      <xdr:nvPicPr>
        <xdr:cNvPr id="513914" name="Picture 6" descr="logo_shuft_utv">
          <a:extLst>
            <a:ext uri="{FF2B5EF4-FFF2-40B4-BE49-F238E27FC236}">
              <a16:creationId xmlns:a16="http://schemas.microsoft.com/office/drawing/2014/main" xmlns="" id="{31C425AE-E1A0-4A3E-86CE-0B8AACC59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08597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5</xdr:row>
      <xdr:rowOff>19050</xdr:rowOff>
    </xdr:from>
    <xdr:to>
      <xdr:col>0</xdr:col>
      <xdr:colOff>1524000</xdr:colOff>
      <xdr:row>11</xdr:row>
      <xdr:rowOff>9525</xdr:rowOff>
    </xdr:to>
    <xdr:pic>
      <xdr:nvPicPr>
        <xdr:cNvPr id="513915" name="Рисунок 7" descr="image">
          <a:extLst>
            <a:ext uri="{FF2B5EF4-FFF2-40B4-BE49-F238E27FC236}">
              <a16:creationId xmlns:a16="http://schemas.microsoft.com/office/drawing/2014/main" xmlns="" id="{6C85698E-FE78-4306-872A-0AB67584F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828925"/>
          <a:ext cx="13049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10</xdr:row>
      <xdr:rowOff>47625</xdr:rowOff>
    </xdr:from>
    <xdr:to>
      <xdr:col>0</xdr:col>
      <xdr:colOff>1247775</xdr:colOff>
      <xdr:row>13</xdr:row>
      <xdr:rowOff>142875</xdr:rowOff>
    </xdr:to>
    <xdr:pic>
      <xdr:nvPicPr>
        <xdr:cNvPr id="513916" name="Рисунок 8" descr="image">
          <a:extLst>
            <a:ext uri="{FF2B5EF4-FFF2-40B4-BE49-F238E27FC236}">
              <a16:creationId xmlns:a16="http://schemas.microsoft.com/office/drawing/2014/main" xmlns="" id="{43062E2C-7B0E-4057-9F18-5B1DDE418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829050"/>
          <a:ext cx="771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63</xdr:row>
      <xdr:rowOff>285750</xdr:rowOff>
    </xdr:from>
    <xdr:to>
      <xdr:col>0</xdr:col>
      <xdr:colOff>1905000</xdr:colOff>
      <xdr:row>64</xdr:row>
      <xdr:rowOff>161925</xdr:rowOff>
    </xdr:to>
    <xdr:pic>
      <xdr:nvPicPr>
        <xdr:cNvPr id="513917" name="Picture 6" descr="logo_shuft_utv">
          <a:extLst>
            <a:ext uri="{FF2B5EF4-FFF2-40B4-BE49-F238E27FC236}">
              <a16:creationId xmlns:a16="http://schemas.microsoft.com/office/drawing/2014/main" xmlns="" id="{6919A7B1-FE9C-44A4-931E-96385E279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5068550"/>
          <a:ext cx="12573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66675</xdr:rowOff>
    </xdr:from>
    <xdr:to>
      <xdr:col>0</xdr:col>
      <xdr:colOff>1647825</xdr:colOff>
      <xdr:row>93</xdr:row>
      <xdr:rowOff>76200</xdr:rowOff>
    </xdr:to>
    <xdr:pic>
      <xdr:nvPicPr>
        <xdr:cNvPr id="513918" name="Рисунок 10" descr="image">
          <a:extLst>
            <a:ext uri="{FF2B5EF4-FFF2-40B4-BE49-F238E27FC236}">
              <a16:creationId xmlns:a16="http://schemas.microsoft.com/office/drawing/2014/main" xmlns="" id="{111EFC16-1330-449B-B474-B07336FA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97675"/>
          <a:ext cx="16478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90</xdr:row>
      <xdr:rowOff>123825</xdr:rowOff>
    </xdr:from>
    <xdr:to>
      <xdr:col>0</xdr:col>
      <xdr:colOff>1562100</xdr:colOff>
      <xdr:row>95</xdr:row>
      <xdr:rowOff>104775</xdr:rowOff>
    </xdr:to>
    <xdr:pic>
      <xdr:nvPicPr>
        <xdr:cNvPr id="513919" name="Picture 2">
          <a:extLst>
            <a:ext uri="{FF2B5EF4-FFF2-40B4-BE49-F238E27FC236}">
              <a16:creationId xmlns:a16="http://schemas.microsoft.com/office/drawing/2014/main" xmlns="" id="{DB720147-F8C2-4D01-9DF9-C4754DF45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078825"/>
          <a:ext cx="10953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80</xdr:row>
      <xdr:rowOff>152400</xdr:rowOff>
    </xdr:from>
    <xdr:to>
      <xdr:col>0</xdr:col>
      <xdr:colOff>1409700</xdr:colOff>
      <xdr:row>80</xdr:row>
      <xdr:rowOff>523875</xdr:rowOff>
    </xdr:to>
    <xdr:pic>
      <xdr:nvPicPr>
        <xdr:cNvPr id="513920" name="Picture 6" descr="logo_shuft_utv">
          <a:extLst>
            <a:ext uri="{FF2B5EF4-FFF2-40B4-BE49-F238E27FC236}">
              <a16:creationId xmlns:a16="http://schemas.microsoft.com/office/drawing/2014/main" xmlns="" id="{F00AED5A-EEA4-457C-B618-BCF00B11A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72615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0</xdr:row>
      <xdr:rowOff>0</xdr:rowOff>
    </xdr:from>
    <xdr:to>
      <xdr:col>0</xdr:col>
      <xdr:colOff>809625</xdr:colOff>
      <xdr:row>1</xdr:row>
      <xdr:rowOff>152400</xdr:rowOff>
    </xdr:to>
    <xdr:pic>
      <xdr:nvPicPr>
        <xdr:cNvPr id="514457" name="Рисунок 1" descr="http://www.rusklimat.ru/images/items-pict/pult.jpg">
          <a:extLst>
            <a:ext uri="{FF2B5EF4-FFF2-40B4-BE49-F238E27FC236}">
              <a16:creationId xmlns:a16="http://schemas.microsoft.com/office/drawing/2014/main" xmlns="" id="{D95094F7-8BDC-4768-A175-79030BAB6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14500"/>
          <a:ext cx="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</xdr:row>
      <xdr:rowOff>104775</xdr:rowOff>
    </xdr:from>
    <xdr:to>
      <xdr:col>0</xdr:col>
      <xdr:colOff>1457325</xdr:colOff>
      <xdr:row>3</xdr:row>
      <xdr:rowOff>38100</xdr:rowOff>
    </xdr:to>
    <xdr:pic>
      <xdr:nvPicPr>
        <xdr:cNvPr id="514458" name="Рисунок 2" descr="Electrolux">
          <a:extLst>
            <a:ext uri="{FF2B5EF4-FFF2-40B4-BE49-F238E27FC236}">
              <a16:creationId xmlns:a16="http://schemas.microsoft.com/office/drawing/2014/main" xmlns="" id="{F8153C61-4D92-4B2D-B4E3-B55345AF2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352675"/>
          <a:ext cx="1266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4</xdr:row>
      <xdr:rowOff>333375</xdr:rowOff>
    </xdr:from>
    <xdr:to>
      <xdr:col>0</xdr:col>
      <xdr:colOff>1362075</xdr:colOff>
      <xdr:row>11</xdr:row>
      <xdr:rowOff>0</xdr:rowOff>
    </xdr:to>
    <xdr:pic>
      <xdr:nvPicPr>
        <xdr:cNvPr id="514459" name="Рисунок 3" descr="image">
          <a:extLst>
            <a:ext uri="{FF2B5EF4-FFF2-40B4-BE49-F238E27FC236}">
              <a16:creationId xmlns:a16="http://schemas.microsoft.com/office/drawing/2014/main" xmlns="" id="{62DE5D4D-3E07-4DF1-9887-83659F096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076575"/>
          <a:ext cx="1038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8</xdr:row>
      <xdr:rowOff>266700</xdr:rowOff>
    </xdr:from>
    <xdr:to>
      <xdr:col>0</xdr:col>
      <xdr:colOff>952500</xdr:colOff>
      <xdr:row>11</xdr:row>
      <xdr:rowOff>0</xdr:rowOff>
    </xdr:to>
    <xdr:pic>
      <xdr:nvPicPr>
        <xdr:cNvPr id="514460" name="Рисунок 4" descr="http://www.rusklimat.ru/images/items-pict/pult.jpg">
          <a:extLst>
            <a:ext uri="{FF2B5EF4-FFF2-40B4-BE49-F238E27FC236}">
              <a16:creationId xmlns:a16="http://schemas.microsoft.com/office/drawing/2014/main" xmlns="" id="{2474840F-EF32-4AA3-9A7E-21C67E04E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8385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12</xdr:row>
      <xdr:rowOff>38100</xdr:rowOff>
    </xdr:from>
    <xdr:to>
      <xdr:col>0</xdr:col>
      <xdr:colOff>1609725</xdr:colOff>
      <xdr:row>17</xdr:row>
      <xdr:rowOff>66675</xdr:rowOff>
    </xdr:to>
    <xdr:pic>
      <xdr:nvPicPr>
        <xdr:cNvPr id="514461" name="Picture 2">
          <a:extLst>
            <a:ext uri="{FF2B5EF4-FFF2-40B4-BE49-F238E27FC236}">
              <a16:creationId xmlns:a16="http://schemas.microsoft.com/office/drawing/2014/main" xmlns="" id="{304AD8CF-083B-4900-A32E-7F3145E5C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67225"/>
          <a:ext cx="14478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866775</xdr:colOff>
      <xdr:row>33</xdr:row>
      <xdr:rowOff>161925</xdr:rowOff>
    </xdr:from>
    <xdr:to>
      <xdr:col>1</xdr:col>
      <xdr:colOff>66675</xdr:colOff>
      <xdr:row>34</xdr:row>
      <xdr:rowOff>95250</xdr:rowOff>
    </xdr:to>
    <xdr:pic>
      <xdr:nvPicPr>
        <xdr:cNvPr id="579584" name="Picture 6" descr="logo_shuft_utv">
          <a:extLst>
            <a:ext uri="{FF2B5EF4-FFF2-40B4-BE49-F238E27FC236}">
              <a16:creationId xmlns:a16="http://schemas.microsoft.com/office/drawing/2014/main" xmlns="" id="{590B493E-0C9F-412A-9219-0CD61C1BD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174432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17</xdr:row>
      <xdr:rowOff>114300</xdr:rowOff>
    </xdr:from>
    <xdr:to>
      <xdr:col>1</xdr:col>
      <xdr:colOff>28575</xdr:colOff>
      <xdr:row>18</xdr:row>
      <xdr:rowOff>57150</xdr:rowOff>
    </xdr:to>
    <xdr:pic>
      <xdr:nvPicPr>
        <xdr:cNvPr id="579585" name="Picture 6" descr="logo_shuft_utv">
          <a:extLst>
            <a:ext uri="{FF2B5EF4-FFF2-40B4-BE49-F238E27FC236}">
              <a16:creationId xmlns:a16="http://schemas.microsoft.com/office/drawing/2014/main" xmlns="" id="{19117A54-8FD1-4403-AD4E-DC55E0D76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6867525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48</xdr:row>
      <xdr:rowOff>142875</xdr:rowOff>
    </xdr:from>
    <xdr:to>
      <xdr:col>0</xdr:col>
      <xdr:colOff>1809750</xdr:colOff>
      <xdr:row>49</xdr:row>
      <xdr:rowOff>76200</xdr:rowOff>
    </xdr:to>
    <xdr:pic>
      <xdr:nvPicPr>
        <xdr:cNvPr id="579586" name="Picture 6" descr="logo_shuft_utv">
          <a:extLst>
            <a:ext uri="{FF2B5EF4-FFF2-40B4-BE49-F238E27FC236}">
              <a16:creationId xmlns:a16="http://schemas.microsoft.com/office/drawing/2014/main" xmlns="" id="{CF0EF9EA-DD6F-426B-A676-4FC86C2A0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112645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41</xdr:row>
      <xdr:rowOff>133350</xdr:rowOff>
    </xdr:from>
    <xdr:to>
      <xdr:col>0</xdr:col>
      <xdr:colOff>1828800</xdr:colOff>
      <xdr:row>42</xdr:row>
      <xdr:rowOff>76200</xdr:rowOff>
    </xdr:to>
    <xdr:pic>
      <xdr:nvPicPr>
        <xdr:cNvPr id="579587" name="Picture 6" descr="logo_shuft_utv">
          <a:extLst>
            <a:ext uri="{FF2B5EF4-FFF2-40B4-BE49-F238E27FC236}">
              <a16:creationId xmlns:a16="http://schemas.microsoft.com/office/drawing/2014/main" xmlns="" id="{090E1987-103E-447E-9BB5-B637F3577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6706850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57</xdr:row>
      <xdr:rowOff>190500</xdr:rowOff>
    </xdr:from>
    <xdr:to>
      <xdr:col>0</xdr:col>
      <xdr:colOff>1819275</xdr:colOff>
      <xdr:row>58</xdr:row>
      <xdr:rowOff>123825</xdr:rowOff>
    </xdr:to>
    <xdr:pic>
      <xdr:nvPicPr>
        <xdr:cNvPr id="579588" name="Picture 6" descr="logo_shuft_utv">
          <a:extLst>
            <a:ext uri="{FF2B5EF4-FFF2-40B4-BE49-F238E27FC236}">
              <a16:creationId xmlns:a16="http://schemas.microsoft.com/office/drawing/2014/main" xmlns="" id="{DD19698E-A6DB-42C6-A3A1-D3E1DA33C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528887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67</xdr:row>
      <xdr:rowOff>104775</xdr:rowOff>
    </xdr:from>
    <xdr:to>
      <xdr:col>1</xdr:col>
      <xdr:colOff>19050</xdr:colOff>
      <xdr:row>68</xdr:row>
      <xdr:rowOff>47625</xdr:rowOff>
    </xdr:to>
    <xdr:pic>
      <xdr:nvPicPr>
        <xdr:cNvPr id="579589" name="Picture 6" descr="logo_shuft_utv">
          <a:extLst>
            <a:ext uri="{FF2B5EF4-FFF2-40B4-BE49-F238E27FC236}">
              <a16:creationId xmlns:a16="http://schemas.microsoft.com/office/drawing/2014/main" xmlns="" id="{A71C4809-DD95-4E4C-BF0A-3EC1EFB73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9451300"/>
          <a:ext cx="12477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77</xdr:row>
      <xdr:rowOff>152400</xdr:rowOff>
    </xdr:from>
    <xdr:to>
      <xdr:col>0</xdr:col>
      <xdr:colOff>2000250</xdr:colOff>
      <xdr:row>78</xdr:row>
      <xdr:rowOff>85725</xdr:rowOff>
    </xdr:to>
    <xdr:pic>
      <xdr:nvPicPr>
        <xdr:cNvPr id="579590" name="Picture 6" descr="logo_shuft_utv">
          <a:extLst>
            <a:ext uri="{FF2B5EF4-FFF2-40B4-BE49-F238E27FC236}">
              <a16:creationId xmlns:a16="http://schemas.microsoft.com/office/drawing/2014/main" xmlns="" id="{B9DC343B-B1CF-4635-8177-D726AD3A1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33308925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87</xdr:row>
      <xdr:rowOff>123825</xdr:rowOff>
    </xdr:from>
    <xdr:to>
      <xdr:col>1</xdr:col>
      <xdr:colOff>76200</xdr:colOff>
      <xdr:row>88</xdr:row>
      <xdr:rowOff>66675</xdr:rowOff>
    </xdr:to>
    <xdr:pic>
      <xdr:nvPicPr>
        <xdr:cNvPr id="579591" name="Picture 6" descr="logo_shuft_utv">
          <a:extLst>
            <a:ext uri="{FF2B5EF4-FFF2-40B4-BE49-F238E27FC236}">
              <a16:creationId xmlns:a16="http://schemas.microsoft.com/office/drawing/2014/main" xmlns="" id="{7B027371-CD75-419B-8AC7-D2580020B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7090350"/>
          <a:ext cx="1257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</xdr:row>
      <xdr:rowOff>171450</xdr:rowOff>
    </xdr:from>
    <xdr:to>
      <xdr:col>0</xdr:col>
      <xdr:colOff>2019300</xdr:colOff>
      <xdr:row>2</xdr:row>
      <xdr:rowOff>104775</xdr:rowOff>
    </xdr:to>
    <xdr:pic>
      <xdr:nvPicPr>
        <xdr:cNvPr id="579592" name="Picture 6" descr="logo_shuft_utv">
          <a:extLst>
            <a:ext uri="{FF2B5EF4-FFF2-40B4-BE49-F238E27FC236}">
              <a16:creationId xmlns:a16="http://schemas.microsoft.com/office/drawing/2014/main" xmlns="" id="{5F6483A8-AAFE-4571-B7F8-BE086896D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09550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37</xdr:row>
      <xdr:rowOff>85725</xdr:rowOff>
    </xdr:from>
    <xdr:to>
      <xdr:col>0</xdr:col>
      <xdr:colOff>2009775</xdr:colOff>
      <xdr:row>38</xdr:row>
      <xdr:rowOff>428625</xdr:rowOff>
    </xdr:to>
    <xdr:pic>
      <xdr:nvPicPr>
        <xdr:cNvPr id="579593" name="Picture 2">
          <a:extLst>
            <a:ext uri="{FF2B5EF4-FFF2-40B4-BE49-F238E27FC236}">
              <a16:creationId xmlns:a16="http://schemas.microsoft.com/office/drawing/2014/main" xmlns="" id="{A0A4DFEA-CB5E-4DD7-AE9A-9813E03E9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592175"/>
          <a:ext cx="19716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</xdr:row>
      <xdr:rowOff>180975</xdr:rowOff>
    </xdr:from>
    <xdr:to>
      <xdr:col>0</xdr:col>
      <xdr:colOff>1866900</xdr:colOff>
      <xdr:row>11</xdr:row>
      <xdr:rowOff>76200</xdr:rowOff>
    </xdr:to>
    <xdr:pic>
      <xdr:nvPicPr>
        <xdr:cNvPr id="579594" name="Picture 4">
          <a:extLst>
            <a:ext uri="{FF2B5EF4-FFF2-40B4-BE49-F238E27FC236}">
              <a16:creationId xmlns:a16="http://schemas.microsoft.com/office/drawing/2014/main" xmlns="" id="{E7AA52EC-6227-4C3A-BD45-EF080E335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267075"/>
          <a:ext cx="16954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21</xdr:row>
      <xdr:rowOff>161925</xdr:rowOff>
    </xdr:from>
    <xdr:to>
      <xdr:col>0</xdr:col>
      <xdr:colOff>1876425</xdr:colOff>
      <xdr:row>27</xdr:row>
      <xdr:rowOff>57150</xdr:rowOff>
    </xdr:to>
    <xdr:pic>
      <xdr:nvPicPr>
        <xdr:cNvPr id="579595" name="Picture 4">
          <a:extLst>
            <a:ext uri="{FF2B5EF4-FFF2-40B4-BE49-F238E27FC236}">
              <a16:creationId xmlns:a16="http://schemas.microsoft.com/office/drawing/2014/main" xmlns="" id="{ECB306B0-D18A-4D23-B246-EB8FB18CB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077200"/>
          <a:ext cx="16954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44</xdr:row>
      <xdr:rowOff>123825</xdr:rowOff>
    </xdr:from>
    <xdr:to>
      <xdr:col>0</xdr:col>
      <xdr:colOff>1981200</xdr:colOff>
      <xdr:row>45</xdr:row>
      <xdr:rowOff>361950</xdr:rowOff>
    </xdr:to>
    <xdr:pic>
      <xdr:nvPicPr>
        <xdr:cNvPr id="579596" name="Picture 2">
          <a:extLst>
            <a:ext uri="{FF2B5EF4-FFF2-40B4-BE49-F238E27FC236}">
              <a16:creationId xmlns:a16="http://schemas.microsoft.com/office/drawing/2014/main" xmlns="" id="{C4830C95-3EAA-4E20-9AA7-1D2F34F6F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668875"/>
          <a:ext cx="19716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485775</xdr:rowOff>
    </xdr:from>
    <xdr:to>
      <xdr:col>0</xdr:col>
      <xdr:colOff>2019300</xdr:colOff>
      <xdr:row>55</xdr:row>
      <xdr:rowOff>57150</xdr:rowOff>
    </xdr:to>
    <xdr:pic>
      <xdr:nvPicPr>
        <xdr:cNvPr id="579597" name="Picture 6">
          <a:extLst>
            <a:ext uri="{FF2B5EF4-FFF2-40B4-BE49-F238E27FC236}">
              <a16:creationId xmlns:a16="http://schemas.microsoft.com/office/drawing/2014/main" xmlns="" id="{D056C947-E7B4-4519-8EEB-D83D5E297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50475"/>
          <a:ext cx="20193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495300</xdr:rowOff>
    </xdr:from>
    <xdr:to>
      <xdr:col>0</xdr:col>
      <xdr:colOff>2019300</xdr:colOff>
      <xdr:row>63</xdr:row>
      <xdr:rowOff>342900</xdr:rowOff>
    </xdr:to>
    <xdr:pic>
      <xdr:nvPicPr>
        <xdr:cNvPr id="579598" name="Picture 6">
          <a:extLst>
            <a:ext uri="{FF2B5EF4-FFF2-40B4-BE49-F238E27FC236}">
              <a16:creationId xmlns:a16="http://schemas.microsoft.com/office/drawing/2014/main" xmlns="" id="{B41C95ED-FA51-41EF-848D-9D945435A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65225"/>
          <a:ext cx="20193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70</xdr:row>
      <xdr:rowOff>114300</xdr:rowOff>
    </xdr:from>
    <xdr:to>
      <xdr:col>0</xdr:col>
      <xdr:colOff>1838325</xdr:colOff>
      <xdr:row>74</xdr:row>
      <xdr:rowOff>104775</xdr:rowOff>
    </xdr:to>
    <xdr:pic>
      <xdr:nvPicPr>
        <xdr:cNvPr id="579599" name="Picture 8">
          <a:extLst>
            <a:ext uri="{FF2B5EF4-FFF2-40B4-BE49-F238E27FC236}">
              <a16:creationId xmlns:a16="http://schemas.microsoft.com/office/drawing/2014/main" xmlns="" id="{249E65E8-AB29-4485-8762-919F84F99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0432375"/>
          <a:ext cx="16192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80</xdr:row>
      <xdr:rowOff>28575</xdr:rowOff>
    </xdr:from>
    <xdr:to>
      <xdr:col>0</xdr:col>
      <xdr:colOff>1638300</xdr:colOff>
      <xdr:row>83</xdr:row>
      <xdr:rowOff>428625</xdr:rowOff>
    </xdr:to>
    <xdr:pic>
      <xdr:nvPicPr>
        <xdr:cNvPr id="579600" name="Picture 8">
          <a:extLst>
            <a:ext uri="{FF2B5EF4-FFF2-40B4-BE49-F238E27FC236}">
              <a16:creationId xmlns:a16="http://schemas.microsoft.com/office/drawing/2014/main" xmlns="" id="{EF1CA654-FFA3-4B2B-977E-1AFFB8D9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156650"/>
          <a:ext cx="16002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90</xdr:row>
      <xdr:rowOff>114300</xdr:rowOff>
    </xdr:from>
    <xdr:to>
      <xdr:col>0</xdr:col>
      <xdr:colOff>1895475</xdr:colOff>
      <xdr:row>91</xdr:row>
      <xdr:rowOff>476250</xdr:rowOff>
    </xdr:to>
    <xdr:pic>
      <xdr:nvPicPr>
        <xdr:cNvPr id="579601" name="Picture 2">
          <a:extLst>
            <a:ext uri="{FF2B5EF4-FFF2-40B4-BE49-F238E27FC236}">
              <a16:creationId xmlns:a16="http://schemas.microsoft.com/office/drawing/2014/main" xmlns="" id="{B4DADE80-E2DD-4847-A32C-31B26CEA0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8052375"/>
          <a:ext cx="17907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94</xdr:row>
      <xdr:rowOff>638175</xdr:rowOff>
    </xdr:from>
    <xdr:to>
      <xdr:col>0</xdr:col>
      <xdr:colOff>1905000</xdr:colOff>
      <xdr:row>95</xdr:row>
      <xdr:rowOff>847725</xdr:rowOff>
    </xdr:to>
    <xdr:pic>
      <xdr:nvPicPr>
        <xdr:cNvPr id="579602" name="Picture 2">
          <a:extLst>
            <a:ext uri="{FF2B5EF4-FFF2-40B4-BE49-F238E27FC236}">
              <a16:creationId xmlns:a16="http://schemas.microsoft.com/office/drawing/2014/main" xmlns="" id="{077410BC-C6D7-4DA1-B6D3-C0740F708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1814750"/>
          <a:ext cx="17907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66675</xdr:rowOff>
    </xdr:from>
    <xdr:to>
      <xdr:col>0</xdr:col>
      <xdr:colOff>1552575</xdr:colOff>
      <xdr:row>0</xdr:row>
      <xdr:rowOff>438150</xdr:rowOff>
    </xdr:to>
    <xdr:pic>
      <xdr:nvPicPr>
        <xdr:cNvPr id="580608" name="Picture 6" descr="logo_shuft_utv">
          <a:extLst>
            <a:ext uri="{FF2B5EF4-FFF2-40B4-BE49-F238E27FC236}">
              <a16:creationId xmlns:a16="http://schemas.microsoft.com/office/drawing/2014/main" xmlns="" id="{8D224B63-A9CE-4A5E-BC45-12DAE4017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52550"/>
          <a:ext cx="1257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5</xdr:row>
      <xdr:rowOff>57150</xdr:rowOff>
    </xdr:from>
    <xdr:to>
      <xdr:col>0</xdr:col>
      <xdr:colOff>1781175</xdr:colOff>
      <xdr:row>10</xdr:row>
      <xdr:rowOff>190500</xdr:rowOff>
    </xdr:to>
    <xdr:pic>
      <xdr:nvPicPr>
        <xdr:cNvPr id="580609" name="Picture 8">
          <a:extLst>
            <a:ext uri="{FF2B5EF4-FFF2-40B4-BE49-F238E27FC236}">
              <a16:creationId xmlns:a16="http://schemas.microsoft.com/office/drawing/2014/main" xmlns="" id="{71474BB9-6AF8-4663-9C89-16D745CE3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657600"/>
          <a:ext cx="12001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10</xdr:row>
      <xdr:rowOff>114300</xdr:rowOff>
    </xdr:from>
    <xdr:to>
      <xdr:col>0</xdr:col>
      <xdr:colOff>1276350</xdr:colOff>
      <xdr:row>17</xdr:row>
      <xdr:rowOff>152400</xdr:rowOff>
    </xdr:to>
    <xdr:pic>
      <xdr:nvPicPr>
        <xdr:cNvPr id="580610" name="Picture 9">
          <a:extLst>
            <a:ext uri="{FF2B5EF4-FFF2-40B4-BE49-F238E27FC236}">
              <a16:creationId xmlns:a16="http://schemas.microsoft.com/office/drawing/2014/main" xmlns="" id="{DA81C6AD-3157-4443-A2E0-D402AD237EB0}"/>
            </a:ext>
          </a:extLst>
        </xdr:cNvPr>
        <xdr:cNvPicPr>
          <a:picLocks noGrp="1"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695825"/>
          <a:ext cx="11239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28</xdr:row>
      <xdr:rowOff>57150</xdr:rowOff>
    </xdr:from>
    <xdr:to>
      <xdr:col>0</xdr:col>
      <xdr:colOff>1333500</xdr:colOff>
      <xdr:row>34</xdr:row>
      <xdr:rowOff>9525</xdr:rowOff>
    </xdr:to>
    <xdr:pic>
      <xdr:nvPicPr>
        <xdr:cNvPr id="580611" name="Picture 22" descr="TR">
          <a:extLst>
            <a:ext uri="{FF2B5EF4-FFF2-40B4-BE49-F238E27FC236}">
              <a16:creationId xmlns:a16="http://schemas.microsoft.com/office/drawing/2014/main" xmlns="" id="{3E792EE5-C555-4515-84B9-7DB165ACA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8305800"/>
          <a:ext cx="7905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20</xdr:row>
      <xdr:rowOff>171450</xdr:rowOff>
    </xdr:from>
    <xdr:to>
      <xdr:col>0</xdr:col>
      <xdr:colOff>1562100</xdr:colOff>
      <xdr:row>27</xdr:row>
      <xdr:rowOff>76200</xdr:rowOff>
    </xdr:to>
    <xdr:pic>
      <xdr:nvPicPr>
        <xdr:cNvPr id="580612" name="Picture 2">
          <a:extLst>
            <a:ext uri="{FF2B5EF4-FFF2-40B4-BE49-F238E27FC236}">
              <a16:creationId xmlns:a16="http://schemas.microsoft.com/office/drawing/2014/main" xmlns="" id="{DE9BFF90-02B8-471E-A743-3FC56C274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6896100"/>
          <a:ext cx="12954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2</xdr:row>
      <xdr:rowOff>19050</xdr:rowOff>
    </xdr:from>
    <xdr:to>
      <xdr:col>0</xdr:col>
      <xdr:colOff>1209675</xdr:colOff>
      <xdr:row>2</xdr:row>
      <xdr:rowOff>685800</xdr:rowOff>
    </xdr:to>
    <xdr:pic>
      <xdr:nvPicPr>
        <xdr:cNvPr id="580613" name="Picture 23">
          <a:extLst>
            <a:ext uri="{FF2B5EF4-FFF2-40B4-BE49-F238E27FC236}">
              <a16:creationId xmlns:a16="http://schemas.microsoft.com/office/drawing/2014/main" xmlns="" id="{9F2376B7-992F-4F52-AAA5-D05048C9C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17170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42</xdr:row>
      <xdr:rowOff>76200</xdr:rowOff>
    </xdr:from>
    <xdr:to>
      <xdr:col>0</xdr:col>
      <xdr:colOff>1733550</xdr:colOff>
      <xdr:row>42</xdr:row>
      <xdr:rowOff>600075</xdr:rowOff>
    </xdr:to>
    <xdr:pic>
      <xdr:nvPicPr>
        <xdr:cNvPr id="580614" name="Picture 18">
          <a:extLst>
            <a:ext uri="{FF2B5EF4-FFF2-40B4-BE49-F238E27FC236}">
              <a16:creationId xmlns:a16="http://schemas.microsoft.com/office/drawing/2014/main" xmlns="" id="{02848151-87F4-4327-8375-55B15C04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2515850"/>
          <a:ext cx="7239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41</xdr:row>
      <xdr:rowOff>19050</xdr:rowOff>
    </xdr:from>
    <xdr:to>
      <xdr:col>0</xdr:col>
      <xdr:colOff>1543050</xdr:colOff>
      <xdr:row>41</xdr:row>
      <xdr:rowOff>571500</xdr:rowOff>
    </xdr:to>
    <xdr:pic>
      <xdr:nvPicPr>
        <xdr:cNvPr id="580615" name="Picture 5">
          <a:extLst>
            <a:ext uri="{FF2B5EF4-FFF2-40B4-BE49-F238E27FC236}">
              <a16:creationId xmlns:a16="http://schemas.microsoft.com/office/drawing/2014/main" xmlns="" id="{E0BE9E54-7815-4BBA-BDE6-1FF092468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" t="10896" r="2751" b="8290"/>
        <a:stretch>
          <a:fillRect/>
        </a:stretch>
      </xdr:blipFill>
      <xdr:spPr bwMode="auto">
        <a:xfrm>
          <a:off x="333375" y="11877675"/>
          <a:ext cx="1209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51</xdr:row>
      <xdr:rowOff>38100</xdr:rowOff>
    </xdr:from>
    <xdr:to>
      <xdr:col>0</xdr:col>
      <xdr:colOff>1257300</xdr:colOff>
      <xdr:row>53</xdr:row>
      <xdr:rowOff>0</xdr:rowOff>
    </xdr:to>
    <xdr:pic>
      <xdr:nvPicPr>
        <xdr:cNvPr id="580616" name="Picture 2">
          <a:extLst>
            <a:ext uri="{FF2B5EF4-FFF2-40B4-BE49-F238E27FC236}">
              <a16:creationId xmlns:a16="http://schemas.microsoft.com/office/drawing/2014/main" xmlns="" id="{022E098D-AFD2-45FC-9F62-FCFA04968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6268700"/>
          <a:ext cx="68580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857250</xdr:colOff>
      <xdr:row>60</xdr:row>
      <xdr:rowOff>171450</xdr:rowOff>
    </xdr:from>
    <xdr:to>
      <xdr:col>0</xdr:col>
      <xdr:colOff>1704975</xdr:colOff>
      <xdr:row>64</xdr:row>
      <xdr:rowOff>180975</xdr:rowOff>
    </xdr:to>
    <xdr:pic>
      <xdr:nvPicPr>
        <xdr:cNvPr id="580617" name="Picture 14">
          <a:extLst>
            <a:ext uri="{FF2B5EF4-FFF2-40B4-BE49-F238E27FC236}">
              <a16:creationId xmlns:a16="http://schemas.microsoft.com/office/drawing/2014/main" xmlns="" id="{35F6AB8D-B780-4FE6-AF05-79D419CD8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9316700"/>
          <a:ext cx="847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63</xdr:row>
      <xdr:rowOff>85725</xdr:rowOff>
    </xdr:from>
    <xdr:to>
      <xdr:col>0</xdr:col>
      <xdr:colOff>838200</xdr:colOff>
      <xdr:row>69</xdr:row>
      <xdr:rowOff>38100</xdr:rowOff>
    </xdr:to>
    <xdr:pic>
      <xdr:nvPicPr>
        <xdr:cNvPr id="580618" name="Picture 16">
          <a:extLst>
            <a:ext uri="{FF2B5EF4-FFF2-40B4-BE49-F238E27FC236}">
              <a16:creationId xmlns:a16="http://schemas.microsoft.com/office/drawing/2014/main" xmlns="" id="{160C791C-DB32-4E56-91C1-9813165A2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802475"/>
          <a:ext cx="5429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56</xdr:row>
      <xdr:rowOff>123825</xdr:rowOff>
    </xdr:from>
    <xdr:to>
      <xdr:col>0</xdr:col>
      <xdr:colOff>695325</xdr:colOff>
      <xdr:row>60</xdr:row>
      <xdr:rowOff>19050</xdr:rowOff>
    </xdr:to>
    <xdr:pic>
      <xdr:nvPicPr>
        <xdr:cNvPr id="580619" name="Picture 3">
          <a:extLst>
            <a:ext uri="{FF2B5EF4-FFF2-40B4-BE49-F238E27FC236}">
              <a16:creationId xmlns:a16="http://schemas.microsoft.com/office/drawing/2014/main" xmlns="" id="{2D644C95-AF7C-4106-A5B1-5D2DE011C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1" r="10211" b="4642"/>
        <a:stretch>
          <a:fillRect/>
        </a:stretch>
      </xdr:blipFill>
      <xdr:spPr bwMode="auto">
        <a:xfrm>
          <a:off x="180975" y="18507075"/>
          <a:ext cx="514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77</xdr:row>
      <xdr:rowOff>0</xdr:rowOff>
    </xdr:from>
    <xdr:to>
      <xdr:col>0</xdr:col>
      <xdr:colOff>1695450</xdr:colOff>
      <xdr:row>81</xdr:row>
      <xdr:rowOff>9525</xdr:rowOff>
    </xdr:to>
    <xdr:pic>
      <xdr:nvPicPr>
        <xdr:cNvPr id="580620" name="Picture 8" descr="ДАНФОС МСХ-06">
          <a:extLst>
            <a:ext uri="{FF2B5EF4-FFF2-40B4-BE49-F238E27FC236}">
              <a16:creationId xmlns:a16="http://schemas.microsoft.com/office/drawing/2014/main" xmlns="" id="{D01B0EA2-A0EC-495A-A515-49BEABFAD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2831425"/>
          <a:ext cx="5334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75</xdr:row>
      <xdr:rowOff>95250</xdr:rowOff>
    </xdr:from>
    <xdr:to>
      <xdr:col>0</xdr:col>
      <xdr:colOff>914400</xdr:colOff>
      <xdr:row>78</xdr:row>
      <xdr:rowOff>57150</xdr:rowOff>
    </xdr:to>
    <xdr:pic>
      <xdr:nvPicPr>
        <xdr:cNvPr id="580621" name="Picture 5" descr="AQUAPROFF">
          <a:extLst>
            <a:ext uri="{FF2B5EF4-FFF2-40B4-BE49-F238E27FC236}">
              <a16:creationId xmlns:a16="http://schemas.microsoft.com/office/drawing/2014/main" xmlns="" id="{F338B921-6103-4E7F-A205-0F3FAD73B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2526625"/>
          <a:ext cx="8286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89</xdr:row>
      <xdr:rowOff>66675</xdr:rowOff>
    </xdr:from>
    <xdr:to>
      <xdr:col>0</xdr:col>
      <xdr:colOff>1152525</xdr:colOff>
      <xdr:row>94</xdr:row>
      <xdr:rowOff>9525</xdr:rowOff>
    </xdr:to>
    <xdr:pic>
      <xdr:nvPicPr>
        <xdr:cNvPr id="580622" name="Picture 8">
          <a:extLst>
            <a:ext uri="{FF2B5EF4-FFF2-40B4-BE49-F238E27FC236}">
              <a16:creationId xmlns:a16="http://schemas.microsoft.com/office/drawing/2014/main" xmlns="" id="{D3801334-35A7-4FB4-A203-9FE4042E1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5584150"/>
          <a:ext cx="962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94</xdr:row>
      <xdr:rowOff>66675</xdr:rowOff>
    </xdr:from>
    <xdr:to>
      <xdr:col>0</xdr:col>
      <xdr:colOff>1676400</xdr:colOff>
      <xdr:row>97</xdr:row>
      <xdr:rowOff>76200</xdr:rowOff>
    </xdr:to>
    <xdr:pic>
      <xdr:nvPicPr>
        <xdr:cNvPr id="580623" name="Picture 8" descr="TC_COMFORT">
          <a:extLst>
            <a:ext uri="{FF2B5EF4-FFF2-40B4-BE49-F238E27FC236}">
              <a16:creationId xmlns:a16="http://schemas.microsoft.com/office/drawing/2014/main" xmlns="" id="{D5E15B12-BE85-4A7B-9ED4-2E5E1ADA7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6584275"/>
          <a:ext cx="866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116</xdr:row>
      <xdr:rowOff>114300</xdr:rowOff>
    </xdr:from>
    <xdr:to>
      <xdr:col>0</xdr:col>
      <xdr:colOff>1314450</xdr:colOff>
      <xdr:row>117</xdr:row>
      <xdr:rowOff>209550</xdr:rowOff>
    </xdr:to>
    <xdr:pic>
      <xdr:nvPicPr>
        <xdr:cNvPr id="580624" name="Picture 19">
          <a:extLst>
            <a:ext uri="{FF2B5EF4-FFF2-40B4-BE49-F238E27FC236}">
              <a16:creationId xmlns:a16="http://schemas.microsoft.com/office/drawing/2014/main" xmlns="" id="{585E2C11-9114-4E1D-8F51-A0E11C6FE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2156400"/>
          <a:ext cx="8001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109</xdr:row>
      <xdr:rowOff>161925</xdr:rowOff>
    </xdr:from>
    <xdr:to>
      <xdr:col>0</xdr:col>
      <xdr:colOff>714375</xdr:colOff>
      <xdr:row>114</xdr:row>
      <xdr:rowOff>76200</xdr:rowOff>
    </xdr:to>
    <xdr:pic>
      <xdr:nvPicPr>
        <xdr:cNvPr id="580625" name="Picture 21">
          <a:extLst>
            <a:ext uri="{FF2B5EF4-FFF2-40B4-BE49-F238E27FC236}">
              <a16:creationId xmlns:a16="http://schemas.microsoft.com/office/drawing/2014/main" xmlns="" id="{D2FA6F65-833C-4169-B17E-EC34D2CB1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0803850"/>
          <a:ext cx="457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1085850</xdr:colOff>
      <xdr:row>108</xdr:row>
      <xdr:rowOff>47625</xdr:rowOff>
    </xdr:from>
    <xdr:to>
      <xdr:col>0</xdr:col>
      <xdr:colOff>1657350</xdr:colOff>
      <xdr:row>113</xdr:row>
      <xdr:rowOff>161925</xdr:rowOff>
    </xdr:to>
    <xdr:pic>
      <xdr:nvPicPr>
        <xdr:cNvPr id="580626" name="Picture 7">
          <a:extLst>
            <a:ext uri="{FF2B5EF4-FFF2-40B4-BE49-F238E27FC236}">
              <a16:creationId xmlns:a16="http://schemas.microsoft.com/office/drawing/2014/main" xmlns="" id="{2DA4198E-17CA-41F6-B03A-0D1AC7E06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30489525"/>
          <a:ext cx="5715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122</xdr:row>
      <xdr:rowOff>19050</xdr:rowOff>
    </xdr:from>
    <xdr:to>
      <xdr:col>0</xdr:col>
      <xdr:colOff>1476375</xdr:colOff>
      <xdr:row>122</xdr:row>
      <xdr:rowOff>723900</xdr:rowOff>
    </xdr:to>
    <xdr:pic>
      <xdr:nvPicPr>
        <xdr:cNvPr id="580627" name="Picture 2">
          <a:extLst>
            <a:ext uri="{FF2B5EF4-FFF2-40B4-BE49-F238E27FC236}">
              <a16:creationId xmlns:a16="http://schemas.microsoft.com/office/drawing/2014/main" xmlns="" id="{572E60B6-A2F9-4F2C-B3EA-D9C2F03F4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3937575"/>
          <a:ext cx="9906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126</xdr:row>
      <xdr:rowOff>104775</xdr:rowOff>
    </xdr:from>
    <xdr:to>
      <xdr:col>0</xdr:col>
      <xdr:colOff>676275</xdr:colOff>
      <xdr:row>127</xdr:row>
      <xdr:rowOff>495300</xdr:rowOff>
    </xdr:to>
    <xdr:pic>
      <xdr:nvPicPr>
        <xdr:cNvPr id="580628" name="Picture 2">
          <a:extLst>
            <a:ext uri="{FF2B5EF4-FFF2-40B4-BE49-F238E27FC236}">
              <a16:creationId xmlns:a16="http://schemas.microsoft.com/office/drawing/2014/main" xmlns="" id="{8EA89925-E08C-4255-A1A1-D7CC2F756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5737800"/>
          <a:ext cx="4476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1047750</xdr:colOff>
      <xdr:row>126</xdr:row>
      <xdr:rowOff>152400</xdr:rowOff>
    </xdr:from>
    <xdr:to>
      <xdr:col>0</xdr:col>
      <xdr:colOff>1514475</xdr:colOff>
      <xdr:row>127</xdr:row>
      <xdr:rowOff>257175</xdr:rowOff>
    </xdr:to>
    <xdr:pic>
      <xdr:nvPicPr>
        <xdr:cNvPr id="580629" name="Picture 2">
          <a:extLst>
            <a:ext uri="{FF2B5EF4-FFF2-40B4-BE49-F238E27FC236}">
              <a16:creationId xmlns:a16="http://schemas.microsoft.com/office/drawing/2014/main" xmlns="" id="{DD79950E-0502-41AB-9995-9D4B27DB1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5785425"/>
          <a:ext cx="466725" cy="647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228600</xdr:colOff>
      <xdr:row>138</xdr:row>
      <xdr:rowOff>133350</xdr:rowOff>
    </xdr:from>
    <xdr:to>
      <xdr:col>0</xdr:col>
      <xdr:colOff>723900</xdr:colOff>
      <xdr:row>141</xdr:row>
      <xdr:rowOff>123825</xdr:rowOff>
    </xdr:to>
    <xdr:pic>
      <xdr:nvPicPr>
        <xdr:cNvPr id="580630" name="Picture 5">
          <a:extLst>
            <a:ext uri="{FF2B5EF4-FFF2-40B4-BE49-F238E27FC236}">
              <a16:creationId xmlns:a16="http://schemas.microsoft.com/office/drawing/2014/main" xmlns="" id="{D71E39C6-91F3-4425-9D38-DB08AE9D1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9262050"/>
          <a:ext cx="4953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1133475</xdr:colOff>
      <xdr:row>131</xdr:row>
      <xdr:rowOff>142875</xdr:rowOff>
    </xdr:from>
    <xdr:to>
      <xdr:col>0</xdr:col>
      <xdr:colOff>1562100</xdr:colOff>
      <xdr:row>134</xdr:row>
      <xdr:rowOff>152400</xdr:rowOff>
    </xdr:to>
    <xdr:pic>
      <xdr:nvPicPr>
        <xdr:cNvPr id="580631" name="Picture 6">
          <a:extLst>
            <a:ext uri="{FF2B5EF4-FFF2-40B4-BE49-F238E27FC236}">
              <a16:creationId xmlns:a16="http://schemas.microsoft.com/office/drawing/2014/main" xmlns="" id="{B07A13C7-A9A6-483B-B422-494F7DB2E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7871400"/>
          <a:ext cx="4286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131</xdr:row>
      <xdr:rowOff>114300</xdr:rowOff>
    </xdr:from>
    <xdr:to>
      <xdr:col>0</xdr:col>
      <xdr:colOff>657225</xdr:colOff>
      <xdr:row>134</xdr:row>
      <xdr:rowOff>180975</xdr:rowOff>
    </xdr:to>
    <xdr:pic>
      <xdr:nvPicPr>
        <xdr:cNvPr id="580632" name="Picture 7">
          <a:extLst>
            <a:ext uri="{FF2B5EF4-FFF2-40B4-BE49-F238E27FC236}">
              <a16:creationId xmlns:a16="http://schemas.microsoft.com/office/drawing/2014/main" xmlns="" id="{760D0B3C-AD09-4CA5-862E-5A2B2F0BE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7842825"/>
          <a:ext cx="409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135</xdr:row>
      <xdr:rowOff>95250</xdr:rowOff>
    </xdr:from>
    <xdr:to>
      <xdr:col>0</xdr:col>
      <xdr:colOff>676275</xdr:colOff>
      <xdr:row>137</xdr:row>
      <xdr:rowOff>133350</xdr:rowOff>
    </xdr:to>
    <xdr:pic>
      <xdr:nvPicPr>
        <xdr:cNvPr id="580633" name="Picture 7">
          <a:extLst>
            <a:ext uri="{FF2B5EF4-FFF2-40B4-BE49-F238E27FC236}">
              <a16:creationId xmlns:a16="http://schemas.microsoft.com/office/drawing/2014/main" xmlns="" id="{C23D24C8-939F-4E0F-A913-6A32290BA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8623875"/>
          <a:ext cx="4476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134</xdr:row>
      <xdr:rowOff>200025</xdr:rowOff>
    </xdr:from>
    <xdr:to>
      <xdr:col>0</xdr:col>
      <xdr:colOff>1562100</xdr:colOff>
      <xdr:row>137</xdr:row>
      <xdr:rowOff>180975</xdr:rowOff>
    </xdr:to>
    <xdr:pic>
      <xdr:nvPicPr>
        <xdr:cNvPr id="580634" name="Рисунок 27" descr="TF.jpg">
          <a:extLst>
            <a:ext uri="{FF2B5EF4-FFF2-40B4-BE49-F238E27FC236}">
              <a16:creationId xmlns:a16="http://schemas.microsoft.com/office/drawing/2014/main" xmlns="" id="{8AA118CC-0B66-419A-AD80-4EA40FD30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8528625"/>
          <a:ext cx="457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138</xdr:row>
      <xdr:rowOff>114300</xdr:rowOff>
    </xdr:from>
    <xdr:to>
      <xdr:col>0</xdr:col>
      <xdr:colOff>1590675</xdr:colOff>
      <xdr:row>142</xdr:row>
      <xdr:rowOff>85725</xdr:rowOff>
    </xdr:to>
    <xdr:pic>
      <xdr:nvPicPr>
        <xdr:cNvPr id="580635" name="Picture 2">
          <a:extLst>
            <a:ext uri="{FF2B5EF4-FFF2-40B4-BE49-F238E27FC236}">
              <a16:creationId xmlns:a16="http://schemas.microsoft.com/office/drawing/2014/main" xmlns="" id="{D8A7C3FC-92FC-4FEA-A453-CEA58248D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9243000"/>
          <a:ext cx="54292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102</xdr:row>
      <xdr:rowOff>38100</xdr:rowOff>
    </xdr:from>
    <xdr:to>
      <xdr:col>0</xdr:col>
      <xdr:colOff>1781175</xdr:colOff>
      <xdr:row>103</xdr:row>
      <xdr:rowOff>457200</xdr:rowOff>
    </xdr:to>
    <xdr:pic>
      <xdr:nvPicPr>
        <xdr:cNvPr id="580636" name="Рисунок 30">
          <a:extLst>
            <a:ext uri="{FF2B5EF4-FFF2-40B4-BE49-F238E27FC236}">
              <a16:creationId xmlns:a16="http://schemas.microsoft.com/office/drawing/2014/main" xmlns="" id="{5766804F-97A0-4010-BD84-12AA6ED6F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394025"/>
          <a:ext cx="17145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46</xdr:row>
      <xdr:rowOff>66675</xdr:rowOff>
    </xdr:from>
    <xdr:to>
      <xdr:col>0</xdr:col>
      <xdr:colOff>1514475</xdr:colOff>
      <xdr:row>47</xdr:row>
      <xdr:rowOff>542925</xdr:rowOff>
    </xdr:to>
    <xdr:pic>
      <xdr:nvPicPr>
        <xdr:cNvPr id="580637" name="Рисунок 41">
          <a:extLst>
            <a:ext uri="{FF2B5EF4-FFF2-40B4-BE49-F238E27FC236}">
              <a16:creationId xmlns:a16="http://schemas.microsoft.com/office/drawing/2014/main" xmlns="" id="{C904C72B-A2B2-49C3-9498-2D3094A92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4116050"/>
          <a:ext cx="1181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144</xdr:row>
      <xdr:rowOff>66675</xdr:rowOff>
    </xdr:from>
    <xdr:to>
      <xdr:col>0</xdr:col>
      <xdr:colOff>1276350</xdr:colOff>
      <xdr:row>147</xdr:row>
      <xdr:rowOff>238125</xdr:rowOff>
    </xdr:to>
    <xdr:pic>
      <xdr:nvPicPr>
        <xdr:cNvPr id="580638" name="Рисунок 43">
          <a:extLst>
            <a:ext uri="{FF2B5EF4-FFF2-40B4-BE49-F238E27FC236}">
              <a16:creationId xmlns:a16="http://schemas.microsoft.com/office/drawing/2014/main" xmlns="" id="{6184B2E6-FB55-44F7-BDE7-B2B201BC8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40" t="10217" r="24681" b="14783"/>
        <a:stretch>
          <a:fillRect/>
        </a:stretch>
      </xdr:blipFill>
      <xdr:spPr bwMode="auto">
        <a:xfrm>
          <a:off x="590550" y="40519350"/>
          <a:ext cx="685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143</xdr:row>
      <xdr:rowOff>9525</xdr:rowOff>
    </xdr:from>
    <xdr:to>
      <xdr:col>0</xdr:col>
      <xdr:colOff>1152525</xdr:colOff>
      <xdr:row>143</xdr:row>
      <xdr:rowOff>314325</xdr:rowOff>
    </xdr:to>
    <xdr:pic>
      <xdr:nvPicPr>
        <xdr:cNvPr id="580639" name="Picture 10" descr="i?id=3926879-07">
          <a:extLst>
            <a:ext uri="{FF2B5EF4-FFF2-40B4-BE49-F238E27FC236}">
              <a16:creationId xmlns:a16="http://schemas.microsoft.com/office/drawing/2014/main" xmlns="" id="{45D607D7-5F8C-409A-A1E9-E4EC8CD70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0138350"/>
          <a:ext cx="6286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79</xdr:row>
      <xdr:rowOff>76200</xdr:rowOff>
    </xdr:from>
    <xdr:to>
      <xdr:col>0</xdr:col>
      <xdr:colOff>847725</xdr:colOff>
      <xdr:row>83</xdr:row>
      <xdr:rowOff>66675</xdr:rowOff>
    </xdr:to>
    <xdr:pic>
      <xdr:nvPicPr>
        <xdr:cNvPr id="580640" name="Picture 3" descr="C:\Users\smirnov_av\Desktop\ПОСТАВЩИКИ\CAREL\cpco.tif">
          <a:extLst>
            <a:ext uri="{FF2B5EF4-FFF2-40B4-BE49-F238E27FC236}">
              <a16:creationId xmlns:a16="http://schemas.microsoft.com/office/drawing/2014/main" xmlns="" id="{30C251F9-CF6A-4886-832D-655F95FD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6" t="7155" r="2869" b="15524"/>
        <a:stretch>
          <a:fillRect/>
        </a:stretch>
      </xdr:blipFill>
      <xdr:spPr bwMode="auto">
        <a:xfrm>
          <a:off x="257175" y="23307675"/>
          <a:ext cx="5905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153</xdr:row>
      <xdr:rowOff>104775</xdr:rowOff>
    </xdr:from>
    <xdr:to>
      <xdr:col>0</xdr:col>
      <xdr:colOff>1619250</xdr:colOff>
      <xdr:row>159</xdr:row>
      <xdr:rowOff>9525</xdr:rowOff>
    </xdr:to>
    <xdr:pic>
      <xdr:nvPicPr>
        <xdr:cNvPr id="580641" name="Рисунок 47">
          <a:extLst>
            <a:ext uri="{FF2B5EF4-FFF2-40B4-BE49-F238E27FC236}">
              <a16:creationId xmlns:a16="http://schemas.microsoft.com/office/drawing/2014/main" xmlns="" id="{69252A21-16C9-4DA7-8663-FB8F8B8F9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3338750"/>
          <a:ext cx="13811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164</xdr:row>
      <xdr:rowOff>76200</xdr:rowOff>
    </xdr:from>
    <xdr:to>
      <xdr:col>0</xdr:col>
      <xdr:colOff>1619250</xdr:colOff>
      <xdr:row>169</xdr:row>
      <xdr:rowOff>161925</xdr:rowOff>
    </xdr:to>
    <xdr:pic>
      <xdr:nvPicPr>
        <xdr:cNvPr id="580642" name="Рисунок 48">
          <a:extLst>
            <a:ext uri="{FF2B5EF4-FFF2-40B4-BE49-F238E27FC236}">
              <a16:creationId xmlns:a16="http://schemas.microsoft.com/office/drawing/2014/main" xmlns="" id="{0AF144CE-5BBC-4435-96EE-23AC2ADE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5615225"/>
          <a:ext cx="13906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150</xdr:row>
      <xdr:rowOff>19050</xdr:rowOff>
    </xdr:from>
    <xdr:to>
      <xdr:col>0</xdr:col>
      <xdr:colOff>1419225</xdr:colOff>
      <xdr:row>150</xdr:row>
      <xdr:rowOff>295275</xdr:rowOff>
    </xdr:to>
    <xdr:pic>
      <xdr:nvPicPr>
        <xdr:cNvPr id="580643" name="Рисунок 49">
          <a:extLst>
            <a:ext uri="{FF2B5EF4-FFF2-40B4-BE49-F238E27FC236}">
              <a16:creationId xmlns:a16="http://schemas.microsoft.com/office/drawing/2014/main" xmlns="" id="{017E0120-534C-423C-A161-88387EB89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2271950"/>
          <a:ext cx="1019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38</xdr:row>
      <xdr:rowOff>38100</xdr:rowOff>
    </xdr:from>
    <xdr:to>
      <xdr:col>0</xdr:col>
      <xdr:colOff>1209675</xdr:colOff>
      <xdr:row>38</xdr:row>
      <xdr:rowOff>638175</xdr:rowOff>
    </xdr:to>
    <xdr:pic>
      <xdr:nvPicPr>
        <xdr:cNvPr id="580644" name="Picture 2">
          <a:extLst>
            <a:ext uri="{FF2B5EF4-FFF2-40B4-BE49-F238E27FC236}">
              <a16:creationId xmlns:a16="http://schemas.microsoft.com/office/drawing/2014/main" xmlns="" id="{88BD026B-76D0-4CC8-8863-E5E914388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0467975"/>
          <a:ext cx="59055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19050</xdr:rowOff>
    </xdr:from>
    <xdr:to>
      <xdr:col>0</xdr:col>
      <xdr:colOff>1143000</xdr:colOff>
      <xdr:row>1</xdr:row>
      <xdr:rowOff>476250</xdr:rowOff>
    </xdr:to>
    <xdr:pic>
      <xdr:nvPicPr>
        <xdr:cNvPr id="523631" name="Picture 10" descr="i?id=3926879-07">
          <a:extLst>
            <a:ext uri="{FF2B5EF4-FFF2-40B4-BE49-F238E27FC236}">
              <a16:creationId xmlns:a16="http://schemas.microsoft.com/office/drawing/2014/main" xmlns="" id="{17196059-5B1C-4856-A88B-4D9238318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04950"/>
          <a:ext cx="962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12</xdr:row>
      <xdr:rowOff>19050</xdr:rowOff>
    </xdr:from>
    <xdr:to>
      <xdr:col>0</xdr:col>
      <xdr:colOff>1019175</xdr:colOff>
      <xdr:row>19</xdr:row>
      <xdr:rowOff>85725</xdr:rowOff>
    </xdr:to>
    <xdr:pic>
      <xdr:nvPicPr>
        <xdr:cNvPr id="523632" name="Рисунок 2">
          <a:extLst>
            <a:ext uri="{FF2B5EF4-FFF2-40B4-BE49-F238E27FC236}">
              <a16:creationId xmlns:a16="http://schemas.microsoft.com/office/drawing/2014/main" xmlns="" id="{03252513-6EC8-48D6-9987-A0220D7C8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143375"/>
          <a:ext cx="8953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</xdr:row>
      <xdr:rowOff>19050</xdr:rowOff>
    </xdr:from>
    <xdr:to>
      <xdr:col>0</xdr:col>
      <xdr:colOff>1247775</xdr:colOff>
      <xdr:row>11</xdr:row>
      <xdr:rowOff>47625</xdr:rowOff>
    </xdr:to>
    <xdr:pic>
      <xdr:nvPicPr>
        <xdr:cNvPr id="523633" name="Рисунок 3">
          <a:extLst>
            <a:ext uri="{FF2B5EF4-FFF2-40B4-BE49-F238E27FC236}">
              <a16:creationId xmlns:a16="http://schemas.microsoft.com/office/drawing/2014/main" xmlns="" id="{F1E505D5-3397-462F-B88C-A34F316A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428875"/>
          <a:ext cx="11430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21</xdr:row>
      <xdr:rowOff>171450</xdr:rowOff>
    </xdr:from>
    <xdr:to>
      <xdr:col>0</xdr:col>
      <xdr:colOff>1209675</xdr:colOff>
      <xdr:row>25</xdr:row>
      <xdr:rowOff>47625</xdr:rowOff>
    </xdr:to>
    <xdr:pic>
      <xdr:nvPicPr>
        <xdr:cNvPr id="523634" name="Рисунок 4">
          <a:extLst>
            <a:ext uri="{FF2B5EF4-FFF2-40B4-BE49-F238E27FC236}">
              <a16:creationId xmlns:a16="http://schemas.microsoft.com/office/drawing/2014/main" xmlns="" id="{03300871-E5E2-414F-9500-9C357983C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010275"/>
          <a:ext cx="11144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27</xdr:row>
      <xdr:rowOff>171450</xdr:rowOff>
    </xdr:from>
    <xdr:to>
      <xdr:col>0</xdr:col>
      <xdr:colOff>1181100</xdr:colOff>
      <xdr:row>36</xdr:row>
      <xdr:rowOff>76199</xdr:rowOff>
    </xdr:to>
    <xdr:pic>
      <xdr:nvPicPr>
        <xdr:cNvPr id="523635" name="Picture 2">
          <a:extLst>
            <a:ext uri="{FF2B5EF4-FFF2-40B4-BE49-F238E27FC236}">
              <a16:creationId xmlns:a16="http://schemas.microsoft.com/office/drawing/2014/main" xmlns="" id="{A380874D-3582-4D31-B3AE-203840288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153275"/>
          <a:ext cx="1085850" cy="1885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0</xdr:col>
      <xdr:colOff>1562100</xdr:colOff>
      <xdr:row>0</xdr:row>
      <xdr:rowOff>485775</xdr:rowOff>
    </xdr:to>
    <xdr:pic>
      <xdr:nvPicPr>
        <xdr:cNvPr id="525082" name="Picture 6" descr="Gruner">
          <a:extLst>
            <a:ext uri="{FF2B5EF4-FFF2-40B4-BE49-F238E27FC236}">
              <a16:creationId xmlns:a16="http://schemas.microsoft.com/office/drawing/2014/main" xmlns="" id="{DF0B5C0C-E12F-4673-B69E-F2CFC9912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71600"/>
          <a:ext cx="1457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2</xdr:row>
      <xdr:rowOff>66675</xdr:rowOff>
    </xdr:from>
    <xdr:to>
      <xdr:col>0</xdr:col>
      <xdr:colOff>1352550</xdr:colOff>
      <xdr:row>3</xdr:row>
      <xdr:rowOff>285750</xdr:rowOff>
    </xdr:to>
    <xdr:pic>
      <xdr:nvPicPr>
        <xdr:cNvPr id="525083" name="Рисунок 2">
          <a:extLst>
            <a:ext uri="{FF2B5EF4-FFF2-40B4-BE49-F238E27FC236}">
              <a16:creationId xmlns:a16="http://schemas.microsoft.com/office/drawing/2014/main" xmlns="" id="{52D3B75F-545E-4559-93D1-7B87C23BB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457450"/>
          <a:ext cx="923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7</xdr:row>
      <xdr:rowOff>28575</xdr:rowOff>
    </xdr:from>
    <xdr:to>
      <xdr:col>0</xdr:col>
      <xdr:colOff>1200150</xdr:colOff>
      <xdr:row>10</xdr:row>
      <xdr:rowOff>95250</xdr:rowOff>
    </xdr:to>
    <xdr:pic>
      <xdr:nvPicPr>
        <xdr:cNvPr id="525084" name="Picture 10" descr="361">
          <a:extLst>
            <a:ext uri="{FF2B5EF4-FFF2-40B4-BE49-F238E27FC236}">
              <a16:creationId xmlns:a16="http://schemas.microsoft.com/office/drawing/2014/main" xmlns="" id="{3D109947-FC05-4F67-AF4B-6E6E0211D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4562475"/>
          <a:ext cx="6572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15</xdr:row>
      <xdr:rowOff>209550</xdr:rowOff>
    </xdr:from>
    <xdr:to>
      <xdr:col>0</xdr:col>
      <xdr:colOff>1514475</xdr:colOff>
      <xdr:row>20</xdr:row>
      <xdr:rowOff>9525</xdr:rowOff>
    </xdr:to>
    <xdr:pic>
      <xdr:nvPicPr>
        <xdr:cNvPr id="525085" name="Рисунок 4">
          <a:extLst>
            <a:ext uri="{FF2B5EF4-FFF2-40B4-BE49-F238E27FC236}">
              <a16:creationId xmlns:a16="http://schemas.microsoft.com/office/drawing/2014/main" xmlns="" id="{947CA032-0E31-4A92-934D-5CCDBA13B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505700"/>
          <a:ext cx="11525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24</xdr:row>
      <xdr:rowOff>152400</xdr:rowOff>
    </xdr:from>
    <xdr:to>
      <xdr:col>0</xdr:col>
      <xdr:colOff>1562100</xdr:colOff>
      <xdr:row>28</xdr:row>
      <xdr:rowOff>219075</xdr:rowOff>
    </xdr:to>
    <xdr:pic>
      <xdr:nvPicPr>
        <xdr:cNvPr id="525086" name="Рисунок 5">
          <a:extLst>
            <a:ext uri="{FF2B5EF4-FFF2-40B4-BE49-F238E27FC236}">
              <a16:creationId xmlns:a16="http://schemas.microsoft.com/office/drawing/2014/main" xmlns="" id="{C1305A83-85A1-40AC-A861-E6EE659D6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391775"/>
          <a:ext cx="13430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33</xdr:row>
      <xdr:rowOff>171450</xdr:rowOff>
    </xdr:from>
    <xdr:to>
      <xdr:col>0</xdr:col>
      <xdr:colOff>1447800</xdr:colOff>
      <xdr:row>37</xdr:row>
      <xdr:rowOff>142875</xdr:rowOff>
    </xdr:to>
    <xdr:pic>
      <xdr:nvPicPr>
        <xdr:cNvPr id="525087" name="Рисунок 6">
          <a:extLst>
            <a:ext uri="{FF2B5EF4-FFF2-40B4-BE49-F238E27FC236}">
              <a16:creationId xmlns:a16="http://schemas.microsoft.com/office/drawing/2014/main" xmlns="" id="{0EFC7030-3A6A-472D-AFD8-714F19832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592175"/>
          <a:ext cx="12573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63</xdr:row>
      <xdr:rowOff>57150</xdr:rowOff>
    </xdr:from>
    <xdr:to>
      <xdr:col>0</xdr:col>
      <xdr:colOff>1343025</xdr:colOff>
      <xdr:row>68</xdr:row>
      <xdr:rowOff>247650</xdr:rowOff>
    </xdr:to>
    <xdr:pic>
      <xdr:nvPicPr>
        <xdr:cNvPr id="525088" name="Рисунок 7">
          <a:extLst>
            <a:ext uri="{FF2B5EF4-FFF2-40B4-BE49-F238E27FC236}">
              <a16:creationId xmlns:a16="http://schemas.microsoft.com/office/drawing/2014/main" xmlns="" id="{12222D8F-5D3C-4168-8540-AC2C5E2A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1593175"/>
          <a:ext cx="10382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72</xdr:row>
      <xdr:rowOff>38100</xdr:rowOff>
    </xdr:from>
    <xdr:to>
      <xdr:col>0</xdr:col>
      <xdr:colOff>1362075</xdr:colOff>
      <xdr:row>77</xdr:row>
      <xdr:rowOff>209550</xdr:rowOff>
    </xdr:to>
    <xdr:pic>
      <xdr:nvPicPr>
        <xdr:cNvPr id="525089" name="Рисунок 8">
          <a:extLst>
            <a:ext uri="{FF2B5EF4-FFF2-40B4-BE49-F238E27FC236}">
              <a16:creationId xmlns:a16="http://schemas.microsoft.com/office/drawing/2014/main" xmlns="" id="{07D55BD2-A7E0-449A-80AF-1985FF219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4136350"/>
          <a:ext cx="10287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80</xdr:row>
      <xdr:rowOff>523875</xdr:rowOff>
    </xdr:from>
    <xdr:to>
      <xdr:col>0</xdr:col>
      <xdr:colOff>1400175</xdr:colOff>
      <xdr:row>86</xdr:row>
      <xdr:rowOff>171450</xdr:rowOff>
    </xdr:to>
    <xdr:pic>
      <xdr:nvPicPr>
        <xdr:cNvPr id="525090" name="Рисунок 9">
          <a:extLst>
            <a:ext uri="{FF2B5EF4-FFF2-40B4-BE49-F238E27FC236}">
              <a16:creationId xmlns:a16="http://schemas.microsoft.com/office/drawing/2014/main" xmlns="" id="{5269CDA5-5EAC-4E7C-A844-553EB39D7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6622375"/>
          <a:ext cx="10287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90</xdr:row>
      <xdr:rowOff>95250</xdr:rowOff>
    </xdr:from>
    <xdr:to>
      <xdr:col>0</xdr:col>
      <xdr:colOff>1524000</xdr:colOff>
      <xdr:row>101</xdr:row>
      <xdr:rowOff>0</xdr:rowOff>
    </xdr:to>
    <xdr:pic>
      <xdr:nvPicPr>
        <xdr:cNvPr id="525091" name="Рисунок 10">
          <a:extLst>
            <a:ext uri="{FF2B5EF4-FFF2-40B4-BE49-F238E27FC236}">
              <a16:creationId xmlns:a16="http://schemas.microsoft.com/office/drawing/2014/main" xmlns="" id="{B2B8AD14-8EAE-4FAF-9E43-D265EB336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213175"/>
          <a:ext cx="13335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42</xdr:row>
      <xdr:rowOff>161925</xdr:rowOff>
    </xdr:from>
    <xdr:to>
      <xdr:col>0</xdr:col>
      <xdr:colOff>1371600</xdr:colOff>
      <xdr:row>51</xdr:row>
      <xdr:rowOff>76200</xdr:rowOff>
    </xdr:to>
    <xdr:pic>
      <xdr:nvPicPr>
        <xdr:cNvPr id="525092" name="Рисунок 11">
          <a:extLst>
            <a:ext uri="{FF2B5EF4-FFF2-40B4-BE49-F238E27FC236}">
              <a16:creationId xmlns:a16="http://schemas.microsoft.com/office/drawing/2014/main" xmlns="" id="{6C58A751-2327-458C-B3F4-C77D78D91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6725900"/>
          <a:ext cx="10763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55</xdr:row>
      <xdr:rowOff>447675</xdr:rowOff>
    </xdr:from>
    <xdr:to>
      <xdr:col>0</xdr:col>
      <xdr:colOff>1285875</xdr:colOff>
      <xdr:row>60</xdr:row>
      <xdr:rowOff>76200</xdr:rowOff>
    </xdr:to>
    <xdr:pic>
      <xdr:nvPicPr>
        <xdr:cNvPr id="525093" name="Рисунок 12">
          <a:extLst>
            <a:ext uri="{FF2B5EF4-FFF2-40B4-BE49-F238E27FC236}">
              <a16:creationId xmlns:a16="http://schemas.microsoft.com/office/drawing/2014/main" xmlns="" id="{62F44737-12D9-431B-BD8E-B21EED1BB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9469100"/>
          <a:ext cx="8858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723900</xdr:colOff>
      <xdr:row>2</xdr:row>
      <xdr:rowOff>266700</xdr:rowOff>
    </xdr:to>
    <xdr:pic>
      <xdr:nvPicPr>
        <xdr:cNvPr id="525374" name="Picture 19" descr="Логотип №9">
          <a:extLst>
            <a:ext uri="{FF2B5EF4-FFF2-40B4-BE49-F238E27FC236}">
              <a16:creationId xmlns:a16="http://schemas.microsoft.com/office/drawing/2014/main" xmlns="" id="{0BF6D8D8-3DD8-4880-A2A0-ECDFFC3A9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2238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1724025</xdr:colOff>
      <xdr:row>0</xdr:row>
      <xdr:rowOff>0</xdr:rowOff>
    </xdr:from>
    <xdr:to>
      <xdr:col>0</xdr:col>
      <xdr:colOff>4962525</xdr:colOff>
      <xdr:row>1</xdr:row>
      <xdr:rowOff>1209675</xdr:rowOff>
    </xdr:to>
    <xdr:pic>
      <xdr:nvPicPr>
        <xdr:cNvPr id="5" name="Picture 1" descr="sargos_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47624</xdr:colOff>
      <xdr:row>0</xdr:row>
      <xdr:rowOff>114301</xdr:rowOff>
    </xdr:from>
    <xdr:to>
      <xdr:col>3</xdr:col>
      <xdr:colOff>190499</xdr:colOff>
      <xdr:row>4</xdr:row>
      <xdr:rowOff>219076</xdr:rowOff>
    </xdr:to>
    <xdr:pic>
      <xdr:nvPicPr>
        <xdr:cNvPr id="6" name="Рисунок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114301"/>
          <a:ext cx="19716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1114425</xdr:colOff>
      <xdr:row>2</xdr:row>
      <xdr:rowOff>361950</xdr:rowOff>
    </xdr:to>
    <xdr:pic>
      <xdr:nvPicPr>
        <xdr:cNvPr id="526398" name="Picture 5" descr="Логотип №9">
          <a:extLst>
            <a:ext uri="{FF2B5EF4-FFF2-40B4-BE49-F238E27FC236}">
              <a16:creationId xmlns:a16="http://schemas.microsoft.com/office/drawing/2014/main" xmlns="" id="{ACCB246C-3D48-45BD-B84B-2AFBA3364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23812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57150</xdr:rowOff>
    </xdr:from>
    <xdr:to>
      <xdr:col>3</xdr:col>
      <xdr:colOff>304800</xdr:colOff>
      <xdr:row>2</xdr:row>
      <xdr:rowOff>457200</xdr:rowOff>
    </xdr:to>
    <xdr:pic>
      <xdr:nvPicPr>
        <xdr:cNvPr id="527422" name="Picture 3" descr="Логотип №9">
          <a:extLst>
            <a:ext uri="{FF2B5EF4-FFF2-40B4-BE49-F238E27FC236}">
              <a16:creationId xmlns:a16="http://schemas.microsoft.com/office/drawing/2014/main" xmlns="" id="{0A085AAB-B7CB-43B8-A586-EC98E39C4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7150"/>
          <a:ext cx="26193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3</xdr:col>
      <xdr:colOff>0</xdr:colOff>
      <xdr:row>2</xdr:row>
      <xdr:rowOff>219075</xdr:rowOff>
    </xdr:to>
    <xdr:pic>
      <xdr:nvPicPr>
        <xdr:cNvPr id="528446" name="Picture 1" descr="Логотип №9">
          <a:extLst>
            <a:ext uri="{FF2B5EF4-FFF2-40B4-BE49-F238E27FC236}">
              <a16:creationId xmlns:a16="http://schemas.microsoft.com/office/drawing/2014/main" xmlns="" id="{F0D3E69F-0B40-47D5-AACC-52F6CDA88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1343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28575</xdr:rowOff>
    </xdr:from>
    <xdr:to>
      <xdr:col>3</xdr:col>
      <xdr:colOff>609600</xdr:colOff>
      <xdr:row>2</xdr:row>
      <xdr:rowOff>323850</xdr:rowOff>
    </xdr:to>
    <xdr:pic>
      <xdr:nvPicPr>
        <xdr:cNvPr id="529470" name="Picture 1" descr="Логотип №9">
          <a:extLst>
            <a:ext uri="{FF2B5EF4-FFF2-40B4-BE49-F238E27FC236}">
              <a16:creationId xmlns:a16="http://schemas.microsoft.com/office/drawing/2014/main" xmlns="" id="{F923B13E-D59A-484D-8D87-E3BA8D1BB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575"/>
          <a:ext cx="23622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1133475</xdr:colOff>
      <xdr:row>2</xdr:row>
      <xdr:rowOff>647700</xdr:rowOff>
    </xdr:to>
    <xdr:pic>
      <xdr:nvPicPr>
        <xdr:cNvPr id="562181" name="Picture 8" descr="Логотип №9">
          <a:extLst>
            <a:ext uri="{FF2B5EF4-FFF2-40B4-BE49-F238E27FC236}">
              <a16:creationId xmlns:a16="http://schemas.microsoft.com/office/drawing/2014/main" xmlns="" id="{7EC57976-6509-4B68-998B-C80E854E9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86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19050</xdr:rowOff>
    </xdr:from>
    <xdr:to>
      <xdr:col>1</xdr:col>
      <xdr:colOff>876300</xdr:colOff>
      <xdr:row>2</xdr:row>
      <xdr:rowOff>104775</xdr:rowOff>
    </xdr:to>
    <xdr:pic>
      <xdr:nvPicPr>
        <xdr:cNvPr id="563205" name="Picture 1" descr="Логотип №9">
          <a:extLst>
            <a:ext uri="{FF2B5EF4-FFF2-40B4-BE49-F238E27FC236}">
              <a16:creationId xmlns:a16="http://schemas.microsoft.com/office/drawing/2014/main" xmlns="" id="{CEFC8F09-A89D-4103-9F82-87921EF7B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050"/>
          <a:ext cx="23336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2</xdr:col>
      <xdr:colOff>638175</xdr:colOff>
      <xdr:row>2</xdr:row>
      <xdr:rowOff>609600</xdr:rowOff>
    </xdr:to>
    <xdr:pic>
      <xdr:nvPicPr>
        <xdr:cNvPr id="565252" name="Picture 14" descr="Логотип №9">
          <a:extLst>
            <a:ext uri="{FF2B5EF4-FFF2-40B4-BE49-F238E27FC236}">
              <a16:creationId xmlns:a16="http://schemas.microsoft.com/office/drawing/2014/main" xmlns="" id="{AD81348D-3F0F-4A9B-9491-F03E67C9F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3038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4</xdr:col>
      <xdr:colOff>152400</xdr:colOff>
      <xdr:row>2</xdr:row>
      <xdr:rowOff>485775</xdr:rowOff>
    </xdr:to>
    <xdr:pic>
      <xdr:nvPicPr>
        <xdr:cNvPr id="536638" name="Picture 9" descr="Логотип №9">
          <a:extLst>
            <a:ext uri="{FF2B5EF4-FFF2-40B4-BE49-F238E27FC236}">
              <a16:creationId xmlns:a16="http://schemas.microsoft.com/office/drawing/2014/main" xmlns="" id="{D660517E-D006-459C-92A4-9FCEC66D2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3028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2200275</xdr:colOff>
      <xdr:row>2</xdr:row>
      <xdr:rowOff>523875</xdr:rowOff>
    </xdr:to>
    <xdr:pic>
      <xdr:nvPicPr>
        <xdr:cNvPr id="537662" name="Picture 9" descr="Логотип №9">
          <a:extLst>
            <a:ext uri="{FF2B5EF4-FFF2-40B4-BE49-F238E27FC236}">
              <a16:creationId xmlns:a16="http://schemas.microsoft.com/office/drawing/2014/main" xmlns="" id="{8B702E55-C622-4E4B-B9ED-66401796D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3028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85725</xdr:rowOff>
    </xdr:from>
    <xdr:to>
      <xdr:col>2</xdr:col>
      <xdr:colOff>533400</xdr:colOff>
      <xdr:row>2</xdr:row>
      <xdr:rowOff>152400</xdr:rowOff>
    </xdr:to>
    <xdr:pic>
      <xdr:nvPicPr>
        <xdr:cNvPr id="570371" name="Picture 1" descr="Логотип №9">
          <a:extLst>
            <a:ext uri="{FF2B5EF4-FFF2-40B4-BE49-F238E27FC236}">
              <a16:creationId xmlns:a16="http://schemas.microsoft.com/office/drawing/2014/main" xmlns="" id="{0EBAB0B6-EC66-4A99-B0C7-96B8C9F61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5725"/>
          <a:ext cx="1666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9</xdr:col>
      <xdr:colOff>1419225</xdr:colOff>
      <xdr:row>19</xdr:row>
      <xdr:rowOff>19050</xdr:rowOff>
    </xdr:to>
    <xdr:pic>
      <xdr:nvPicPr>
        <xdr:cNvPr id="573440" name="Picture 4">
          <a:extLst>
            <a:ext uri="{FF2B5EF4-FFF2-40B4-BE49-F238E27FC236}">
              <a16:creationId xmlns:a16="http://schemas.microsoft.com/office/drawing/2014/main" xmlns="" id="{CAE6E1C0-5487-4C02-9FC2-EF05A64E1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9" r="12399" b="63600"/>
        <a:stretch>
          <a:fillRect/>
        </a:stretch>
      </xdr:blipFill>
      <xdr:spPr bwMode="auto">
        <a:xfrm>
          <a:off x="57150" y="57150"/>
          <a:ext cx="13306425" cy="373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0</xdr:row>
      <xdr:rowOff>295275</xdr:rowOff>
    </xdr:from>
    <xdr:to>
      <xdr:col>7</xdr:col>
      <xdr:colOff>809625</xdr:colOff>
      <xdr:row>17</xdr:row>
      <xdr:rowOff>142875</xdr:rowOff>
    </xdr:to>
    <xdr:pic>
      <xdr:nvPicPr>
        <xdr:cNvPr id="573441" name="Рисунок 1">
          <a:extLst>
            <a:ext uri="{FF2B5EF4-FFF2-40B4-BE49-F238E27FC236}">
              <a16:creationId xmlns:a16="http://schemas.microsoft.com/office/drawing/2014/main" xmlns="" id="{A9270E6A-7A16-4F3A-83D8-67EC21CC7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78" t="15292" r="38020" b="4713"/>
        <a:stretch>
          <a:fillRect/>
        </a:stretch>
      </xdr:blipFill>
      <xdr:spPr bwMode="auto">
        <a:xfrm>
          <a:off x="7962900" y="295275"/>
          <a:ext cx="714375" cy="329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</xdr:row>
      <xdr:rowOff>304800</xdr:rowOff>
    </xdr:from>
    <xdr:to>
      <xdr:col>1</xdr:col>
      <xdr:colOff>1704975</xdr:colOff>
      <xdr:row>35</xdr:row>
      <xdr:rowOff>95250</xdr:rowOff>
    </xdr:to>
    <xdr:pic>
      <xdr:nvPicPr>
        <xdr:cNvPr id="573442" name="Picture 2" descr="D:\_Вентиляция\Продукт\Картинки прибора Ballu\11622_Ballu_3D_Pritochka_06_c1.png">
          <a:extLst>
            <a:ext uri="{FF2B5EF4-FFF2-40B4-BE49-F238E27FC236}">
              <a16:creationId xmlns:a16="http://schemas.microsoft.com/office/drawing/2014/main" xmlns="" id="{BCE6E535-836A-42F6-AE7A-1FFEA75DD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85" t="11903" r="29185" b="11903"/>
        <a:stretch>
          <a:fillRect/>
        </a:stretch>
      </xdr:blipFill>
      <xdr:spPr bwMode="auto">
        <a:xfrm>
          <a:off x="1123950" y="5676900"/>
          <a:ext cx="168592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30</xdr:row>
      <xdr:rowOff>533400</xdr:rowOff>
    </xdr:from>
    <xdr:to>
      <xdr:col>0</xdr:col>
      <xdr:colOff>914400</xdr:colOff>
      <xdr:row>37</xdr:row>
      <xdr:rowOff>457200</xdr:rowOff>
    </xdr:to>
    <xdr:pic>
      <xdr:nvPicPr>
        <xdr:cNvPr id="573443" name="Picture 3" descr="D:\_Вентиляция\Продукт\Картинки прибора Ballu\11622_Ballu_3D_Pritochka_07_c5.png">
          <a:extLst>
            <a:ext uri="{FF2B5EF4-FFF2-40B4-BE49-F238E27FC236}">
              <a16:creationId xmlns:a16="http://schemas.microsoft.com/office/drawing/2014/main" xmlns="" id="{3101220A-5CC0-4FBA-8912-554DB685A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60" t="25005" r="38660" b="25005"/>
        <a:stretch>
          <a:fillRect/>
        </a:stretch>
      </xdr:blipFill>
      <xdr:spPr bwMode="auto">
        <a:xfrm>
          <a:off x="390525" y="7200900"/>
          <a:ext cx="52387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55</xdr:row>
      <xdr:rowOff>19050</xdr:rowOff>
    </xdr:from>
    <xdr:to>
      <xdr:col>1</xdr:col>
      <xdr:colOff>876300</xdr:colOff>
      <xdr:row>59</xdr:row>
      <xdr:rowOff>419100</xdr:rowOff>
    </xdr:to>
    <xdr:pic>
      <xdr:nvPicPr>
        <xdr:cNvPr id="573444" name="Picture 2" descr="Базовый фильтр">
          <a:extLst>
            <a:ext uri="{FF2B5EF4-FFF2-40B4-BE49-F238E27FC236}">
              <a16:creationId xmlns:a16="http://schemas.microsoft.com/office/drawing/2014/main" xmlns="" id="{9D09D3F4-5555-42CE-A2CA-729D37EE3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2801600"/>
          <a:ext cx="1476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60</xdr:row>
      <xdr:rowOff>104775</xdr:rowOff>
    </xdr:from>
    <xdr:to>
      <xdr:col>1</xdr:col>
      <xdr:colOff>1076325</xdr:colOff>
      <xdr:row>64</xdr:row>
      <xdr:rowOff>485775</xdr:rowOff>
    </xdr:to>
    <xdr:pic>
      <xdr:nvPicPr>
        <xdr:cNvPr id="573445" name="Picture 4" descr="hepa-фильтр H11">
          <a:extLst>
            <a:ext uri="{FF2B5EF4-FFF2-40B4-BE49-F238E27FC236}">
              <a16:creationId xmlns:a16="http://schemas.microsoft.com/office/drawing/2014/main" xmlns="" id="{A359FD1E-7425-4404-8144-658901832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239875"/>
          <a:ext cx="15430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64</xdr:row>
      <xdr:rowOff>447675</xdr:rowOff>
    </xdr:from>
    <xdr:to>
      <xdr:col>1</xdr:col>
      <xdr:colOff>971550</xdr:colOff>
      <xdr:row>70</xdr:row>
      <xdr:rowOff>19050</xdr:rowOff>
    </xdr:to>
    <xdr:pic>
      <xdr:nvPicPr>
        <xdr:cNvPr id="573446" name="Picture 6" descr="filter3">
          <a:extLst>
            <a:ext uri="{FF2B5EF4-FFF2-40B4-BE49-F238E27FC236}">
              <a16:creationId xmlns:a16="http://schemas.microsoft.com/office/drawing/2014/main" xmlns="" id="{1BBF0B16-461E-4B94-AE96-0D3DFE09BA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5230475"/>
          <a:ext cx="14954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38</xdr:row>
      <xdr:rowOff>142875</xdr:rowOff>
    </xdr:from>
    <xdr:to>
      <xdr:col>1</xdr:col>
      <xdr:colOff>1200150</xdr:colOff>
      <xdr:row>51</xdr:row>
      <xdr:rowOff>114300</xdr:rowOff>
    </xdr:to>
    <xdr:pic>
      <xdr:nvPicPr>
        <xdr:cNvPr id="573447" name="Рисунок 10">
          <a:extLst>
            <a:ext uri="{FF2B5EF4-FFF2-40B4-BE49-F238E27FC236}">
              <a16:creationId xmlns:a16="http://schemas.microsoft.com/office/drawing/2014/main" xmlns="" id="{ADF73753-9C4E-4986-82CC-9549EB69B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9982200"/>
          <a:ext cx="1876425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1390650</xdr:colOff>
      <xdr:row>39</xdr:row>
      <xdr:rowOff>0</xdr:rowOff>
    </xdr:from>
    <xdr:to>
      <xdr:col>3</xdr:col>
      <xdr:colOff>533400</xdr:colOff>
      <xdr:row>51</xdr:row>
      <xdr:rowOff>133350</xdr:rowOff>
    </xdr:to>
    <xdr:pic>
      <xdr:nvPicPr>
        <xdr:cNvPr id="573448" name="Рисунок 11">
          <a:extLst>
            <a:ext uri="{FF2B5EF4-FFF2-40B4-BE49-F238E27FC236}">
              <a16:creationId xmlns:a16="http://schemas.microsoft.com/office/drawing/2014/main" xmlns="" id="{1D70CFD9-F46D-4012-A11A-1604BCC7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9991725"/>
          <a:ext cx="2009775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39</xdr:row>
      <xdr:rowOff>9525</xdr:rowOff>
    </xdr:from>
    <xdr:to>
      <xdr:col>5</xdr:col>
      <xdr:colOff>695325</xdr:colOff>
      <xdr:row>52</xdr:row>
      <xdr:rowOff>0</xdr:rowOff>
    </xdr:to>
    <xdr:pic>
      <xdr:nvPicPr>
        <xdr:cNvPr id="573449" name="Рисунок 12">
          <a:extLst>
            <a:ext uri="{FF2B5EF4-FFF2-40B4-BE49-F238E27FC236}">
              <a16:creationId xmlns:a16="http://schemas.microsoft.com/office/drawing/2014/main" xmlns="" id="{9AEEBBE7-C2C6-46A4-8FEF-9A638348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0001250"/>
          <a:ext cx="20002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885825</xdr:colOff>
      <xdr:row>39</xdr:row>
      <xdr:rowOff>0</xdr:rowOff>
    </xdr:from>
    <xdr:to>
      <xdr:col>8</xdr:col>
      <xdr:colOff>142875</xdr:colOff>
      <xdr:row>52</xdr:row>
      <xdr:rowOff>0</xdr:rowOff>
    </xdr:to>
    <xdr:pic>
      <xdr:nvPicPr>
        <xdr:cNvPr id="573450" name="Рисунок 13">
          <a:extLst>
            <a:ext uri="{FF2B5EF4-FFF2-40B4-BE49-F238E27FC236}">
              <a16:creationId xmlns:a16="http://schemas.microsoft.com/office/drawing/2014/main" xmlns="" id="{22EE3777-FEF0-4462-BB73-7D769F87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991725"/>
          <a:ext cx="200025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2447925</xdr:colOff>
      <xdr:row>39</xdr:row>
      <xdr:rowOff>9525</xdr:rowOff>
    </xdr:from>
    <xdr:to>
      <xdr:col>9</xdr:col>
      <xdr:colOff>1314450</xdr:colOff>
      <xdr:row>52</xdr:row>
      <xdr:rowOff>9525</xdr:rowOff>
    </xdr:to>
    <xdr:pic>
      <xdr:nvPicPr>
        <xdr:cNvPr id="573451" name="Рисунок 14">
          <a:extLst>
            <a:ext uri="{FF2B5EF4-FFF2-40B4-BE49-F238E27FC236}">
              <a16:creationId xmlns:a16="http://schemas.microsoft.com/office/drawing/2014/main" xmlns="" id="{F5A0250B-1296-43FC-B96A-68FEE491D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0001250"/>
          <a:ext cx="20288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295275</xdr:colOff>
      <xdr:row>39</xdr:row>
      <xdr:rowOff>9525</xdr:rowOff>
    </xdr:from>
    <xdr:to>
      <xdr:col>8</xdr:col>
      <xdr:colOff>2295525</xdr:colOff>
      <xdr:row>52</xdr:row>
      <xdr:rowOff>0</xdr:rowOff>
    </xdr:to>
    <xdr:pic>
      <xdr:nvPicPr>
        <xdr:cNvPr id="573452" name="Рисунок 15">
          <a:extLst>
            <a:ext uri="{FF2B5EF4-FFF2-40B4-BE49-F238E27FC236}">
              <a16:creationId xmlns:a16="http://schemas.microsoft.com/office/drawing/2014/main" xmlns="" id="{9BDE05A5-A112-4DA0-AFF6-4B506D4E3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10001250"/>
          <a:ext cx="20002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9</xdr:col>
      <xdr:colOff>885825</xdr:colOff>
      <xdr:row>12</xdr:row>
      <xdr:rowOff>123825</xdr:rowOff>
    </xdr:to>
    <xdr:pic>
      <xdr:nvPicPr>
        <xdr:cNvPr id="205793" name="Picture 4">
          <a:extLst>
            <a:ext uri="{FF2B5EF4-FFF2-40B4-BE49-F238E27FC236}">
              <a16:creationId xmlns:a16="http://schemas.microsoft.com/office/drawing/2014/main" xmlns="" id="{67C101CB-2E56-439D-A068-5113D904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9" r="12399" b="63600"/>
        <a:stretch>
          <a:fillRect/>
        </a:stretch>
      </xdr:blipFill>
      <xdr:spPr bwMode="auto">
        <a:xfrm>
          <a:off x="57150" y="57150"/>
          <a:ext cx="9715500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771525</xdr:colOff>
      <xdr:row>1</xdr:row>
      <xdr:rowOff>47625</xdr:rowOff>
    </xdr:from>
    <xdr:to>
      <xdr:col>6</xdr:col>
      <xdr:colOff>304800</xdr:colOff>
      <xdr:row>10</xdr:row>
      <xdr:rowOff>85725</xdr:rowOff>
    </xdr:to>
    <xdr:pic>
      <xdr:nvPicPr>
        <xdr:cNvPr id="205794" name="Рисунок 1">
          <a:extLst>
            <a:ext uri="{FF2B5EF4-FFF2-40B4-BE49-F238E27FC236}">
              <a16:creationId xmlns:a16="http://schemas.microsoft.com/office/drawing/2014/main" xmlns="" id="{C8A734A6-325F-4CC4-B11E-1EA7D24C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78" t="15292" r="38020" b="4713"/>
        <a:stretch>
          <a:fillRect/>
        </a:stretch>
      </xdr:blipFill>
      <xdr:spPr bwMode="auto">
        <a:xfrm>
          <a:off x="6000750" y="361950"/>
          <a:ext cx="447675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13</xdr:row>
      <xdr:rowOff>104775</xdr:rowOff>
    </xdr:from>
    <xdr:to>
      <xdr:col>1</xdr:col>
      <xdr:colOff>1143000</xdr:colOff>
      <xdr:row>19</xdr:row>
      <xdr:rowOff>38100</xdr:rowOff>
    </xdr:to>
    <xdr:pic>
      <xdr:nvPicPr>
        <xdr:cNvPr id="205795" name="Picture 2" descr="D:\_Вентиляция\Продукт\Картинки прибора Ballu\11622_Ballu_3D_Pritochka_06_c1.png">
          <a:extLst>
            <a:ext uri="{FF2B5EF4-FFF2-40B4-BE49-F238E27FC236}">
              <a16:creationId xmlns:a16="http://schemas.microsoft.com/office/drawing/2014/main" xmlns="" id="{500C88AE-AEBD-407C-914A-B86AA79B5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85" t="11903" r="29185" b="11903"/>
        <a:stretch>
          <a:fillRect/>
        </a:stretch>
      </xdr:blipFill>
      <xdr:spPr bwMode="auto">
        <a:xfrm>
          <a:off x="990600" y="2905125"/>
          <a:ext cx="12573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14</xdr:row>
      <xdr:rowOff>47625</xdr:rowOff>
    </xdr:from>
    <xdr:to>
      <xdr:col>0</xdr:col>
      <xdr:colOff>571500</xdr:colOff>
      <xdr:row>18</xdr:row>
      <xdr:rowOff>180975</xdr:rowOff>
    </xdr:to>
    <xdr:pic>
      <xdr:nvPicPr>
        <xdr:cNvPr id="205796" name="Picture 3" descr="D:\_Вентиляция\Продукт\Картинки прибора Ballu\11622_Ballu_3D_Pritochka_07_c5.png">
          <a:extLst>
            <a:ext uri="{FF2B5EF4-FFF2-40B4-BE49-F238E27FC236}">
              <a16:creationId xmlns:a16="http://schemas.microsoft.com/office/drawing/2014/main" xmlns="" id="{C4F57FD5-12F9-4C5A-96EF-95E4625F4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60" t="25005" r="38660" b="25005"/>
        <a:stretch>
          <a:fillRect/>
        </a:stretch>
      </xdr:blipFill>
      <xdr:spPr bwMode="auto">
        <a:xfrm>
          <a:off x="238125" y="3409950"/>
          <a:ext cx="3333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69272</xdr:colOff>
      <xdr:row>23</xdr:row>
      <xdr:rowOff>17318</xdr:rowOff>
    </xdr:from>
    <xdr:to>
      <xdr:col>1</xdr:col>
      <xdr:colOff>1194954</xdr:colOff>
      <xdr:row>31</xdr:row>
      <xdr:rowOff>103910</xdr:rowOff>
    </xdr:to>
    <xdr:sp macro="" textlink="">
      <xdr:nvSpPr>
        <xdr:cNvPr id="6" name="TextBox 11">
          <a:extLst>
            <a:ext uri="{FF2B5EF4-FFF2-40B4-BE49-F238E27FC236}">
              <a16:creationId xmlns:a16="http://schemas.microsoft.com/office/drawing/2014/main" xmlns="" id="{3AEA5B54-6A0A-4BF9-B4A3-4D103C743AFA}"/>
            </a:ext>
          </a:extLst>
        </xdr:cNvPr>
        <xdr:cNvSpPr txBox="1"/>
      </xdr:nvSpPr>
      <xdr:spPr>
        <a:xfrm>
          <a:off x="69272" y="4836968"/>
          <a:ext cx="2230582" cy="202969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171450" indent="-171450">
            <a:lnSpc>
              <a:spcPts val="900"/>
            </a:lnSpc>
            <a:spcBef>
              <a:spcPts val="0"/>
            </a:spcBef>
            <a:buFont typeface="Arial" panose="020B0604020202020204" pitchFamily="34" charset="0"/>
            <a:buChar char="•"/>
          </a:pPr>
          <a:r>
            <a:rPr lang="ru-RU" sz="750">
              <a:solidFill>
                <a:schemeClr val="bg1">
                  <a:lumMod val="50000"/>
                </a:schemeClr>
              </a:solidFill>
            </a:rPr>
            <a:t>ВЕНТИЛЯЦИЯ до </a:t>
          </a:r>
          <a:r>
            <a:rPr lang="ru-RU" sz="750">
              <a:solidFill>
                <a:schemeClr val="bg1">
                  <a:lumMod val="50000"/>
                </a:schemeClr>
              </a:solidFill>
              <a:latin typeface="+mn-lt"/>
            </a:rPr>
            <a:t>200М3/ЧАС</a:t>
          </a:r>
        </a:p>
        <a:p>
          <a:pPr marL="171450" indent="-171450">
            <a:lnSpc>
              <a:spcPts val="900"/>
            </a:lnSpc>
            <a:spcBef>
              <a:spcPts val="0"/>
            </a:spcBef>
            <a:buFont typeface="Arial" panose="020B0604020202020204" pitchFamily="34" charset="0"/>
            <a:buChar char="•"/>
          </a:pPr>
          <a:r>
            <a:rPr lang="ru-RU" sz="750">
              <a:solidFill>
                <a:schemeClr val="bg1">
                  <a:lumMod val="50000"/>
                </a:schemeClr>
              </a:solidFill>
            </a:rPr>
            <a:t>5 СКОРОСТЕЙ ПОТОКА ВОЗДУХА</a:t>
          </a:r>
        </a:p>
        <a:p>
          <a:pPr marL="171450" indent="-171450">
            <a:lnSpc>
              <a:spcPts val="900"/>
            </a:lnSpc>
            <a:spcBef>
              <a:spcPts val="0"/>
            </a:spcBef>
            <a:buFont typeface="Arial" panose="020B0604020202020204" pitchFamily="34" charset="0"/>
            <a:buChar char="•"/>
          </a:pPr>
          <a:r>
            <a:rPr lang="ru-RU" sz="750">
              <a:solidFill>
                <a:schemeClr val="bg1">
                  <a:lumMod val="50000"/>
                </a:schemeClr>
              </a:solidFill>
            </a:rPr>
            <a:t>БЕСШУМНЫЙ НОЧНОЙ РЕЖИМ</a:t>
          </a:r>
          <a:r>
            <a:rPr lang="en-US" sz="750">
              <a:solidFill>
                <a:schemeClr val="bg1">
                  <a:lumMod val="50000"/>
                </a:schemeClr>
              </a:solidFill>
            </a:rPr>
            <a:t> </a:t>
          </a:r>
          <a:r>
            <a:rPr lang="ru-RU" sz="750">
              <a:solidFill>
                <a:schemeClr val="bg1">
                  <a:lumMod val="50000"/>
                </a:schemeClr>
              </a:solidFill>
            </a:rPr>
            <a:t>25дБ</a:t>
          </a:r>
          <a:endParaRPr lang="ru-RU" sz="750">
            <a:solidFill>
              <a:schemeClr val="bg1">
                <a:lumMod val="50000"/>
              </a:schemeClr>
            </a:solidFill>
            <a:latin typeface="+mn-lt"/>
          </a:endParaRPr>
        </a:p>
        <a:p>
          <a:pPr marL="171450" indent="-171450">
            <a:lnSpc>
              <a:spcPts val="1100"/>
            </a:lnSpc>
            <a:spcBef>
              <a:spcPts val="0"/>
            </a:spcBef>
            <a:buFont typeface="Arial" panose="020B0604020202020204" pitchFamily="34" charset="0"/>
            <a:buChar char="•"/>
          </a:pPr>
          <a:r>
            <a:rPr lang="ru-RU" sz="750">
              <a:solidFill>
                <a:schemeClr val="bg1">
                  <a:lumMod val="50000"/>
                </a:schemeClr>
              </a:solidFill>
              <a:latin typeface="+mn-lt"/>
            </a:rPr>
            <a:t>АВТОМАТИЧЕСКИЙ КОНТРОЛЬ УРОВНЯ СО2</a:t>
          </a:r>
        </a:p>
        <a:p>
          <a:pPr marL="171450" indent="-171450">
            <a:lnSpc>
              <a:spcPts val="1100"/>
            </a:lnSpc>
            <a:spcBef>
              <a:spcPts val="0"/>
            </a:spcBef>
            <a:buFont typeface="Arial" panose="020B0604020202020204" pitchFamily="34" charset="0"/>
            <a:buChar char="•"/>
          </a:pPr>
          <a:r>
            <a:rPr lang="ru-RU" sz="750">
              <a:solidFill>
                <a:schemeClr val="bg1">
                  <a:lumMod val="50000"/>
                </a:schemeClr>
              </a:solidFill>
              <a:latin typeface="+mn-lt"/>
            </a:rPr>
            <a:t>6Х СТУПЕНЧАТАЯ ОЧИСТК</a:t>
          </a:r>
          <a:r>
            <a:rPr lang="ru-RU" sz="750">
              <a:solidFill>
                <a:schemeClr val="bg1">
                  <a:lumMod val="50000"/>
                </a:schemeClr>
              </a:solidFill>
            </a:rPr>
            <a:t>А</a:t>
          </a:r>
          <a:r>
            <a:rPr lang="ru-RU" sz="750">
              <a:solidFill>
                <a:schemeClr val="bg1">
                  <a:lumMod val="50000"/>
                </a:schemeClr>
              </a:solidFill>
              <a:latin typeface="+mn-lt"/>
            </a:rPr>
            <a:t> ВОЗДУХА</a:t>
          </a:r>
        </a:p>
        <a:p>
          <a:pPr marL="171450" indent="-171450">
            <a:lnSpc>
              <a:spcPts val="1100"/>
            </a:lnSpc>
            <a:spcBef>
              <a:spcPts val="0"/>
            </a:spcBef>
            <a:buFont typeface="Arial" panose="020B0604020202020204" pitchFamily="34" charset="0"/>
            <a:buChar char="•"/>
          </a:pPr>
          <a:r>
            <a:rPr lang="ru-RU" sz="750">
              <a:solidFill>
                <a:schemeClr val="bg1">
                  <a:lumMod val="50000"/>
                </a:schemeClr>
              </a:solidFill>
            </a:rPr>
            <a:t>ОБЕЗЗАРАЖИВАНИЕ УФ ЛАМПОЙ</a:t>
          </a:r>
        </a:p>
        <a:p>
          <a:pPr marL="171450" indent="-171450">
            <a:lnSpc>
              <a:spcPts val="1000"/>
            </a:lnSpc>
            <a:spcBef>
              <a:spcPts val="0"/>
            </a:spcBef>
            <a:buFont typeface="Arial" panose="020B0604020202020204" pitchFamily="34" charset="0"/>
            <a:buChar char="•"/>
          </a:pPr>
          <a:r>
            <a:rPr lang="ru-RU" sz="750">
              <a:solidFill>
                <a:schemeClr val="bg1">
                  <a:lumMod val="50000"/>
                </a:schemeClr>
              </a:solidFill>
            </a:rPr>
            <a:t>ГЕНЕРАТОР ХОЛОДНОЙ ПЛАЗМЫ</a:t>
          </a:r>
        </a:p>
        <a:p>
          <a:pPr marL="171450" indent="-171450">
            <a:lnSpc>
              <a:spcPts val="1100"/>
            </a:lnSpc>
            <a:spcBef>
              <a:spcPts val="0"/>
            </a:spcBef>
            <a:buFont typeface="Arial" panose="020B0604020202020204" pitchFamily="34" charset="0"/>
            <a:buChar char="•"/>
          </a:pPr>
          <a:r>
            <a:rPr lang="ru-RU" sz="750">
              <a:solidFill>
                <a:schemeClr val="bg1">
                  <a:lumMod val="50000"/>
                </a:schemeClr>
              </a:solidFill>
            </a:rPr>
            <a:t>АВТО</a:t>
          </a:r>
          <a:r>
            <a:rPr lang="ru-RU" sz="750" baseline="0">
              <a:solidFill>
                <a:schemeClr val="bg1">
                  <a:lumMod val="50000"/>
                </a:schemeClr>
              </a:solidFill>
            </a:rPr>
            <a:t> </a:t>
          </a:r>
          <a:r>
            <a:rPr lang="ru-RU" sz="750">
              <a:solidFill>
                <a:schemeClr val="bg1">
                  <a:lumMod val="50000"/>
                </a:schemeClr>
              </a:solidFill>
            </a:rPr>
            <a:t>ПОДОГРЕВ ВОЗДУХА  ДО -40С</a:t>
          </a:r>
        </a:p>
        <a:p>
          <a:pPr marL="171450" indent="-171450">
            <a:lnSpc>
              <a:spcPts val="1300"/>
            </a:lnSpc>
            <a:spcBef>
              <a:spcPts val="0"/>
            </a:spcBef>
            <a:buFont typeface="Arial" panose="020B0604020202020204" pitchFamily="34" charset="0"/>
            <a:buChar char="•"/>
          </a:pPr>
          <a:r>
            <a:rPr lang="ru-RU" sz="750">
              <a:solidFill>
                <a:schemeClr val="bg1">
                  <a:lumMod val="50000"/>
                </a:schemeClr>
              </a:solidFill>
            </a:rPr>
            <a:t>МОБИЛЬНОЕ УПРАВЛЕНИЕ ПО</a:t>
          </a:r>
          <a:r>
            <a:rPr lang="en-US" sz="750">
              <a:solidFill>
                <a:schemeClr val="bg1">
                  <a:lumMod val="50000"/>
                </a:schemeClr>
              </a:solidFill>
            </a:rPr>
            <a:t> WiFi</a:t>
          </a:r>
          <a:endParaRPr lang="ru-RU" sz="750">
            <a:solidFill>
              <a:schemeClr val="bg1">
                <a:lumMod val="50000"/>
              </a:schemeClr>
            </a:solidFill>
          </a:endParaRPr>
        </a:p>
        <a:p>
          <a:pPr marL="171450" indent="-171450">
            <a:lnSpc>
              <a:spcPts val="1200"/>
            </a:lnSpc>
            <a:spcBef>
              <a:spcPts val="0"/>
            </a:spcBef>
            <a:buFont typeface="Arial" panose="020B0604020202020204" pitchFamily="34" charset="0"/>
            <a:buChar char="•"/>
          </a:pPr>
          <a:r>
            <a:rPr lang="ru-RU" sz="750">
              <a:solidFill>
                <a:schemeClr val="bg1">
                  <a:lumMod val="50000"/>
                </a:schemeClr>
              </a:solidFill>
              <a:latin typeface="+mn-lt"/>
            </a:rPr>
            <a:t>АРОМАТИЗАЦИЯ</a:t>
          </a:r>
          <a:endParaRPr lang="ru-RU" sz="750">
            <a:solidFill>
              <a:srgbClr val="00B050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447675</xdr:colOff>
      <xdr:row>33</xdr:row>
      <xdr:rowOff>47625</xdr:rowOff>
    </xdr:from>
    <xdr:to>
      <xdr:col>1</xdr:col>
      <xdr:colOff>819150</xdr:colOff>
      <xdr:row>36</xdr:row>
      <xdr:rowOff>171450</xdr:rowOff>
    </xdr:to>
    <xdr:pic>
      <xdr:nvPicPr>
        <xdr:cNvPr id="205798" name="Picture 2" descr="Базовый фильтр">
          <a:extLst>
            <a:ext uri="{FF2B5EF4-FFF2-40B4-BE49-F238E27FC236}">
              <a16:creationId xmlns:a16="http://schemas.microsoft.com/office/drawing/2014/main" xmlns="" id="{BDE21366-5407-44ED-BC81-8FEC3D3E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591550"/>
          <a:ext cx="14763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39</xdr:row>
      <xdr:rowOff>0</xdr:rowOff>
    </xdr:from>
    <xdr:to>
      <xdr:col>1</xdr:col>
      <xdr:colOff>990600</xdr:colOff>
      <xdr:row>42</xdr:row>
      <xdr:rowOff>123825</xdr:rowOff>
    </xdr:to>
    <xdr:pic>
      <xdr:nvPicPr>
        <xdr:cNvPr id="205799" name="Picture 4" descr="hepa-фильтр H11">
          <a:extLst>
            <a:ext uri="{FF2B5EF4-FFF2-40B4-BE49-F238E27FC236}">
              <a16:creationId xmlns:a16="http://schemas.microsoft.com/office/drawing/2014/main" xmlns="" id="{6254379B-F846-410F-A5EB-A281E2BA8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0258425"/>
          <a:ext cx="15430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42</xdr:row>
      <xdr:rowOff>142875</xdr:rowOff>
    </xdr:from>
    <xdr:to>
      <xdr:col>1</xdr:col>
      <xdr:colOff>866775</xdr:colOff>
      <xdr:row>49</xdr:row>
      <xdr:rowOff>28575</xdr:rowOff>
    </xdr:to>
    <xdr:pic>
      <xdr:nvPicPr>
        <xdr:cNvPr id="205800" name="Picture 6" descr="filter3">
          <a:extLst>
            <a:ext uri="{FF2B5EF4-FFF2-40B4-BE49-F238E27FC236}">
              <a16:creationId xmlns:a16="http://schemas.microsoft.com/office/drawing/2014/main" xmlns="" id="{19F01C1B-76A8-4AF8-9E0E-1766D2C2A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1258550"/>
          <a:ext cx="14859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493953" name="Picture 4">
          <a:extLst>
            <a:ext uri="{FF2B5EF4-FFF2-40B4-BE49-F238E27FC236}">
              <a16:creationId xmlns:a16="http://schemas.microsoft.com/office/drawing/2014/main" xmlns="" id="{AA8EAB49-CED2-4964-94E2-C9E84F56A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493954" name="Picture 2">
          <a:extLst>
            <a:ext uri="{FF2B5EF4-FFF2-40B4-BE49-F238E27FC236}">
              <a16:creationId xmlns:a16="http://schemas.microsoft.com/office/drawing/2014/main" xmlns="" id="{544C963D-6381-43E7-A80E-0500C5DF0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493955" name="Picture 4">
          <a:extLst>
            <a:ext uri="{FF2B5EF4-FFF2-40B4-BE49-F238E27FC236}">
              <a16:creationId xmlns:a16="http://schemas.microsoft.com/office/drawing/2014/main" xmlns="" id="{8C87825D-C904-454E-A991-4D36A1A52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493956" name="Picture 5">
          <a:extLst>
            <a:ext uri="{FF2B5EF4-FFF2-40B4-BE49-F238E27FC236}">
              <a16:creationId xmlns:a16="http://schemas.microsoft.com/office/drawing/2014/main" xmlns="" id="{2310A725-CEFB-4710-80DA-46C1BB9D6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574464" name="Picture 4">
          <a:extLst>
            <a:ext uri="{FF2B5EF4-FFF2-40B4-BE49-F238E27FC236}">
              <a16:creationId xmlns:a16="http://schemas.microsoft.com/office/drawing/2014/main" xmlns="" id="{69F55942-A679-4797-ABC8-C56618F8E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2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574465" name="Picture 2">
          <a:extLst>
            <a:ext uri="{FF2B5EF4-FFF2-40B4-BE49-F238E27FC236}">
              <a16:creationId xmlns:a16="http://schemas.microsoft.com/office/drawing/2014/main" xmlns="" id="{C65DEA21-C400-4297-9539-7823C192A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2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574466" name="Picture 4">
          <a:extLst>
            <a:ext uri="{FF2B5EF4-FFF2-40B4-BE49-F238E27FC236}">
              <a16:creationId xmlns:a16="http://schemas.microsoft.com/office/drawing/2014/main" xmlns="" id="{E06E1EF8-43DD-4A4A-B2B8-FB3F912A6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2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574467" name="Picture 5">
          <a:extLst>
            <a:ext uri="{FF2B5EF4-FFF2-40B4-BE49-F238E27FC236}">
              <a16:creationId xmlns:a16="http://schemas.microsoft.com/office/drawing/2014/main" xmlns="" id="{32FD283C-1E39-46A4-B8B2-F2387CC16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2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80</xdr:row>
      <xdr:rowOff>123825</xdr:rowOff>
    </xdr:from>
    <xdr:to>
      <xdr:col>0</xdr:col>
      <xdr:colOff>1190625</xdr:colOff>
      <xdr:row>85</xdr:row>
      <xdr:rowOff>152400</xdr:rowOff>
    </xdr:to>
    <xdr:pic>
      <xdr:nvPicPr>
        <xdr:cNvPr id="574468" name="Рисунок 15" descr="eurovent.jpg">
          <a:extLst>
            <a:ext uri="{FF2B5EF4-FFF2-40B4-BE49-F238E27FC236}">
              <a16:creationId xmlns:a16="http://schemas.microsoft.com/office/drawing/2014/main" xmlns="" id="{2502C7D3-B30F-4689-B81C-A31A92620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088100"/>
          <a:ext cx="1076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91</xdr:row>
      <xdr:rowOff>66675</xdr:rowOff>
    </xdr:from>
    <xdr:to>
      <xdr:col>0</xdr:col>
      <xdr:colOff>1200150</xdr:colOff>
      <xdr:row>96</xdr:row>
      <xdr:rowOff>123825</xdr:rowOff>
    </xdr:to>
    <xdr:pic>
      <xdr:nvPicPr>
        <xdr:cNvPr id="574469" name="Рисунок 16" descr="eurovent.jpg">
          <a:extLst>
            <a:ext uri="{FF2B5EF4-FFF2-40B4-BE49-F238E27FC236}">
              <a16:creationId xmlns:a16="http://schemas.microsoft.com/office/drawing/2014/main" xmlns="" id="{E762B1F1-3D1F-4FF7-8176-453D5BE84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421725"/>
          <a:ext cx="11334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102</xdr:row>
      <xdr:rowOff>85725</xdr:rowOff>
    </xdr:from>
    <xdr:to>
      <xdr:col>0</xdr:col>
      <xdr:colOff>1209675</xdr:colOff>
      <xdr:row>107</xdr:row>
      <xdr:rowOff>95250</xdr:rowOff>
    </xdr:to>
    <xdr:pic>
      <xdr:nvPicPr>
        <xdr:cNvPr id="574470" name="Рисунок 17" descr="eurovent.jpg">
          <a:extLst>
            <a:ext uri="{FF2B5EF4-FFF2-40B4-BE49-F238E27FC236}">
              <a16:creationId xmlns:a16="http://schemas.microsoft.com/office/drawing/2014/main" xmlns="" id="{B08546AF-D7B1-4B94-BF4F-EE3163C08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831550"/>
          <a:ext cx="10477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38</xdr:row>
      <xdr:rowOff>38100</xdr:rowOff>
    </xdr:from>
    <xdr:to>
      <xdr:col>0</xdr:col>
      <xdr:colOff>1057275</xdr:colOff>
      <xdr:row>42</xdr:row>
      <xdr:rowOff>85725</xdr:rowOff>
    </xdr:to>
    <xdr:pic>
      <xdr:nvPicPr>
        <xdr:cNvPr id="574471" name="Рисунок 17" descr="eurovent.jpg">
          <a:extLst>
            <a:ext uri="{FF2B5EF4-FFF2-40B4-BE49-F238E27FC236}">
              <a16:creationId xmlns:a16="http://schemas.microsoft.com/office/drawing/2014/main" xmlns="" id="{03C07F90-6534-49CD-B74A-C85BB1C50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648825"/>
          <a:ext cx="838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57</xdr:row>
      <xdr:rowOff>9525</xdr:rowOff>
    </xdr:from>
    <xdr:to>
      <xdr:col>0</xdr:col>
      <xdr:colOff>1209675</xdr:colOff>
      <xdr:row>62</xdr:row>
      <xdr:rowOff>95250</xdr:rowOff>
    </xdr:to>
    <xdr:pic>
      <xdr:nvPicPr>
        <xdr:cNvPr id="574472" name="Рисунок 17" descr="eurovent.jpg">
          <a:extLst>
            <a:ext uri="{FF2B5EF4-FFF2-40B4-BE49-F238E27FC236}">
              <a16:creationId xmlns:a16="http://schemas.microsoft.com/office/drawing/2014/main" xmlns="" id="{EC043095-4111-48C3-B52F-1A725074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849350"/>
          <a:ext cx="11049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46</xdr:row>
      <xdr:rowOff>38100</xdr:rowOff>
    </xdr:from>
    <xdr:to>
      <xdr:col>0</xdr:col>
      <xdr:colOff>1209675</xdr:colOff>
      <xdr:row>51</xdr:row>
      <xdr:rowOff>76200</xdr:rowOff>
    </xdr:to>
    <xdr:pic>
      <xdr:nvPicPr>
        <xdr:cNvPr id="574473" name="Рисунок 17" descr="eurovent.jpg">
          <a:extLst>
            <a:ext uri="{FF2B5EF4-FFF2-40B4-BE49-F238E27FC236}">
              <a16:creationId xmlns:a16="http://schemas.microsoft.com/office/drawing/2014/main" xmlns="" id="{0C9D0291-793B-4ADA-9074-6945ADB05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477625"/>
          <a:ext cx="10668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68</xdr:row>
      <xdr:rowOff>76200</xdr:rowOff>
    </xdr:from>
    <xdr:to>
      <xdr:col>0</xdr:col>
      <xdr:colOff>1190625</xdr:colOff>
      <xdr:row>73</xdr:row>
      <xdr:rowOff>114300</xdr:rowOff>
    </xdr:to>
    <xdr:pic>
      <xdr:nvPicPr>
        <xdr:cNvPr id="574474" name="Рисунок 17" descr="eurovent.jpg">
          <a:extLst>
            <a:ext uri="{FF2B5EF4-FFF2-40B4-BE49-F238E27FC236}">
              <a16:creationId xmlns:a16="http://schemas.microsoft.com/office/drawing/2014/main" xmlns="" id="{EF0BE241-0538-427F-BEF1-BD227AF31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306800"/>
          <a:ext cx="10572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229</xdr:row>
      <xdr:rowOff>95250</xdr:rowOff>
    </xdr:from>
    <xdr:to>
      <xdr:col>0</xdr:col>
      <xdr:colOff>1228725</xdr:colOff>
      <xdr:row>234</xdr:row>
      <xdr:rowOff>161925</xdr:rowOff>
    </xdr:to>
    <xdr:pic>
      <xdr:nvPicPr>
        <xdr:cNvPr id="574475" name="Рисунок 17" descr="eurovent.jpg">
          <a:extLst>
            <a:ext uri="{FF2B5EF4-FFF2-40B4-BE49-F238E27FC236}">
              <a16:creationId xmlns:a16="http://schemas.microsoft.com/office/drawing/2014/main" xmlns="" id="{46F461E1-F2F4-494A-8108-C118E6264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0044350"/>
          <a:ext cx="11430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240</xdr:row>
      <xdr:rowOff>76200</xdr:rowOff>
    </xdr:from>
    <xdr:to>
      <xdr:col>0</xdr:col>
      <xdr:colOff>1238250</xdr:colOff>
      <xdr:row>246</xdr:row>
      <xdr:rowOff>0</xdr:rowOff>
    </xdr:to>
    <xdr:pic>
      <xdr:nvPicPr>
        <xdr:cNvPr id="574476" name="Рисунок 17" descr="eurovent.jpg">
          <a:extLst>
            <a:ext uri="{FF2B5EF4-FFF2-40B4-BE49-F238E27FC236}">
              <a16:creationId xmlns:a16="http://schemas.microsoft.com/office/drawing/2014/main" xmlns="" id="{98BE404C-4D6C-4FDA-8BE8-D3831F9D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2482750"/>
          <a:ext cx="11811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251</xdr:row>
      <xdr:rowOff>28575</xdr:rowOff>
    </xdr:from>
    <xdr:to>
      <xdr:col>0</xdr:col>
      <xdr:colOff>1209675</xdr:colOff>
      <xdr:row>256</xdr:row>
      <xdr:rowOff>142875</xdr:rowOff>
    </xdr:to>
    <xdr:pic>
      <xdr:nvPicPr>
        <xdr:cNvPr id="574477" name="Рисунок 17" descr="eurovent.jpg">
          <a:extLst>
            <a:ext uri="{FF2B5EF4-FFF2-40B4-BE49-F238E27FC236}">
              <a16:creationId xmlns:a16="http://schemas.microsoft.com/office/drawing/2014/main" xmlns="" id="{A6A5ADAF-96CB-422E-BF04-091167DBD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4892575"/>
          <a:ext cx="11144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499054" name="Picture 4">
          <a:extLst>
            <a:ext uri="{FF2B5EF4-FFF2-40B4-BE49-F238E27FC236}">
              <a16:creationId xmlns:a16="http://schemas.microsoft.com/office/drawing/2014/main" xmlns="" id="{A7B40158-4398-48DD-8822-8A5290171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499055" name="Picture 2">
          <a:extLst>
            <a:ext uri="{FF2B5EF4-FFF2-40B4-BE49-F238E27FC236}">
              <a16:creationId xmlns:a16="http://schemas.microsoft.com/office/drawing/2014/main" xmlns="" id="{A57109E5-B34D-46C5-867E-208E8AB03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499056" name="Picture 4">
          <a:extLst>
            <a:ext uri="{FF2B5EF4-FFF2-40B4-BE49-F238E27FC236}">
              <a16:creationId xmlns:a16="http://schemas.microsoft.com/office/drawing/2014/main" xmlns="" id="{6F009AFB-8980-489B-9280-D713989C9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499057" name="Picture 5">
          <a:extLst>
            <a:ext uri="{FF2B5EF4-FFF2-40B4-BE49-F238E27FC236}">
              <a16:creationId xmlns:a16="http://schemas.microsoft.com/office/drawing/2014/main" xmlns="" id="{5C8923FE-FDE0-4AF8-A0E0-7769BBA3E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0</xdr:row>
      <xdr:rowOff>85725</xdr:rowOff>
    </xdr:from>
    <xdr:to>
      <xdr:col>2</xdr:col>
      <xdr:colOff>685800</xdr:colOff>
      <xdr:row>1</xdr:row>
      <xdr:rowOff>133350</xdr:rowOff>
    </xdr:to>
    <xdr:pic>
      <xdr:nvPicPr>
        <xdr:cNvPr id="575488" name="Picture 6" descr="logo_shuft_utv">
          <a:extLst>
            <a:ext uri="{FF2B5EF4-FFF2-40B4-BE49-F238E27FC236}">
              <a16:creationId xmlns:a16="http://schemas.microsoft.com/office/drawing/2014/main" xmlns="" id="{8CCB95EB-E36B-4328-B397-43E990A1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800225"/>
          <a:ext cx="17335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59</xdr:row>
      <xdr:rowOff>171450</xdr:rowOff>
    </xdr:from>
    <xdr:to>
      <xdr:col>0</xdr:col>
      <xdr:colOff>1457325</xdr:colOff>
      <xdr:row>66</xdr:row>
      <xdr:rowOff>57150</xdr:rowOff>
    </xdr:to>
    <xdr:pic>
      <xdr:nvPicPr>
        <xdr:cNvPr id="575489" name="Рисунок 17">
          <a:extLst>
            <a:ext uri="{FF2B5EF4-FFF2-40B4-BE49-F238E27FC236}">
              <a16:creationId xmlns:a16="http://schemas.microsoft.com/office/drawing/2014/main" xmlns="" id="{6EF8223A-AFD9-43DA-B85B-56193A891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392900"/>
          <a:ext cx="13620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56</xdr:row>
      <xdr:rowOff>19050</xdr:rowOff>
    </xdr:from>
    <xdr:to>
      <xdr:col>12</xdr:col>
      <xdr:colOff>0</xdr:colOff>
      <xdr:row>62</xdr:row>
      <xdr:rowOff>161925</xdr:rowOff>
    </xdr:to>
    <xdr:grpSp>
      <xdr:nvGrpSpPr>
        <xdr:cNvPr id="575490" name="Group 27">
          <a:extLst>
            <a:ext uri="{FF2B5EF4-FFF2-40B4-BE49-F238E27FC236}">
              <a16:creationId xmlns:a16="http://schemas.microsoft.com/office/drawing/2014/main" xmlns="" id="{9C403747-5A5F-4FB6-96A1-5109C6DBBACA}"/>
            </a:ext>
          </a:extLst>
        </xdr:cNvPr>
        <xdr:cNvGrpSpPr>
          <a:grpSpLocks noChangeAspect="1"/>
        </xdr:cNvGrpSpPr>
      </xdr:nvGrpSpPr>
      <xdr:grpSpPr bwMode="auto">
        <a:xfrm>
          <a:off x="10982325" y="15773400"/>
          <a:ext cx="0" cy="2466975"/>
          <a:chOff x="602" y="3657"/>
          <a:chExt cx="269" cy="302"/>
        </a:xfrm>
      </xdr:grpSpPr>
      <xdr:sp macro="" textlink="">
        <xdr:nvSpPr>
          <xdr:cNvPr id="575517" name="AutoShape 26">
            <a:extLst>
              <a:ext uri="{FF2B5EF4-FFF2-40B4-BE49-F238E27FC236}">
                <a16:creationId xmlns:a16="http://schemas.microsoft.com/office/drawing/2014/main" xmlns="" id="{63ACE68F-77BC-46A1-9414-212DDC371B6B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602" y="3657"/>
            <a:ext cx="269" cy="30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575518" name="Рисунок 21">
            <a:extLst>
              <a:ext uri="{FF2B5EF4-FFF2-40B4-BE49-F238E27FC236}">
                <a16:creationId xmlns:a16="http://schemas.microsoft.com/office/drawing/2014/main" xmlns="" id="{C464FEB0-C78D-4EA0-8E19-5B3D8A64877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2" y="3657"/>
            <a:ext cx="270" cy="30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12</xdr:col>
      <xdr:colOff>0</xdr:colOff>
      <xdr:row>56</xdr:row>
      <xdr:rowOff>66675</xdr:rowOff>
    </xdr:from>
    <xdr:to>
      <xdr:col>12</xdr:col>
      <xdr:colOff>0</xdr:colOff>
      <xdr:row>62</xdr:row>
      <xdr:rowOff>180975</xdr:rowOff>
    </xdr:to>
    <xdr:grpSp>
      <xdr:nvGrpSpPr>
        <xdr:cNvPr id="575491" name="Group 31">
          <a:extLst>
            <a:ext uri="{FF2B5EF4-FFF2-40B4-BE49-F238E27FC236}">
              <a16:creationId xmlns:a16="http://schemas.microsoft.com/office/drawing/2014/main" xmlns="" id="{3359B1F6-62FD-451A-9681-0AD0CEB562FC}"/>
            </a:ext>
          </a:extLst>
        </xdr:cNvPr>
        <xdr:cNvGrpSpPr>
          <a:grpSpLocks noChangeAspect="1"/>
        </xdr:cNvGrpSpPr>
      </xdr:nvGrpSpPr>
      <xdr:grpSpPr bwMode="auto">
        <a:xfrm>
          <a:off x="10982325" y="15821025"/>
          <a:ext cx="0" cy="2438400"/>
          <a:chOff x="881" y="3659"/>
          <a:chExt cx="281" cy="299"/>
        </a:xfrm>
      </xdr:grpSpPr>
      <xdr:sp macro="" textlink="">
        <xdr:nvSpPr>
          <xdr:cNvPr id="575515" name="AutoShape 30">
            <a:extLst>
              <a:ext uri="{FF2B5EF4-FFF2-40B4-BE49-F238E27FC236}">
                <a16:creationId xmlns:a16="http://schemas.microsoft.com/office/drawing/2014/main" xmlns="" id="{061E856C-9B2D-455D-90E7-9264593C5704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881" y="3659"/>
            <a:ext cx="281" cy="29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575516" name="Рисунок 24">
            <a:extLst>
              <a:ext uri="{FF2B5EF4-FFF2-40B4-BE49-F238E27FC236}">
                <a16:creationId xmlns:a16="http://schemas.microsoft.com/office/drawing/2014/main" xmlns="" id="{BDED64B7-0C0E-4739-AD70-BF690FC5680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1" y="3659"/>
            <a:ext cx="282" cy="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790575</xdr:colOff>
      <xdr:row>20</xdr:row>
      <xdr:rowOff>114300</xdr:rowOff>
    </xdr:from>
    <xdr:to>
      <xdr:col>2</xdr:col>
      <xdr:colOff>723900</xdr:colOff>
      <xdr:row>20</xdr:row>
      <xdr:rowOff>647700</xdr:rowOff>
    </xdr:to>
    <xdr:pic>
      <xdr:nvPicPr>
        <xdr:cNvPr id="575492" name="Picture 6" descr="logo_shuft_utv">
          <a:extLst>
            <a:ext uri="{FF2B5EF4-FFF2-40B4-BE49-F238E27FC236}">
              <a16:creationId xmlns:a16="http://schemas.microsoft.com/office/drawing/2014/main" xmlns="" id="{61898571-7203-4EC7-9761-E8AA87050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7200900"/>
          <a:ext cx="1790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22</xdr:row>
      <xdr:rowOff>85725</xdr:rowOff>
    </xdr:from>
    <xdr:to>
      <xdr:col>0</xdr:col>
      <xdr:colOff>1447800</xdr:colOff>
      <xdr:row>27</xdr:row>
      <xdr:rowOff>171450</xdr:rowOff>
    </xdr:to>
    <xdr:pic>
      <xdr:nvPicPr>
        <xdr:cNvPr id="575493" name="Рисунок 31">
          <a:extLst>
            <a:ext uri="{FF2B5EF4-FFF2-40B4-BE49-F238E27FC236}">
              <a16:creationId xmlns:a16="http://schemas.microsoft.com/office/drawing/2014/main" xmlns="" id="{7CA66A48-1664-4292-95C4-28015246E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98" r="-2299" b="12288"/>
        <a:stretch>
          <a:fillRect/>
        </a:stretch>
      </xdr:blipFill>
      <xdr:spPr bwMode="auto">
        <a:xfrm>
          <a:off x="76200" y="8782050"/>
          <a:ext cx="13716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20</xdr:row>
      <xdr:rowOff>333375</xdr:rowOff>
    </xdr:from>
    <xdr:to>
      <xdr:col>12</xdr:col>
      <xdr:colOff>0</xdr:colOff>
      <xdr:row>37</xdr:row>
      <xdr:rowOff>0</xdr:rowOff>
    </xdr:to>
    <xdr:grpSp>
      <xdr:nvGrpSpPr>
        <xdr:cNvPr id="575494" name="Группа 36">
          <a:extLst>
            <a:ext uri="{FF2B5EF4-FFF2-40B4-BE49-F238E27FC236}">
              <a16:creationId xmlns:a16="http://schemas.microsoft.com/office/drawing/2014/main" xmlns="" id="{E5CFB067-7D79-4395-B632-19E7C54F3B96}"/>
            </a:ext>
          </a:extLst>
        </xdr:cNvPr>
        <xdr:cNvGrpSpPr>
          <a:grpSpLocks/>
        </xdr:cNvGrpSpPr>
      </xdr:nvGrpSpPr>
      <xdr:grpSpPr bwMode="auto">
        <a:xfrm>
          <a:off x="10982325" y="5705475"/>
          <a:ext cx="0" cy="5191125"/>
          <a:chOff x="7150100" y="13900248"/>
          <a:chExt cx="4660900" cy="4590952"/>
        </a:xfrm>
      </xdr:grpSpPr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xmlns="" id="{041559ED-AEA4-4CBB-B832-C854E05BBBD3}"/>
              </a:ext>
            </a:extLst>
          </xdr:cNvPr>
          <xdr:cNvSpPr txBox="1"/>
        </xdr:nvSpPr>
        <xdr:spPr>
          <a:xfrm>
            <a:off x="10982325" y="-548910161"/>
            <a:ext cx="0" cy="1549973"/>
          </a:xfrm>
          <a:prstGeom prst="rect">
            <a:avLst/>
          </a:prstGeom>
          <a:solidFill>
            <a:schemeClr val="lt1"/>
          </a:solidFill>
          <a:ln w="127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1200" b="1" u="sng">
                <a:effectLst/>
                <a:latin typeface="+mn-lt"/>
                <a:cs typeface="Aparajita" panose="020B0604020202020204" pitchFamily="34" charset="0"/>
              </a:rPr>
              <a:t>Вентиляторы</a:t>
            </a:r>
            <a:r>
              <a:rPr lang="ru-RU" sz="1200" b="1" u="sng" baseline="0">
                <a:effectLst/>
                <a:latin typeface="+mn-lt"/>
                <a:cs typeface="Aparajita" panose="020B0604020202020204" pitchFamily="34" charset="0"/>
              </a:rPr>
              <a:t> серии </a:t>
            </a:r>
            <a:r>
              <a:rPr lang="en-US" sz="1200" b="1" u="sng" baseline="0">
                <a:effectLst/>
                <a:latin typeface="+mn-lt"/>
                <a:cs typeface="Aparajita" panose="020B0604020202020204" pitchFamily="34" charset="0"/>
              </a:rPr>
              <a:t>CFk VIM </a:t>
            </a:r>
            <a:r>
              <a:rPr lang="ru-RU" sz="1200" b="1" u="sng" baseline="0">
                <a:effectLst/>
                <a:latin typeface="+mn-lt"/>
                <a:cs typeface="Aparajita" panose="020B0604020202020204" pitchFamily="34" charset="0"/>
              </a:rPr>
              <a:t>- Сводная характеристика</a:t>
            </a:r>
            <a:r>
              <a:rPr lang="ru-RU" sz="1000" baseline="0">
                <a:effectLst/>
                <a:latin typeface="+mn-lt"/>
                <a:cs typeface="Aparajita" panose="020B0604020202020204" pitchFamily="34" charset="0"/>
              </a:rPr>
              <a:t>: </a:t>
            </a:r>
          </a:p>
          <a:p>
            <a:pPr algn="ctr"/>
            <a:endParaRPr lang="ru-RU" sz="1000" baseline="0">
              <a:effectLst/>
              <a:latin typeface="+mn-lt"/>
              <a:cs typeface="Aparajita" panose="020B0604020202020204" pitchFamily="34" charset="0"/>
            </a:endParaRPr>
          </a:p>
          <a:p>
            <a:pPr algn="ctr"/>
            <a:r>
              <a:rPr lang="ru-RU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1 - 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CFk 100 VIM</a:t>
            </a:r>
            <a:endParaRPr lang="ru-RU" sz="1000">
              <a:effectLst/>
            </a:endParaRPr>
          </a:p>
          <a:p>
            <a:pPr algn="ctr"/>
            <a:r>
              <a:rPr lang="ru-RU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2 - 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CFk 125 VIM</a:t>
            </a:r>
            <a:endParaRPr lang="ru-RU" sz="1000">
              <a:effectLst/>
            </a:endParaRPr>
          </a:p>
          <a:p>
            <a:pPr algn="ctr"/>
            <a:r>
              <a:rPr lang="ru-RU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3 - 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CFk 160 VIM</a:t>
            </a:r>
            <a:endParaRPr lang="ru-RU" sz="1000">
              <a:effectLst/>
            </a:endParaRPr>
          </a:p>
          <a:p>
            <a:pPr algn="ctr"/>
            <a:r>
              <a:rPr lang="ru-RU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4 - 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CFk 200 VIM</a:t>
            </a:r>
            <a:endParaRPr lang="ru-RU" sz="1000">
              <a:effectLst/>
            </a:endParaRPr>
          </a:p>
          <a:p>
            <a:pPr algn="ctr"/>
            <a:r>
              <a:rPr lang="ru-RU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5 - 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CFk 250 VIM</a:t>
            </a:r>
            <a:endParaRPr lang="ru-RU" sz="1000">
              <a:effectLst/>
            </a:endParaRPr>
          </a:p>
          <a:p>
            <a:pPr algn="ctr"/>
            <a:r>
              <a:rPr lang="ru-RU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6 - 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CFk 315 VIM</a:t>
            </a:r>
            <a:endParaRPr lang="ru-RU" sz="1000">
              <a:effectLst/>
            </a:endParaRPr>
          </a:p>
        </xdr:txBody>
      </xdr:sp>
      <xdr:pic>
        <xdr:nvPicPr>
          <xdr:cNvPr id="575514" name="Рисунок 38">
            <a:extLst>
              <a:ext uri="{FF2B5EF4-FFF2-40B4-BE49-F238E27FC236}">
                <a16:creationId xmlns:a16="http://schemas.microsoft.com/office/drawing/2014/main" xmlns="" id="{E494A766-3CF2-4FC1-9E11-6CB8A950E2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50100" y="13900248"/>
            <a:ext cx="4660900" cy="29399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38100</xdr:colOff>
      <xdr:row>40</xdr:row>
      <xdr:rowOff>76200</xdr:rowOff>
    </xdr:from>
    <xdr:to>
      <xdr:col>0</xdr:col>
      <xdr:colOff>1476375</xdr:colOff>
      <xdr:row>45</xdr:row>
      <xdr:rowOff>142875</xdr:rowOff>
    </xdr:to>
    <xdr:pic>
      <xdr:nvPicPr>
        <xdr:cNvPr id="575495" name="Рисунок 42">
          <a:extLst>
            <a:ext uri="{FF2B5EF4-FFF2-40B4-BE49-F238E27FC236}">
              <a16:creationId xmlns:a16="http://schemas.microsoft.com/office/drawing/2014/main" xmlns="" id="{3468E79D-4843-4DAB-9D81-39FE50758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392275"/>
          <a:ext cx="14382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38</xdr:row>
      <xdr:rowOff>0</xdr:rowOff>
    </xdr:from>
    <xdr:to>
      <xdr:col>12</xdr:col>
      <xdr:colOff>0</xdr:colOff>
      <xdr:row>55</xdr:row>
      <xdr:rowOff>0</xdr:rowOff>
    </xdr:to>
    <xdr:grpSp>
      <xdr:nvGrpSpPr>
        <xdr:cNvPr id="575496" name="Группа 43">
          <a:extLst>
            <a:ext uri="{FF2B5EF4-FFF2-40B4-BE49-F238E27FC236}">
              <a16:creationId xmlns:a16="http://schemas.microsoft.com/office/drawing/2014/main" xmlns="" id="{99226430-512C-49E9-917B-1938D1ABD899}"/>
            </a:ext>
          </a:extLst>
        </xdr:cNvPr>
        <xdr:cNvGrpSpPr>
          <a:grpSpLocks/>
        </xdr:cNvGrpSpPr>
      </xdr:nvGrpSpPr>
      <xdr:grpSpPr bwMode="auto">
        <a:xfrm>
          <a:off x="10982325" y="11106150"/>
          <a:ext cx="0" cy="4448175"/>
          <a:chOff x="12179300" y="36927891"/>
          <a:chExt cx="4826000" cy="5236106"/>
        </a:xfrm>
      </xdr:grpSpPr>
      <xdr:pic>
        <xdr:nvPicPr>
          <xdr:cNvPr id="575511" name="Рисунок 44">
            <a:extLst>
              <a:ext uri="{FF2B5EF4-FFF2-40B4-BE49-F238E27FC236}">
                <a16:creationId xmlns:a16="http://schemas.microsoft.com/office/drawing/2014/main" xmlns="" id="{D0A561EA-1B7F-4CDB-B71D-DB64767921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484100" y="36927891"/>
            <a:ext cx="4076700" cy="37883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xmlns="" id="{7A986D15-1C34-4E25-A0C2-41748B970F3F}"/>
              </a:ext>
            </a:extLst>
          </xdr:cNvPr>
          <xdr:cNvSpPr txBox="1"/>
        </xdr:nvSpPr>
        <xdr:spPr>
          <a:xfrm>
            <a:off x="10982325" y="-82692263"/>
            <a:ext cx="0" cy="1468801"/>
          </a:xfrm>
          <a:prstGeom prst="rect">
            <a:avLst/>
          </a:prstGeom>
          <a:solidFill>
            <a:schemeClr val="lt1"/>
          </a:solidFill>
          <a:ln w="1270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1200" b="1" u="sng">
                <a:effectLst/>
                <a:latin typeface="+mn-lt"/>
                <a:cs typeface="Aparajita" panose="020B0604020202020204" pitchFamily="34" charset="0"/>
              </a:rPr>
              <a:t>Вентиляторы</a:t>
            </a:r>
            <a:r>
              <a:rPr lang="ru-RU" sz="1200" b="1" u="sng" baseline="0">
                <a:effectLst/>
                <a:latin typeface="+mn-lt"/>
                <a:cs typeface="Aparajita" panose="020B0604020202020204" pitchFamily="34" charset="0"/>
              </a:rPr>
              <a:t> серии </a:t>
            </a:r>
            <a:r>
              <a:rPr lang="en-US" sz="1200" b="1" u="sng" baseline="0">
                <a:effectLst/>
                <a:latin typeface="+mn-lt"/>
                <a:cs typeface="Aparajita" panose="020B0604020202020204" pitchFamily="34" charset="0"/>
              </a:rPr>
              <a:t>ICF VIM </a:t>
            </a:r>
            <a:r>
              <a:rPr lang="ru-RU" sz="1200" b="1" u="sng" baseline="0">
                <a:effectLst/>
                <a:latin typeface="+mn-lt"/>
                <a:cs typeface="Aparajita" panose="020B0604020202020204" pitchFamily="34" charset="0"/>
              </a:rPr>
              <a:t>- Сводная характеристика</a:t>
            </a:r>
            <a:r>
              <a:rPr lang="ru-RU" sz="1000" baseline="0">
                <a:effectLst/>
                <a:latin typeface="+mn-lt"/>
                <a:cs typeface="Aparajita" panose="020B0604020202020204" pitchFamily="34" charset="0"/>
              </a:rPr>
              <a:t>: </a:t>
            </a:r>
          </a:p>
          <a:p>
            <a:pPr algn="ctr"/>
            <a:r>
              <a:rPr lang="ru-RU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1 - 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ICFE 125 VIM</a:t>
            </a:r>
          </a:p>
          <a:p>
            <a:pPr algn="ctr"/>
            <a:r>
              <a:rPr lang="ru-RU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2 - 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ICFE 160 VIM</a:t>
            </a:r>
          </a:p>
          <a:p>
            <a:pPr algn="ctr"/>
            <a:r>
              <a:rPr lang="ru-RU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3 -</a:t>
            </a:r>
            <a:r>
              <a:rPr lang="en-US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ICFE 200 VIM</a:t>
            </a:r>
          </a:p>
          <a:p>
            <a:pPr algn="ctr"/>
            <a:r>
              <a:rPr lang="ru-RU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4 - </a:t>
            </a:r>
            <a:r>
              <a:rPr lang="en-US" sz="1100" b="0" i="0" u="none" strike="noStrike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ICFE 250 VIM</a:t>
            </a:r>
            <a:r>
              <a:rPr lang="en-US"/>
              <a:t> </a:t>
            </a:r>
          </a:p>
          <a:p>
            <a:pPr algn="ctr"/>
            <a:r>
              <a:rPr lang="en-US"/>
              <a:t>5- ICFE 315 VIM</a:t>
            </a:r>
          </a:p>
          <a:p>
            <a:pPr algn="ctr"/>
            <a:r>
              <a:rPr lang="en-US">
                <a:effectLst/>
              </a:rPr>
              <a:t>6- ICFE 400 VIM</a:t>
            </a:r>
            <a:endParaRPr lang="ru-RU">
              <a:effectLst/>
            </a:endParaRPr>
          </a:p>
        </xdr:txBody>
      </xdr:sp>
    </xdr:grpSp>
    <xdr:clientData/>
  </xdr:twoCellAnchor>
  <xdr:twoCellAnchor editAs="oneCell">
    <xdr:from>
      <xdr:col>0</xdr:col>
      <xdr:colOff>800100</xdr:colOff>
      <xdr:row>38</xdr:row>
      <xdr:rowOff>47625</xdr:rowOff>
    </xdr:from>
    <xdr:to>
      <xdr:col>2</xdr:col>
      <xdr:colOff>742950</xdr:colOff>
      <xdr:row>38</xdr:row>
      <xdr:rowOff>571500</xdr:rowOff>
    </xdr:to>
    <xdr:pic>
      <xdr:nvPicPr>
        <xdr:cNvPr id="575497" name="Picture 6" descr="logo_shuft_utv">
          <a:extLst>
            <a:ext uri="{FF2B5EF4-FFF2-40B4-BE49-F238E27FC236}">
              <a16:creationId xmlns:a16="http://schemas.microsoft.com/office/drawing/2014/main" xmlns="" id="{DA9707F6-45E7-49CB-AC2A-1454210DA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868275"/>
          <a:ext cx="1800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56</xdr:row>
      <xdr:rowOff>57150</xdr:rowOff>
    </xdr:from>
    <xdr:to>
      <xdr:col>2</xdr:col>
      <xdr:colOff>742950</xdr:colOff>
      <xdr:row>56</xdr:row>
      <xdr:rowOff>590550</xdr:rowOff>
    </xdr:to>
    <xdr:pic>
      <xdr:nvPicPr>
        <xdr:cNvPr id="575498" name="Picture 6" descr="logo_shuft_utv">
          <a:extLst>
            <a:ext uri="{FF2B5EF4-FFF2-40B4-BE49-F238E27FC236}">
              <a16:creationId xmlns:a16="http://schemas.microsoft.com/office/drawing/2014/main" xmlns="" id="{634BABA4-7094-4FC1-B30B-C730F9FE9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526000"/>
          <a:ext cx="1800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3</xdr:row>
      <xdr:rowOff>85725</xdr:rowOff>
    </xdr:from>
    <xdr:to>
      <xdr:col>0</xdr:col>
      <xdr:colOff>1352550</xdr:colOff>
      <xdr:row>8</xdr:row>
      <xdr:rowOff>180975</xdr:rowOff>
    </xdr:to>
    <xdr:pic>
      <xdr:nvPicPr>
        <xdr:cNvPr id="575499" name="Рисунок 44">
          <a:extLst>
            <a:ext uri="{FF2B5EF4-FFF2-40B4-BE49-F238E27FC236}">
              <a16:creationId xmlns:a16="http://schemas.microsoft.com/office/drawing/2014/main" xmlns="" id="{2869A03A-AEB8-4520-B484-6D924E1E8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29" t="12309" r="19603" b="6625"/>
        <a:stretch>
          <a:fillRect/>
        </a:stretch>
      </xdr:blipFill>
      <xdr:spPr bwMode="auto">
        <a:xfrm rot="-764051">
          <a:off x="247650" y="3371850"/>
          <a:ext cx="11049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80</xdr:row>
      <xdr:rowOff>133350</xdr:rowOff>
    </xdr:from>
    <xdr:to>
      <xdr:col>0</xdr:col>
      <xdr:colOff>1485900</xdr:colOff>
      <xdr:row>85</xdr:row>
      <xdr:rowOff>180975</xdr:rowOff>
    </xdr:to>
    <xdr:pic>
      <xdr:nvPicPr>
        <xdr:cNvPr id="575500" name="Рисунок 45">
          <a:extLst>
            <a:ext uri="{FF2B5EF4-FFF2-40B4-BE49-F238E27FC236}">
              <a16:creationId xmlns:a16="http://schemas.microsoft.com/office/drawing/2014/main" xmlns="" id="{5EA1D67C-2766-4F98-834D-60308F78C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079325"/>
          <a:ext cx="14097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78</xdr:row>
      <xdr:rowOff>57150</xdr:rowOff>
    </xdr:from>
    <xdr:to>
      <xdr:col>2</xdr:col>
      <xdr:colOff>742950</xdr:colOff>
      <xdr:row>78</xdr:row>
      <xdr:rowOff>590550</xdr:rowOff>
    </xdr:to>
    <xdr:pic>
      <xdr:nvPicPr>
        <xdr:cNvPr id="575501" name="Picture 6" descr="logo_shuft_utv">
          <a:extLst>
            <a:ext uri="{FF2B5EF4-FFF2-40B4-BE49-F238E27FC236}">
              <a16:creationId xmlns:a16="http://schemas.microsoft.com/office/drawing/2014/main" xmlns="" id="{AD131A1F-B46A-4460-A8F1-E4F2412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3431500"/>
          <a:ext cx="1800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95</xdr:row>
      <xdr:rowOff>66675</xdr:rowOff>
    </xdr:from>
    <xdr:to>
      <xdr:col>2</xdr:col>
      <xdr:colOff>742950</xdr:colOff>
      <xdr:row>95</xdr:row>
      <xdr:rowOff>600075</xdr:rowOff>
    </xdr:to>
    <xdr:pic>
      <xdr:nvPicPr>
        <xdr:cNvPr id="575502" name="Picture 6" descr="logo_shuft_utv">
          <a:extLst>
            <a:ext uri="{FF2B5EF4-FFF2-40B4-BE49-F238E27FC236}">
              <a16:creationId xmlns:a16="http://schemas.microsoft.com/office/drawing/2014/main" xmlns="" id="{36855B95-6FC4-4C21-9AAB-FB3036812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670250"/>
          <a:ext cx="18002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97</xdr:row>
      <xdr:rowOff>38100</xdr:rowOff>
    </xdr:from>
    <xdr:to>
      <xdr:col>0</xdr:col>
      <xdr:colOff>1381125</xdr:colOff>
      <xdr:row>102</xdr:row>
      <xdr:rowOff>161925</xdr:rowOff>
    </xdr:to>
    <xdr:pic>
      <xdr:nvPicPr>
        <xdr:cNvPr id="575503" name="Рисунок 49">
          <a:extLst>
            <a:ext uri="{FF2B5EF4-FFF2-40B4-BE49-F238E27FC236}">
              <a16:creationId xmlns:a16="http://schemas.microsoft.com/office/drawing/2014/main" xmlns="" id="{A0792C99-76A4-40C8-A265-5C5F35AF5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898975"/>
          <a:ext cx="12001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112</xdr:row>
      <xdr:rowOff>76200</xdr:rowOff>
    </xdr:from>
    <xdr:to>
      <xdr:col>2</xdr:col>
      <xdr:colOff>742950</xdr:colOff>
      <xdr:row>112</xdr:row>
      <xdr:rowOff>600075</xdr:rowOff>
    </xdr:to>
    <xdr:pic>
      <xdr:nvPicPr>
        <xdr:cNvPr id="575504" name="Picture 6" descr="logo_shuft_utv">
          <a:extLst>
            <a:ext uri="{FF2B5EF4-FFF2-40B4-BE49-F238E27FC236}">
              <a16:creationId xmlns:a16="http://schemas.microsoft.com/office/drawing/2014/main" xmlns="" id="{6943A409-2129-4704-B8D0-F2A5BD4A0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2899350"/>
          <a:ext cx="1800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114</xdr:row>
      <xdr:rowOff>19050</xdr:rowOff>
    </xdr:from>
    <xdr:to>
      <xdr:col>0</xdr:col>
      <xdr:colOff>1400175</xdr:colOff>
      <xdr:row>119</xdr:row>
      <xdr:rowOff>190500</xdr:rowOff>
    </xdr:to>
    <xdr:pic>
      <xdr:nvPicPr>
        <xdr:cNvPr id="575505" name="Рисунок 53">
          <a:extLst>
            <a:ext uri="{FF2B5EF4-FFF2-40B4-BE49-F238E27FC236}">
              <a16:creationId xmlns:a16="http://schemas.microsoft.com/office/drawing/2014/main" xmlns="" id="{2A2C4612-7C6E-4ECE-ADF4-99FCED834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34480500"/>
          <a:ext cx="11144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129</xdr:row>
      <xdr:rowOff>76200</xdr:rowOff>
    </xdr:from>
    <xdr:to>
      <xdr:col>2</xdr:col>
      <xdr:colOff>742950</xdr:colOff>
      <xdr:row>129</xdr:row>
      <xdr:rowOff>600075</xdr:rowOff>
    </xdr:to>
    <xdr:pic>
      <xdr:nvPicPr>
        <xdr:cNvPr id="575506" name="Picture 6" descr="logo_shuft_utv">
          <a:extLst>
            <a:ext uri="{FF2B5EF4-FFF2-40B4-BE49-F238E27FC236}">
              <a16:creationId xmlns:a16="http://schemas.microsoft.com/office/drawing/2014/main" xmlns="" id="{762496CA-4981-44CC-9965-9F861F79D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8338125"/>
          <a:ext cx="18002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131</xdr:row>
      <xdr:rowOff>114300</xdr:rowOff>
    </xdr:from>
    <xdr:to>
      <xdr:col>0</xdr:col>
      <xdr:colOff>1247775</xdr:colOff>
      <xdr:row>136</xdr:row>
      <xdr:rowOff>114300</xdr:rowOff>
    </xdr:to>
    <xdr:pic>
      <xdr:nvPicPr>
        <xdr:cNvPr id="575507" name="Рисунок 56">
          <a:extLst>
            <a:ext uri="{FF2B5EF4-FFF2-40B4-BE49-F238E27FC236}">
              <a16:creationId xmlns:a16="http://schemas.microsoft.com/office/drawing/2014/main" xmlns="" id="{23F00D98-197C-4938-B993-2AE40089D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0014525"/>
          <a:ext cx="10858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781050</xdr:colOff>
      <xdr:row>138</xdr:row>
      <xdr:rowOff>66675</xdr:rowOff>
    </xdr:from>
    <xdr:to>
      <xdr:col>11</xdr:col>
      <xdr:colOff>619125</xdr:colOff>
      <xdr:row>141</xdr:row>
      <xdr:rowOff>438150</xdr:rowOff>
    </xdr:to>
    <xdr:pic>
      <xdr:nvPicPr>
        <xdr:cNvPr id="575508" name="Рисунок 57">
          <a:extLst>
            <a:ext uri="{FF2B5EF4-FFF2-40B4-BE49-F238E27FC236}">
              <a16:creationId xmlns:a16="http://schemas.microsoft.com/office/drawing/2014/main" xmlns="" id="{ED471019-CF97-4091-95C1-24D5C3A4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41319450"/>
          <a:ext cx="544830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138</xdr:row>
      <xdr:rowOff>123825</xdr:rowOff>
    </xdr:from>
    <xdr:to>
      <xdr:col>5</xdr:col>
      <xdr:colOff>790575</xdr:colOff>
      <xdr:row>141</xdr:row>
      <xdr:rowOff>447675</xdr:rowOff>
    </xdr:to>
    <xdr:pic>
      <xdr:nvPicPr>
        <xdr:cNvPr id="575509" name="Рисунок 58">
          <a:extLst>
            <a:ext uri="{FF2B5EF4-FFF2-40B4-BE49-F238E27FC236}">
              <a16:creationId xmlns:a16="http://schemas.microsoft.com/office/drawing/2014/main" xmlns="" id="{4BD3687D-6B1F-4704-8450-E106FB9B6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1376600"/>
          <a:ext cx="524827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933450</xdr:colOff>
      <xdr:row>0</xdr:row>
      <xdr:rowOff>85725</xdr:rowOff>
    </xdr:from>
    <xdr:to>
      <xdr:col>2</xdr:col>
      <xdr:colOff>676275</xdr:colOff>
      <xdr:row>1</xdr:row>
      <xdr:rowOff>114300</xdr:rowOff>
    </xdr:to>
    <xdr:pic>
      <xdr:nvPicPr>
        <xdr:cNvPr id="576512" name="Picture 6" descr="logo_shuft_utv">
          <a:extLst>
            <a:ext uri="{FF2B5EF4-FFF2-40B4-BE49-F238E27FC236}">
              <a16:creationId xmlns:a16="http://schemas.microsoft.com/office/drawing/2014/main" xmlns="" id="{58CB27A7-C196-4C29-BF15-BBE95C4BA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800225"/>
          <a:ext cx="1600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13</xdr:row>
      <xdr:rowOff>0</xdr:rowOff>
    </xdr:from>
    <xdr:to>
      <xdr:col>0</xdr:col>
      <xdr:colOff>1524000</xdr:colOff>
      <xdr:row>18</xdr:row>
      <xdr:rowOff>171450</xdr:rowOff>
    </xdr:to>
    <xdr:pic>
      <xdr:nvPicPr>
        <xdr:cNvPr id="576513" name="Рисунок 7">
          <a:extLst>
            <a:ext uri="{FF2B5EF4-FFF2-40B4-BE49-F238E27FC236}">
              <a16:creationId xmlns:a16="http://schemas.microsoft.com/office/drawing/2014/main" xmlns="" id="{561EC44A-7C6E-463C-A54F-919A3BCF8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838700"/>
          <a:ext cx="13620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85726</xdr:colOff>
      <xdr:row>66</xdr:row>
      <xdr:rowOff>133350</xdr:rowOff>
    </xdr:from>
    <xdr:to>
      <xdr:col>10</xdr:col>
      <xdr:colOff>809626</xdr:colOff>
      <xdr:row>74</xdr:row>
      <xdr:rowOff>161925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C0420AB7-847F-4BEE-930B-50A7FECC66CB}"/>
            </a:ext>
          </a:extLst>
        </xdr:cNvPr>
        <xdr:cNvSpPr txBox="1"/>
      </xdr:nvSpPr>
      <xdr:spPr>
        <a:xfrm>
          <a:off x="3743326" y="15001875"/>
          <a:ext cx="5943600" cy="1828800"/>
        </a:xfrm>
        <a:prstGeom prst="rect">
          <a:avLst/>
        </a:prstGeom>
        <a:solidFill>
          <a:schemeClr val="lt1"/>
        </a:solidFill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1" u="sng">
              <a:effectLst/>
              <a:latin typeface="+mn-lt"/>
              <a:cs typeface="Aparajita" panose="020B0604020202020204" pitchFamily="34" charset="0"/>
            </a:rPr>
            <a:t>Вентиляторы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серии </a:t>
          </a:r>
          <a:r>
            <a:rPr lang="en-US" sz="1200" b="1" u="sng" baseline="0">
              <a:effectLst/>
              <a:latin typeface="+mn-lt"/>
              <a:cs typeface="Aparajita" panose="020B0604020202020204" pitchFamily="34" charset="0"/>
            </a:rPr>
            <a:t>IRF VIM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(конструкция, свойства, особенности)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: </a:t>
          </a:r>
        </a:p>
        <a:p>
          <a:endParaRPr lang="ru-RU" sz="1000" baseline="0">
            <a:effectLst/>
            <a:latin typeface="+mn-lt"/>
            <a:cs typeface="Aparajita" panose="020B0604020202020204" pitchFamily="34" charset="0"/>
          </a:endParaRP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Корпус из оцинкованной стали. 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Мотор-колесо </a:t>
          </a:r>
          <a:r>
            <a:rPr lang="en-US" sz="1000" baseline="0">
              <a:effectLst/>
              <a:latin typeface="+mn-lt"/>
              <a:cs typeface="Aparajita" panose="020B0604020202020204" pitchFamily="34" charset="0"/>
            </a:rPr>
            <a:t>ZIEHL-ABEGG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. 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Стальная крыльчатка с загнутыми вперед лопатками.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Двигатель с внешним ротором.  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Электродвигатель с рабочим колесом статически и динамически сбалансированы в двух плоскостях.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Термозащита двигателя с выведенными контактами и автоматическим перезапуском.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Клеммная коробка.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Монтаж в любом положении.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Уникальные модели с напором до 1500 Па.</a:t>
          </a:r>
        </a:p>
      </xdr:txBody>
    </xdr:sp>
    <xdr:clientData/>
  </xdr:twoCellAnchor>
  <xdr:twoCellAnchor>
    <xdr:from>
      <xdr:col>0</xdr:col>
      <xdr:colOff>95250</xdr:colOff>
      <xdr:row>66</xdr:row>
      <xdr:rowOff>66676</xdr:rowOff>
    </xdr:from>
    <xdr:to>
      <xdr:col>2</xdr:col>
      <xdr:colOff>1409700</xdr:colOff>
      <xdr:row>74</xdr:row>
      <xdr:rowOff>95251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61B31CC-C23C-41A8-92FA-C153B0DCDB6D}"/>
            </a:ext>
          </a:extLst>
        </xdr:cNvPr>
        <xdr:cNvSpPr txBox="1"/>
      </xdr:nvSpPr>
      <xdr:spPr>
        <a:xfrm>
          <a:off x="95250" y="14935201"/>
          <a:ext cx="3171825" cy="1828800"/>
        </a:xfrm>
        <a:prstGeom prst="rect">
          <a:avLst/>
        </a:prstGeom>
        <a:solidFill>
          <a:schemeClr val="lt1"/>
        </a:solidFill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>
            <a:lnSpc>
              <a:spcPts val="1300"/>
            </a:lnSpc>
          </a:pPr>
          <a:r>
            <a:rPr lang="ru-RU" sz="1200" b="1" u="sng">
              <a:effectLst/>
              <a:latin typeface="+mn-lt"/>
              <a:cs typeface="Aparajita" panose="020B0604020202020204" pitchFamily="34" charset="0"/>
            </a:rPr>
            <a:t>Вентиляторы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серии </a:t>
          </a:r>
          <a:r>
            <a:rPr lang="en-US" sz="1200" b="1" u="sng" baseline="0">
              <a:effectLst/>
              <a:latin typeface="+mn-lt"/>
              <a:cs typeface="Aparajita" panose="020B0604020202020204" pitchFamily="34" charset="0"/>
            </a:rPr>
            <a:t>IRF VIM</a:t>
          </a:r>
          <a:r>
            <a:rPr lang="ru-RU" sz="1200" b="0" u="none" baseline="0">
              <a:effectLst/>
              <a:latin typeface="+mn-lt"/>
              <a:cs typeface="Aparajita" panose="020B0604020202020204" pitchFamily="34" charset="0"/>
            </a:rPr>
            <a:t> - </a:t>
          </a:r>
          <a:r>
            <a:rPr lang="ru-RU" sz="1200" b="1" u="none" cap="all" baseline="0">
              <a:solidFill>
                <a:srgbClr val="C00000"/>
              </a:solidFill>
              <a:effectLst/>
              <a:latin typeface="+mn-lt"/>
              <a:cs typeface="Aparajita" panose="020B0604020202020204" pitchFamily="34" charset="0"/>
            </a:rPr>
            <a:t>Шумоизолированное исполнение вентиляторов </a:t>
          </a:r>
          <a:r>
            <a:rPr lang="en-US" sz="1200" b="1" u="none" cap="all" baseline="0">
              <a:solidFill>
                <a:srgbClr val="C00000"/>
              </a:solidFill>
              <a:effectLst/>
              <a:latin typeface="+mn-lt"/>
              <a:cs typeface="Aparajita" panose="020B0604020202020204" pitchFamily="34" charset="0"/>
            </a:rPr>
            <a:t>RF VIM</a:t>
          </a:r>
          <a:r>
            <a:rPr lang="ru-RU" sz="1200" b="1" cap="all" baseline="0">
              <a:solidFill>
                <a:srgbClr val="C00000"/>
              </a:solidFill>
              <a:effectLst/>
              <a:latin typeface="+mn-lt"/>
              <a:cs typeface="Aparajita" panose="020B0604020202020204" pitchFamily="34" charset="0"/>
            </a:rPr>
            <a:t>!!!</a:t>
          </a:r>
        </a:p>
        <a:p>
          <a:pPr algn="l">
            <a:lnSpc>
              <a:spcPts val="1300"/>
            </a:lnSpc>
          </a:pPr>
          <a:endParaRPr lang="ru-RU" sz="1200" b="1">
            <a:solidFill>
              <a:srgbClr val="FF0000"/>
            </a:solidFill>
            <a:effectLst/>
            <a:latin typeface="+mn-lt"/>
            <a:cs typeface="Aparajita" panose="020B0604020202020204" pitchFamily="34" charset="0"/>
          </a:endParaRPr>
        </a:p>
        <a:p>
          <a:pPr algn="l" rtl="0">
            <a:lnSpc>
              <a:spcPts val="1100"/>
            </a:lnSpc>
          </a:pPr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ru-R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Только оригинальные колеса </a:t>
          </a:r>
          <a:r>
            <a:rPr lang="en-US" sz="10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ZIEHL-ABEGG</a:t>
          </a:r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</a:p>
        <a:p>
          <a:pPr algn="l" rtl="0">
            <a:lnSpc>
              <a:spcPts val="1100"/>
            </a:lnSpc>
          </a:pPr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Компактные размеры: экономия пространства. </a:t>
          </a:r>
          <a:endParaRPr lang="ru-RU" sz="1000">
            <a:effectLst/>
          </a:endParaRPr>
        </a:p>
        <a:p>
          <a:pPr algn="l" rtl="0">
            <a:lnSpc>
              <a:spcPts val="1100"/>
            </a:lnSpc>
          </a:pPr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Широкий модельный ряд.</a:t>
          </a:r>
        </a:p>
        <a:p>
          <a:pPr algn="l" rtl="0">
            <a:lnSpc>
              <a:spcPts val="1100"/>
            </a:lnSpc>
          </a:pPr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Стандартный типоразмерный ряд: совместимость с другими элементами системы.</a:t>
          </a:r>
          <a:endParaRPr lang="ru-RU" sz="1000">
            <a:effectLst/>
          </a:endParaRPr>
        </a:p>
        <a:p>
          <a:pPr algn="l" rtl="0">
            <a:lnSpc>
              <a:spcPts val="1100"/>
            </a:lnSpc>
          </a:pPr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Уникальные модели с напором до 1500 Па.</a:t>
          </a:r>
        </a:p>
        <a:p>
          <a:pPr algn="l" rtl="0">
            <a:lnSpc>
              <a:spcPts val="1100"/>
            </a:lnSpc>
          </a:pPr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Монтаж в любом положении.</a:t>
          </a:r>
          <a:endParaRPr lang="ru-RU" sz="1000">
            <a:effectLst/>
          </a:endParaRPr>
        </a:p>
        <a:p>
          <a:pPr algn="l" rtl="0">
            <a:lnSpc>
              <a:spcPts val="1100"/>
            </a:lnSpc>
          </a:pPr>
          <a:endParaRPr lang="ru-RU" sz="1000">
            <a:effectLst/>
          </a:endParaRPr>
        </a:p>
        <a:p>
          <a:pPr algn="l">
            <a:lnSpc>
              <a:spcPts val="1200"/>
            </a:lnSpc>
          </a:pPr>
          <a:endParaRPr lang="ru-RU" sz="1200">
            <a:effectLst/>
            <a:latin typeface="+mn-lt"/>
            <a:cs typeface="Aparajita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85725</xdr:colOff>
      <xdr:row>50</xdr:row>
      <xdr:rowOff>152400</xdr:rowOff>
    </xdr:from>
    <xdr:to>
      <xdr:col>0</xdr:col>
      <xdr:colOff>1447800</xdr:colOff>
      <xdr:row>56</xdr:row>
      <xdr:rowOff>28575</xdr:rowOff>
    </xdr:to>
    <xdr:pic>
      <xdr:nvPicPr>
        <xdr:cNvPr id="576516" name="Рисунок 18">
          <a:extLst>
            <a:ext uri="{FF2B5EF4-FFF2-40B4-BE49-F238E27FC236}">
              <a16:creationId xmlns:a16="http://schemas.microsoft.com/office/drawing/2014/main" xmlns="" id="{71E7B411-76EC-4CCB-9B3F-396F8C2D4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201650"/>
          <a:ext cx="13620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85726</xdr:colOff>
      <xdr:row>93</xdr:row>
      <xdr:rowOff>65314</xdr:rowOff>
    </xdr:from>
    <xdr:to>
      <xdr:col>11</xdr:col>
      <xdr:colOff>776654</xdr:colOff>
      <xdr:row>101</xdr:row>
      <xdr:rowOff>93889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2AA85554-A897-48B7-A120-FCFF7AF618E1}"/>
            </a:ext>
          </a:extLst>
        </xdr:cNvPr>
        <xdr:cNvSpPr txBox="1"/>
      </xdr:nvSpPr>
      <xdr:spPr>
        <a:xfrm>
          <a:off x="3587995" y="22368468"/>
          <a:ext cx="6786928" cy="1933575"/>
        </a:xfrm>
        <a:prstGeom prst="rect">
          <a:avLst/>
        </a:prstGeom>
        <a:solidFill>
          <a:schemeClr val="lt1"/>
        </a:solidFill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1" u="sng">
              <a:effectLst/>
              <a:latin typeface="+mn-lt"/>
              <a:cs typeface="Aparajita" panose="020B0604020202020204" pitchFamily="34" charset="0"/>
            </a:rPr>
            <a:t>Вентиляторы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серии </a:t>
          </a:r>
          <a:r>
            <a:rPr lang="en-US" sz="1200" b="1" u="sng" baseline="0">
              <a:effectLst/>
              <a:latin typeface="+mn-lt"/>
              <a:cs typeface="Aparajita" panose="020B0604020202020204" pitchFamily="34" charset="0"/>
            </a:rPr>
            <a:t>LINE 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(конструкция, свойства, особенности)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: </a:t>
          </a:r>
        </a:p>
        <a:p>
          <a:endParaRPr lang="ru-RU" sz="1000" baseline="0">
            <a:effectLst/>
            <a:latin typeface="+mn-lt"/>
            <a:cs typeface="Aparajita" panose="020B0604020202020204" pitchFamily="34" charset="0"/>
          </a:endParaRP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Прочный корпус из оцинкованной стали. 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Стальная крыльчатка с загнутыми вперед лопатками.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Двигатель с внешним ротором.  </a:t>
          </a:r>
        </a:p>
        <a:p>
          <a:r>
            <a:rPr lang="en-US" sz="1000" baseline="0">
              <a:effectLst/>
              <a:latin typeface="+mn-lt"/>
              <a:cs typeface="Aparajita" panose="020B0604020202020204" pitchFamily="34" charset="0"/>
            </a:rPr>
            <a:t>- 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Шариковые подшипники двигателя не требуют техобслуживания.</a:t>
          </a:r>
          <a:endParaRPr lang="en-US" sz="1000" baseline="0">
            <a:effectLst/>
            <a:latin typeface="+mn-lt"/>
            <a:cs typeface="Aparajita" panose="020B0604020202020204" pitchFamily="34" charset="0"/>
          </a:endParaRP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Термозащита двигателя встроенная или с выведенными контактами и автоматическим перезапуском.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Клеммная коробка.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Монтаж в любом положении.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Компактные размеры - экономия пространства.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Пооперационный контроль качества.</a:t>
          </a:r>
        </a:p>
      </xdr:txBody>
    </xdr:sp>
    <xdr:clientData/>
  </xdr:twoCellAnchor>
  <xdr:twoCellAnchor>
    <xdr:from>
      <xdr:col>0</xdr:col>
      <xdr:colOff>122464</xdr:colOff>
      <xdr:row>93</xdr:row>
      <xdr:rowOff>66676</xdr:rowOff>
    </xdr:from>
    <xdr:to>
      <xdr:col>2</xdr:col>
      <xdr:colOff>1436914</xdr:colOff>
      <xdr:row>101</xdr:row>
      <xdr:rowOff>95251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40B37DB7-3C49-47C1-86CD-206056F3A397}"/>
            </a:ext>
          </a:extLst>
        </xdr:cNvPr>
        <xdr:cNvSpPr txBox="1"/>
      </xdr:nvSpPr>
      <xdr:spPr>
        <a:xfrm>
          <a:off x="122464" y="21193126"/>
          <a:ext cx="3171825" cy="1933575"/>
        </a:xfrm>
        <a:prstGeom prst="rect">
          <a:avLst/>
        </a:prstGeom>
        <a:solidFill>
          <a:schemeClr val="lt1"/>
        </a:solidFill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200" b="1" u="sng">
              <a:effectLst/>
              <a:latin typeface="+mn-lt"/>
              <a:cs typeface="Aparajita" panose="020B0604020202020204" pitchFamily="34" charset="0"/>
            </a:rPr>
            <a:t>Вентиляторы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серии </a:t>
          </a:r>
          <a:r>
            <a:rPr lang="en-US" sz="1200" b="1" u="sng" baseline="0">
              <a:effectLst/>
              <a:latin typeface="+mn-lt"/>
              <a:cs typeface="Aparajita" panose="020B0604020202020204" pitchFamily="34" charset="0"/>
            </a:rPr>
            <a:t>LINE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</a:t>
          </a:r>
          <a:r>
            <a:rPr lang="ru-RU" sz="1200" b="0" u="none" baseline="0">
              <a:effectLst/>
              <a:latin typeface="+mn-lt"/>
              <a:cs typeface="Aparajita" panose="020B0604020202020204" pitchFamily="34" charset="0"/>
            </a:rPr>
            <a:t>- </a:t>
          </a:r>
          <a:r>
            <a:rPr lang="en-US" sz="1200" b="0" u="none" baseline="0">
              <a:effectLst/>
              <a:latin typeface="+mn-lt"/>
              <a:cs typeface="Aparajita" panose="020B0604020202020204" pitchFamily="34" charset="0"/>
            </a:rPr>
            <a:t> </a:t>
          </a:r>
          <a:r>
            <a:rPr lang="ru-RU" sz="1200" b="1" u="none" cap="all" baseline="0">
              <a:solidFill>
                <a:srgbClr val="C00000"/>
              </a:solidFill>
              <a:effectLst/>
              <a:latin typeface="+mn-lt"/>
              <a:ea typeface="+mn-ea"/>
              <a:cs typeface="Aparajita" panose="020B0604020202020204" pitchFamily="34" charset="0"/>
            </a:rPr>
            <a:t>Сделано в России. Экономичная цена.</a:t>
          </a:r>
        </a:p>
        <a:p>
          <a:pPr algn="l" rtl="0"/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l" rtl="0"/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Компактные размеры: экономия пространства. </a:t>
          </a:r>
          <a:endParaRPr lang="ru-RU" sz="1000">
            <a:effectLst/>
          </a:endParaRPr>
        </a:p>
        <a:p>
          <a:pPr algn="l" rtl="0"/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Пооперационный контроль качества.</a:t>
          </a:r>
        </a:p>
        <a:p>
          <a:pPr algn="l" rtl="0"/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Стандартный типоразмерный ряд: совместимость с другими элементами системы.</a:t>
          </a:r>
          <a:endParaRPr lang="ru-RU" sz="1000">
            <a:effectLst/>
          </a:endParaRPr>
        </a:p>
        <a:p>
          <a:pPr algn="l" rtl="0"/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Уникальные модели с напором до 1500 Па.</a:t>
          </a:r>
        </a:p>
        <a:p>
          <a:pPr algn="l" rtl="0"/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Монтаж в любом положении.</a:t>
          </a:r>
        </a:p>
        <a:p>
          <a:pPr algn="l" rtl="0"/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Гарантия 20 месяцев.</a:t>
          </a:r>
          <a:endParaRPr lang="ru-RU" sz="1000">
            <a:effectLst/>
          </a:endParaRPr>
        </a:p>
        <a:p>
          <a:pPr algn="l" rtl="0"/>
          <a:endParaRPr lang="ru-RU" sz="1000">
            <a:effectLst/>
          </a:endParaRPr>
        </a:p>
        <a:p>
          <a:pPr algn="l"/>
          <a:endParaRPr lang="ru-RU" sz="1200">
            <a:effectLst/>
            <a:latin typeface="+mn-lt"/>
            <a:cs typeface="Aparajita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276225</xdr:colOff>
      <xdr:row>84</xdr:row>
      <xdr:rowOff>19050</xdr:rowOff>
    </xdr:from>
    <xdr:to>
      <xdr:col>0</xdr:col>
      <xdr:colOff>1371600</xdr:colOff>
      <xdr:row>88</xdr:row>
      <xdr:rowOff>76200</xdr:rowOff>
    </xdr:to>
    <xdr:pic>
      <xdr:nvPicPr>
        <xdr:cNvPr id="576519" name="Рисунок 39">
          <a:extLst>
            <a:ext uri="{FF2B5EF4-FFF2-40B4-BE49-F238E27FC236}">
              <a16:creationId xmlns:a16="http://schemas.microsoft.com/office/drawing/2014/main" xmlns="" id="{06A8D147-AC4F-40B1-9CB4-27FE468F6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0535900"/>
          <a:ext cx="10953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77</xdr:row>
      <xdr:rowOff>104775</xdr:rowOff>
    </xdr:from>
    <xdr:to>
      <xdr:col>2</xdr:col>
      <xdr:colOff>676275</xdr:colOff>
      <xdr:row>78</xdr:row>
      <xdr:rowOff>123825</xdr:rowOff>
    </xdr:to>
    <xdr:pic>
      <xdr:nvPicPr>
        <xdr:cNvPr id="576520" name="Рисунок 49">
          <a:extLst>
            <a:ext uri="{FF2B5EF4-FFF2-40B4-BE49-F238E27FC236}">
              <a16:creationId xmlns:a16="http://schemas.microsoft.com/office/drawing/2014/main" xmlns="" id="{E6E3D701-C947-423D-8D59-31DD25B48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8640425"/>
          <a:ext cx="16859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76201</xdr:colOff>
      <xdr:row>124</xdr:row>
      <xdr:rowOff>66674</xdr:rowOff>
    </xdr:from>
    <xdr:to>
      <xdr:col>11</xdr:col>
      <xdr:colOff>805962</xdr:colOff>
      <xdr:row>135</xdr:row>
      <xdr:rowOff>161192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xmlns="" id="{23CB57FD-8EE0-488E-B057-4C1801823937}"/>
            </a:ext>
          </a:extLst>
        </xdr:cNvPr>
        <xdr:cNvSpPr txBox="1"/>
      </xdr:nvSpPr>
      <xdr:spPr>
        <a:xfrm>
          <a:off x="3578470" y="29330405"/>
          <a:ext cx="6825761" cy="2424479"/>
        </a:xfrm>
        <a:prstGeom prst="rect">
          <a:avLst/>
        </a:prstGeom>
        <a:solidFill>
          <a:schemeClr val="lt1"/>
        </a:solidFill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1" u="sng">
              <a:effectLst/>
              <a:latin typeface="+mn-lt"/>
              <a:cs typeface="Aparajita" panose="020B0604020202020204" pitchFamily="34" charset="0"/>
            </a:rPr>
            <a:t>Вентиляторы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серии </a:t>
          </a:r>
          <a:r>
            <a:rPr lang="en-US" sz="1200" b="1" u="sng" baseline="0">
              <a:effectLst/>
              <a:latin typeface="+mn-lt"/>
              <a:cs typeface="Aparajita" panose="020B0604020202020204" pitchFamily="34" charset="0"/>
            </a:rPr>
            <a:t>RF-B VIM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(конструкция, свойства, особенности)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: </a:t>
          </a:r>
        </a:p>
        <a:p>
          <a:endParaRPr lang="ru-RU" sz="1000" baseline="0">
            <a:effectLst/>
            <a:latin typeface="+mn-lt"/>
            <a:cs typeface="Aparajita" panose="020B0604020202020204" pitchFamily="34" charset="0"/>
          </a:endParaRP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Корпус из оцинкованной стали. 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Пластиковая или стальная крыльчатка с загнутыми назад лопатками.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Двигатель с внешним ротором. 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Крыльчатка с назад загнутыми лопатками.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Электродвигатель с рабочим колесом статически и динамически сбалансированы в двух плоскостях.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Встроенная термозащита двигателя с автоматическим перезапуском (до типоразмера 500х300 включительно).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Термозащита двигателя с выведенными контактами и автоматическим перезапуском (начиная с типоразмера 600х300).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Монтаж в любом положении.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Двигатель и рабочее колесо расположены на откидывающейся пластине - легкая очистка крыльчатки.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Компактные размеры - экономия пространства.</a:t>
          </a:r>
        </a:p>
      </xdr:txBody>
    </xdr:sp>
    <xdr:clientData/>
  </xdr:twoCellAnchor>
  <xdr:twoCellAnchor>
    <xdr:from>
      <xdr:col>0</xdr:col>
      <xdr:colOff>76200</xdr:colOff>
      <xdr:row>124</xdr:row>
      <xdr:rowOff>59558</xdr:rowOff>
    </xdr:from>
    <xdr:to>
      <xdr:col>2</xdr:col>
      <xdr:colOff>1553308</xdr:colOff>
      <xdr:row>135</xdr:row>
      <xdr:rowOff>161192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B8C28422-8E83-48FC-BF1C-C1A94B831CEE}"/>
            </a:ext>
          </a:extLst>
        </xdr:cNvPr>
        <xdr:cNvSpPr txBox="1"/>
      </xdr:nvSpPr>
      <xdr:spPr>
        <a:xfrm>
          <a:off x="76200" y="29323289"/>
          <a:ext cx="3338146" cy="2431595"/>
        </a:xfrm>
        <a:prstGeom prst="rect">
          <a:avLst/>
        </a:prstGeom>
        <a:solidFill>
          <a:schemeClr val="lt1"/>
        </a:solidFill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>
            <a:lnSpc>
              <a:spcPts val="1400"/>
            </a:lnSpc>
          </a:pPr>
          <a:r>
            <a:rPr lang="ru-RU" sz="1200" b="1" u="sng">
              <a:effectLst/>
              <a:latin typeface="+mn-lt"/>
              <a:cs typeface="Aparajita" panose="020B0604020202020204" pitchFamily="34" charset="0"/>
            </a:rPr>
            <a:t>Вентиляторы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серии </a:t>
          </a:r>
          <a:r>
            <a:rPr lang="en-US" sz="1200" b="1" u="sng" baseline="0">
              <a:effectLst/>
              <a:latin typeface="+mn-lt"/>
              <a:cs typeface="Aparajita" panose="020B0604020202020204" pitchFamily="34" charset="0"/>
            </a:rPr>
            <a:t>RF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-В </a:t>
          </a:r>
          <a:r>
            <a:rPr lang="en-US" sz="1200" b="1" u="sng" baseline="0">
              <a:effectLst/>
              <a:latin typeface="+mn-lt"/>
              <a:cs typeface="Aparajita" panose="020B0604020202020204" pitchFamily="34" charset="0"/>
            </a:rPr>
            <a:t>VIM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</a:t>
          </a:r>
          <a:r>
            <a:rPr lang="ru-RU" sz="1200" b="0" u="none" baseline="0">
              <a:effectLst/>
              <a:latin typeface="+mn-lt"/>
              <a:cs typeface="Aparajita" panose="020B0604020202020204" pitchFamily="34" charset="0"/>
            </a:rPr>
            <a:t>- </a:t>
          </a:r>
          <a:r>
            <a:rPr lang="ru-RU" sz="1200" b="1" u="none" cap="all" baseline="0">
              <a:solidFill>
                <a:srgbClr val="C00000"/>
              </a:solidFill>
              <a:effectLst/>
              <a:latin typeface="+mn-lt"/>
              <a:ea typeface="+mn-ea"/>
              <a:cs typeface="Aparajita" panose="020B0604020202020204" pitchFamily="34" charset="0"/>
            </a:rPr>
            <a:t>Низкое энергопотребление, Альтернативное решение для 6-, 8- полюсных моделей серии </a:t>
          </a:r>
          <a:r>
            <a:rPr lang="en-US" sz="1200" b="1" u="none" cap="all" baseline="0">
              <a:solidFill>
                <a:srgbClr val="C00000"/>
              </a:solidFill>
              <a:effectLst/>
              <a:latin typeface="+mn-lt"/>
              <a:ea typeface="+mn-ea"/>
              <a:cs typeface="Aparajita" panose="020B0604020202020204" pitchFamily="34" charset="0"/>
            </a:rPr>
            <a:t>RF VIM</a:t>
          </a:r>
          <a:endParaRPr lang="ru-RU" sz="1200" b="1" u="none" cap="all" baseline="0">
            <a:solidFill>
              <a:srgbClr val="C00000"/>
            </a:solidFill>
            <a:effectLst/>
            <a:latin typeface="+mn-lt"/>
            <a:ea typeface="+mn-ea"/>
            <a:cs typeface="Aparajita" panose="020B0604020202020204" pitchFamily="34" charset="0"/>
          </a:endParaRPr>
        </a:p>
        <a:p>
          <a:pPr algn="l">
            <a:lnSpc>
              <a:spcPts val="1400"/>
            </a:lnSpc>
          </a:pPr>
          <a:endParaRPr lang="ru-RU" sz="1200" b="1">
            <a:solidFill>
              <a:srgbClr val="FF0000"/>
            </a:solidFill>
            <a:effectLst/>
            <a:latin typeface="+mn-lt"/>
            <a:cs typeface="Aparajita" panose="020B0604020202020204" pitchFamily="34" charset="0"/>
          </a:endParaRPr>
        </a:p>
        <a:p>
          <a:pPr algn="l" rtl="0"/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Мотор-колесо </a:t>
          </a:r>
          <a:r>
            <a:rPr lang="en-US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ZIEHL-ABEGG</a:t>
          </a:r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 высшее качество АС двигателей</a:t>
          </a:r>
        </a:p>
        <a:p>
          <a:pPr algn="l" rtl="0"/>
          <a:r>
            <a:rPr lang="en-US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Низкое энергопотребление.</a:t>
          </a:r>
        </a:p>
        <a:p>
          <a:pPr algn="l" rtl="0"/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Максимальный расход до 18 000 м3/ч.</a:t>
          </a:r>
        </a:p>
        <a:p>
          <a:pPr algn="l" rtl="0">
            <a:lnSpc>
              <a:spcPts val="1100"/>
            </a:lnSpc>
          </a:pPr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Компактные размеры: экономия пространства. </a:t>
          </a:r>
          <a:endParaRPr lang="ru-RU" sz="1000">
            <a:effectLst/>
          </a:endParaRPr>
        </a:p>
        <a:p>
          <a:pPr algn="l" rtl="0"/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Стандартный типоразмерный ряд: совместимость с другими элементами системы.</a:t>
          </a:r>
          <a:endParaRPr lang="ru-RU" sz="1000">
            <a:effectLst/>
          </a:endParaRPr>
        </a:p>
        <a:p>
          <a:pPr algn="l" rtl="0">
            <a:lnSpc>
              <a:spcPts val="1100"/>
            </a:lnSpc>
          </a:pPr>
          <a:r>
            <a:rPr lang="ru-RU" sz="10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Монтаж в любом положении.</a:t>
          </a:r>
          <a:endParaRPr lang="ru-RU" sz="1000">
            <a:effectLst/>
          </a:endParaRPr>
        </a:p>
        <a:p>
          <a:pPr algn="l" rtl="0">
            <a:lnSpc>
              <a:spcPts val="1100"/>
            </a:lnSpc>
          </a:pPr>
          <a:endParaRPr lang="ru-RU" sz="1000">
            <a:effectLst/>
          </a:endParaRPr>
        </a:p>
        <a:p>
          <a:pPr algn="l">
            <a:lnSpc>
              <a:spcPts val="1300"/>
            </a:lnSpc>
          </a:pPr>
          <a:endParaRPr lang="ru-RU" sz="1200">
            <a:effectLst/>
            <a:latin typeface="+mn-lt"/>
            <a:cs typeface="Aparajita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171450</xdr:colOff>
      <xdr:row>111</xdr:row>
      <xdr:rowOff>0</xdr:rowOff>
    </xdr:from>
    <xdr:to>
      <xdr:col>0</xdr:col>
      <xdr:colOff>1457325</xdr:colOff>
      <xdr:row>115</xdr:row>
      <xdr:rowOff>142875</xdr:rowOff>
    </xdr:to>
    <xdr:pic>
      <xdr:nvPicPr>
        <xdr:cNvPr id="576523" name="Рисунок 53">
          <a:extLst>
            <a:ext uri="{FF2B5EF4-FFF2-40B4-BE49-F238E27FC236}">
              <a16:creationId xmlns:a16="http://schemas.microsoft.com/office/drawing/2014/main" xmlns="" id="{1E776392-AFF8-4DC3-B9A6-C319987C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6698575"/>
          <a:ext cx="1285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38</xdr:row>
      <xdr:rowOff>85725</xdr:rowOff>
    </xdr:from>
    <xdr:to>
      <xdr:col>2</xdr:col>
      <xdr:colOff>676275</xdr:colOff>
      <xdr:row>39</xdr:row>
      <xdr:rowOff>95250</xdr:rowOff>
    </xdr:to>
    <xdr:pic>
      <xdr:nvPicPr>
        <xdr:cNvPr id="576524" name="Picture 6" descr="logo_shuft_utv">
          <a:extLst>
            <a:ext uri="{FF2B5EF4-FFF2-40B4-BE49-F238E27FC236}">
              <a16:creationId xmlns:a16="http://schemas.microsoft.com/office/drawing/2014/main" xmlns="" id="{74849B04-CDCC-4584-89AC-F7783459E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0220325"/>
          <a:ext cx="16002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103</xdr:row>
      <xdr:rowOff>85725</xdr:rowOff>
    </xdr:from>
    <xdr:to>
      <xdr:col>2</xdr:col>
      <xdr:colOff>676275</xdr:colOff>
      <xdr:row>104</xdr:row>
      <xdr:rowOff>95250</xdr:rowOff>
    </xdr:to>
    <xdr:pic>
      <xdr:nvPicPr>
        <xdr:cNvPr id="576526" name="Picture 6" descr="logo_shuft_utv">
          <a:extLst>
            <a:ext uri="{FF2B5EF4-FFF2-40B4-BE49-F238E27FC236}">
              <a16:creationId xmlns:a16="http://schemas.microsoft.com/office/drawing/2014/main" xmlns="" id="{76663F86-AA46-4349-99E6-6FEE5C05D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4641175"/>
          <a:ext cx="1600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21</xdr:row>
      <xdr:rowOff>152401</xdr:rowOff>
    </xdr:from>
    <xdr:to>
      <xdr:col>10</xdr:col>
      <xdr:colOff>819151</xdr:colOff>
      <xdr:row>29</xdr:row>
      <xdr:rowOff>47625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255EF902-8C05-4B6C-848B-20193E044F6A}"/>
            </a:ext>
          </a:extLst>
        </xdr:cNvPr>
        <xdr:cNvSpPr txBox="1"/>
      </xdr:nvSpPr>
      <xdr:spPr>
        <a:xfrm>
          <a:off x="3857625" y="10325101"/>
          <a:ext cx="6229351" cy="1457324"/>
        </a:xfrm>
        <a:prstGeom prst="rect">
          <a:avLst/>
        </a:prstGeom>
        <a:solidFill>
          <a:schemeClr val="lt1"/>
        </a:solidFill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1" u="sng">
              <a:effectLst/>
              <a:latin typeface="+mn-lt"/>
              <a:cs typeface="Aparajita" panose="020B0604020202020204" pitchFamily="34" charset="0"/>
            </a:rPr>
            <a:t>Вентиляторы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серии </a:t>
          </a:r>
          <a:r>
            <a:rPr lang="en-US" sz="12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RMV</a:t>
          </a:r>
          <a:r>
            <a:rPr lang="ru-RU" sz="12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n-US" sz="12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IRMV 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(конструкция, свойства, особенности)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: </a:t>
          </a:r>
        </a:p>
        <a:p>
          <a:endParaRPr lang="ru-RU" sz="1000" baseline="0">
            <a:effectLst/>
            <a:latin typeface="+mn-lt"/>
            <a:cs typeface="Aparajita" panose="020B0604020202020204" pitchFamily="34" charset="0"/>
          </a:endParaRP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корпус из оцинкованной стали или алюминия. Звукоизоляция стенок из минваты 50мм (</a:t>
          </a:r>
          <a:r>
            <a:rPr lang="en-US" sz="1000" baseline="0">
              <a:effectLst/>
              <a:latin typeface="+mn-lt"/>
              <a:cs typeface="Aparajita" panose="020B0604020202020204" pitchFamily="34" charset="0"/>
            </a:rPr>
            <a:t>IRMV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)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Мотор-колесо </a:t>
          </a:r>
          <a:r>
            <a:rPr lang="en-US" sz="1000" baseline="0">
              <a:effectLst/>
              <a:latin typeface="+mn-lt"/>
              <a:cs typeface="Aparajita" panose="020B0604020202020204" pitchFamily="34" charset="0"/>
            </a:rPr>
            <a:t>ZIEHL-ABEGG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 защищено металлической сеткой.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Пластиковая и/или стальная крыльчатка с загнутыми назад лопаткамию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Двигатели с внешним ротором.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Термозащита двигателя с выведенными контактами и автоматическим перезапуском.</a:t>
          </a:r>
        </a:p>
        <a:p>
          <a:endParaRPr lang="ru-RU" sz="1000">
            <a:effectLst/>
            <a:latin typeface="+mn-lt"/>
            <a:cs typeface="Aparajita" panose="020B0604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21</xdr:row>
      <xdr:rowOff>66676</xdr:rowOff>
    </xdr:from>
    <xdr:to>
      <xdr:col>2</xdr:col>
      <xdr:colOff>1409700</xdr:colOff>
      <xdr:row>29</xdr:row>
      <xdr:rowOff>95251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571AD37F-16CD-49C6-9A86-EF4E953D7328}"/>
            </a:ext>
          </a:extLst>
        </xdr:cNvPr>
        <xdr:cNvSpPr txBox="1"/>
      </xdr:nvSpPr>
      <xdr:spPr>
        <a:xfrm>
          <a:off x="200025" y="10239376"/>
          <a:ext cx="3171825" cy="1590675"/>
        </a:xfrm>
        <a:prstGeom prst="rect">
          <a:avLst/>
        </a:prstGeom>
        <a:solidFill>
          <a:schemeClr val="lt1"/>
        </a:solidFill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>
            <a:lnSpc>
              <a:spcPts val="1300"/>
            </a:lnSpc>
          </a:pPr>
          <a:r>
            <a:rPr lang="ru-RU" sz="1200" b="1" u="sng">
              <a:effectLst/>
              <a:latin typeface="+mn-lt"/>
              <a:cs typeface="Aparajita" panose="020B0604020202020204" pitchFamily="34" charset="0"/>
            </a:rPr>
            <a:t>Вентиляторы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серии </a:t>
          </a:r>
          <a:r>
            <a:rPr lang="en-US" sz="1200" b="1" u="sng" baseline="0">
              <a:effectLst/>
              <a:latin typeface="+mn-lt"/>
              <a:cs typeface="Aparajita" panose="020B0604020202020204" pitchFamily="34" charset="0"/>
            </a:rPr>
            <a:t>RMV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, </a:t>
          </a:r>
          <a:r>
            <a:rPr lang="en-US" sz="1200" b="1" u="sng" baseline="0">
              <a:effectLst/>
              <a:latin typeface="+mn-lt"/>
              <a:cs typeface="Aparajita" panose="020B0604020202020204" pitchFamily="34" charset="0"/>
            </a:rPr>
            <a:t>IRMV - </a:t>
          </a:r>
        </a:p>
        <a:p>
          <a:pPr algn="l">
            <a:lnSpc>
              <a:spcPts val="1300"/>
            </a:lnSpc>
          </a:pPr>
          <a:endParaRPr lang="ru-RU" sz="1200" b="1">
            <a:solidFill>
              <a:srgbClr val="FF0000"/>
            </a:solidFill>
            <a:effectLst/>
            <a:latin typeface="+mn-lt"/>
            <a:cs typeface="Aparajita" panose="020B0604020202020204" pitchFamily="34" charset="0"/>
          </a:endParaRPr>
        </a:p>
        <a:p>
          <a:pPr>
            <a:lnSpc>
              <a:spcPts val="1100"/>
            </a:lnSpc>
          </a:pPr>
          <a:r>
            <a:rPr lang="ru-R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Только оригинальные мотор-колеса </a:t>
          </a:r>
          <a:r>
            <a:rPr lang="en-US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ZIEHL-ABBEG</a:t>
          </a:r>
          <a:endParaRPr lang="ru-RU" sz="10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>
            <a:lnSpc>
              <a:spcPts val="1100"/>
            </a:lnSpc>
          </a:pPr>
          <a:r>
            <a:rPr lang="ru-R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Экономичное решение для вытяжной вентиляции.</a:t>
          </a:r>
        </a:p>
        <a:p>
          <a:pPr>
            <a:lnSpc>
              <a:spcPts val="1100"/>
            </a:lnSpc>
          </a:pPr>
          <a:r>
            <a:rPr lang="ru-R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Установка как на плоские, так и на косые крыши.</a:t>
          </a:r>
        </a:p>
        <a:p>
          <a:pPr>
            <a:lnSpc>
              <a:spcPts val="1100"/>
            </a:lnSpc>
          </a:pPr>
          <a:r>
            <a:rPr lang="ru-R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Минимальный уровень шума к окружению.</a:t>
          </a:r>
        </a:p>
        <a:p>
          <a:r>
            <a:rPr lang="ru-R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Возможна установка нескольких вентиляторов рядом.</a:t>
          </a:r>
          <a:endParaRPr lang="ru-RU" sz="1000">
            <a:effectLst/>
          </a:endParaRPr>
        </a:p>
        <a:p>
          <a:pPr algn="l">
            <a:lnSpc>
              <a:spcPts val="1200"/>
            </a:lnSpc>
          </a:pPr>
          <a:endParaRPr lang="ru-RU" sz="1200">
            <a:effectLst/>
            <a:latin typeface="+mn-lt"/>
            <a:cs typeface="Aparajita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47625</xdr:colOff>
      <xdr:row>7</xdr:row>
      <xdr:rowOff>28575</xdr:rowOff>
    </xdr:from>
    <xdr:to>
      <xdr:col>0</xdr:col>
      <xdr:colOff>1533525</xdr:colOff>
      <xdr:row>12</xdr:row>
      <xdr:rowOff>142875</xdr:rowOff>
    </xdr:to>
    <xdr:pic>
      <xdr:nvPicPr>
        <xdr:cNvPr id="505465" name="Рисунок 14">
          <a:extLst>
            <a:ext uri="{FF2B5EF4-FFF2-40B4-BE49-F238E27FC236}">
              <a16:creationId xmlns:a16="http://schemas.microsoft.com/office/drawing/2014/main" xmlns="" id="{D79F2C57-F032-4B1C-BEC5-7A4D1B74A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629025"/>
          <a:ext cx="14859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50800</xdr:colOff>
      <xdr:row>43</xdr:row>
      <xdr:rowOff>152401</xdr:rowOff>
    </xdr:from>
    <xdr:to>
      <xdr:col>10</xdr:col>
      <xdr:colOff>831851</xdr:colOff>
      <xdr:row>51</xdr:row>
      <xdr:rowOff>47625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xmlns="" id="{6CEB0AFC-5772-4515-BFBD-A3224BC45EF5}"/>
            </a:ext>
          </a:extLst>
        </xdr:cNvPr>
        <xdr:cNvSpPr txBox="1"/>
      </xdr:nvSpPr>
      <xdr:spPr>
        <a:xfrm>
          <a:off x="3870325" y="15392401"/>
          <a:ext cx="6229351" cy="1457324"/>
        </a:xfrm>
        <a:prstGeom prst="rect">
          <a:avLst/>
        </a:prstGeom>
        <a:solidFill>
          <a:schemeClr val="lt1"/>
        </a:solidFill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200" b="1" u="sng">
              <a:effectLst/>
              <a:latin typeface="+mn-lt"/>
              <a:cs typeface="Aparajita" panose="020B0604020202020204" pitchFamily="34" charset="0"/>
            </a:rPr>
            <a:t>Вентиляторы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серии </a:t>
          </a:r>
          <a:r>
            <a:rPr lang="en-US" sz="12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RMV-HT</a:t>
          </a:r>
          <a:r>
            <a:rPr lang="ru-RU" sz="12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n-US" sz="12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IRMV-HT 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(конструкция, свойства, особенности)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: </a:t>
          </a:r>
        </a:p>
        <a:p>
          <a:endParaRPr lang="ru-RU" sz="1000" baseline="0">
            <a:effectLst/>
            <a:latin typeface="+mn-lt"/>
            <a:cs typeface="Aparajita" panose="020B0604020202020204" pitchFamily="34" charset="0"/>
          </a:endParaRP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Материал - коррозионностойкий сплав </a:t>
          </a:r>
          <a:r>
            <a:rPr lang="en-US" sz="1000" baseline="0">
              <a:effectLst/>
              <a:latin typeface="+mn-lt"/>
              <a:cs typeface="Aparajita" panose="020B0604020202020204" pitchFamily="34" charset="0"/>
            </a:rPr>
            <a:t>AlMg3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Звукоизоляция стенок из минваты 40 мм (</a:t>
          </a:r>
          <a:r>
            <a:rPr lang="en-US" sz="1000" baseline="0">
              <a:effectLst/>
              <a:latin typeface="+mn-lt"/>
              <a:cs typeface="Aparajita" panose="020B0604020202020204" pitchFamily="34" charset="0"/>
            </a:rPr>
            <a:t>IRMV-HT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).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Крыльчатка с загнутыми назад лопаткамию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Двигатели </a:t>
          </a:r>
          <a:r>
            <a:rPr lang="en-US" sz="1000" baseline="0">
              <a:effectLst/>
              <a:latin typeface="+mn-lt"/>
              <a:cs typeface="Aparajita" panose="020B0604020202020204" pitchFamily="34" charset="0"/>
            </a:rPr>
            <a:t>IP54</a:t>
          </a:r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 вне воздушного потока.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Сервисный сетевой выключатель.</a:t>
          </a:r>
        </a:p>
        <a:p>
          <a:r>
            <a:rPr lang="ru-RU" sz="1000" baseline="0">
              <a:effectLst/>
              <a:latin typeface="+mn-lt"/>
              <a:cs typeface="Aparajita" panose="020B0604020202020204" pitchFamily="34" charset="0"/>
            </a:rPr>
            <a:t>- Встроенные защитные термоконтакты.</a:t>
          </a:r>
        </a:p>
        <a:p>
          <a:endParaRPr lang="ru-RU" sz="1000">
            <a:effectLst/>
            <a:latin typeface="+mn-lt"/>
            <a:cs typeface="Aparajita" panose="020B0604020202020204" pitchFamily="34" charset="0"/>
          </a:endParaRPr>
        </a:p>
      </xdr:txBody>
    </xdr:sp>
    <xdr:clientData/>
  </xdr:twoCellAnchor>
  <xdr:twoCellAnchor>
    <xdr:from>
      <xdr:col>0</xdr:col>
      <xdr:colOff>184150</xdr:colOff>
      <xdr:row>44</xdr:row>
      <xdr:rowOff>92076</xdr:rowOff>
    </xdr:from>
    <xdr:to>
      <xdr:col>2</xdr:col>
      <xdr:colOff>1498600</xdr:colOff>
      <xdr:row>50</xdr:row>
      <xdr:rowOff>88899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A570A124-6FBE-4C3A-B5E1-4291770AA7B0}"/>
            </a:ext>
          </a:extLst>
        </xdr:cNvPr>
        <xdr:cNvSpPr txBox="1"/>
      </xdr:nvSpPr>
      <xdr:spPr>
        <a:xfrm>
          <a:off x="288925" y="15532101"/>
          <a:ext cx="3171825" cy="1168398"/>
        </a:xfrm>
        <a:prstGeom prst="rect">
          <a:avLst/>
        </a:prstGeom>
        <a:solidFill>
          <a:schemeClr val="lt1"/>
        </a:solidFill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ru-RU" sz="1200" b="1" u="sng">
              <a:effectLst/>
              <a:latin typeface="+mn-lt"/>
              <a:cs typeface="Aparajita" panose="020B0604020202020204" pitchFamily="34" charset="0"/>
            </a:rPr>
            <a:t>Вентиляторы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 серии </a:t>
          </a:r>
          <a:r>
            <a:rPr lang="en-US" sz="1200" b="1" u="sng" baseline="0">
              <a:effectLst/>
              <a:latin typeface="+mn-lt"/>
              <a:cs typeface="Aparajita" panose="020B0604020202020204" pitchFamily="34" charset="0"/>
            </a:rPr>
            <a:t>RMV-HT</a:t>
          </a:r>
          <a:r>
            <a:rPr lang="ru-RU" sz="1200" b="1" u="sng" baseline="0">
              <a:effectLst/>
              <a:latin typeface="+mn-lt"/>
              <a:cs typeface="Aparajita" panose="020B0604020202020204" pitchFamily="34" charset="0"/>
            </a:rPr>
            <a:t>, </a:t>
          </a:r>
          <a:r>
            <a:rPr lang="en-US" sz="1200" b="1" u="sng" baseline="0">
              <a:effectLst/>
              <a:latin typeface="+mn-lt"/>
              <a:cs typeface="Aparajita" panose="020B0604020202020204" pitchFamily="34" charset="0"/>
            </a:rPr>
            <a:t>IRMV-HT - </a:t>
          </a:r>
        </a:p>
        <a:p>
          <a:pPr algn="l"/>
          <a:endParaRPr lang="ru-RU" sz="1200" b="1">
            <a:solidFill>
              <a:srgbClr val="FF0000"/>
            </a:solidFill>
            <a:effectLst/>
            <a:latin typeface="+mn-lt"/>
            <a:cs typeface="Aparajita" panose="020B0604020202020204" pitchFamily="34" charset="0"/>
          </a:endParaRPr>
        </a:p>
        <a:p>
          <a:r>
            <a:rPr lang="ru-R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Экономичное решение для вытяжной вентиляции.</a:t>
          </a:r>
        </a:p>
        <a:p>
          <a:r>
            <a:rPr lang="ru-R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Минимальный уровень шума к окружению.</a:t>
          </a:r>
        </a:p>
        <a:p>
          <a:r>
            <a:rPr lang="ru-RU" sz="10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Сделано в Германии.</a:t>
          </a:r>
          <a:endParaRPr lang="ru-RU" sz="1000">
            <a:effectLst/>
          </a:endParaRPr>
        </a:p>
        <a:p>
          <a:pPr algn="l"/>
          <a:endParaRPr lang="ru-RU" sz="1200">
            <a:effectLst/>
            <a:latin typeface="+mn-lt"/>
            <a:cs typeface="Aparajita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95250</xdr:colOff>
      <xdr:row>34</xdr:row>
      <xdr:rowOff>123825</xdr:rowOff>
    </xdr:from>
    <xdr:to>
      <xdr:col>0</xdr:col>
      <xdr:colOff>1447800</xdr:colOff>
      <xdr:row>40</xdr:row>
      <xdr:rowOff>19050</xdr:rowOff>
    </xdr:to>
    <xdr:pic>
      <xdr:nvPicPr>
        <xdr:cNvPr id="505468" name="Рисунок 27">
          <a:extLst>
            <a:ext uri="{FF2B5EF4-FFF2-40B4-BE49-F238E27FC236}">
              <a16:creationId xmlns:a16="http://schemas.microsoft.com/office/drawing/2014/main" xmlns="" id="{E8275EEE-8816-43AF-A994-CE92BE935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448800"/>
          <a:ext cx="13525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0</xdr:row>
      <xdr:rowOff>85725</xdr:rowOff>
    </xdr:from>
    <xdr:to>
      <xdr:col>2</xdr:col>
      <xdr:colOff>676275</xdr:colOff>
      <xdr:row>1</xdr:row>
      <xdr:rowOff>161925</xdr:rowOff>
    </xdr:to>
    <xdr:pic>
      <xdr:nvPicPr>
        <xdr:cNvPr id="505469" name="Picture 6" descr="logo_shuft_utv">
          <a:extLst>
            <a:ext uri="{FF2B5EF4-FFF2-40B4-BE49-F238E27FC236}">
              <a16:creationId xmlns:a16="http://schemas.microsoft.com/office/drawing/2014/main" xmlns="" id="{BFEFCEBB-4462-4A62-A6D4-359F9624F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800225"/>
          <a:ext cx="1600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31</xdr:row>
      <xdr:rowOff>85725</xdr:rowOff>
    </xdr:from>
    <xdr:to>
      <xdr:col>2</xdr:col>
      <xdr:colOff>676275</xdr:colOff>
      <xdr:row>32</xdr:row>
      <xdr:rowOff>161925</xdr:rowOff>
    </xdr:to>
    <xdr:pic>
      <xdr:nvPicPr>
        <xdr:cNvPr id="505470" name="Picture 6" descr="logo_shuft_utv">
          <a:extLst>
            <a:ext uri="{FF2B5EF4-FFF2-40B4-BE49-F238E27FC236}">
              <a16:creationId xmlns:a16="http://schemas.microsoft.com/office/drawing/2014/main" xmlns="" id="{117D3CA7-7D5D-43D5-ACE6-39AE659E4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8324850"/>
          <a:ext cx="1600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86;&#1087;&#1080;&#1103;%20&#1055;&#1088;&#1072;&#1081;&#1089;-&#1083;&#1080;&#1089;&#1090;%20&#1086;&#1090;%2011.01.2017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fo2/YandexDisk/&#1044;&#1060;&#1045;&#1044;/&#1055;&#1088;&#1072;&#1081;&#1089;/&#1055;&#1088;&#1072;&#1081;&#1089;%20MDV/&#1055;&#1088;&#1072;&#1081;&#1089;-&#1083;&#1080;&#1089;&#1090;%20MDV%20&#1088;&#1077;&#1076;&#1072;&#1082;&#1094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Ф"/>
      <sheetName val="KZT"/>
      <sheetName val="Содержание"/>
      <sheetName val="Начало"/>
      <sheetName val="Air Master"/>
      <sheetName val="Air Master (2)"/>
      <sheetName val="VRF_Мультизональные системы"/>
      <sheetName val="VRF"/>
      <sheetName val="Step Free Electrolux"/>
      <sheetName val="Step Free"/>
      <sheetName val="Чиллеры"/>
      <sheetName val="Chiller"/>
      <sheetName val="Фанкойлы"/>
      <sheetName val="Fankoil"/>
      <sheetName val="Фанкойлы Electrolux"/>
      <sheetName val="Фэнкойлы Electrolux"/>
      <sheetName val="ККБ"/>
      <sheetName val="KKБ"/>
      <sheetName val="Тепловые насосы"/>
      <sheetName val="ТНУ"/>
      <sheetName val="Прецизионник"/>
      <sheetName val="Круг.кан.вентиляторы"/>
      <sheetName val="Круг.кан"/>
      <sheetName val="Прямоугол.кан.вентиляторы"/>
      <sheetName val="Прямоугол"/>
      <sheetName val="Крышные вентиляторы"/>
      <sheetName val="Крышные"/>
      <sheetName val="Кухонные вентиляторы"/>
      <sheetName val="Кухонные"/>
      <sheetName val="Аксессуары для круг.кан.вент."/>
      <sheetName val="Аксессуары"/>
      <sheetName val="Аксессуары для прям.кан.вент."/>
      <sheetName val="Аксессуары (2)"/>
      <sheetName val="Компактные установки CAU, ECO"/>
      <sheetName val="Установки CAU, ECO"/>
      <sheetName val="Компактные установки Electrolux"/>
      <sheetName val="Установки Star"/>
      <sheetName val="Компактные установки UniMAX"/>
      <sheetName val="Установки UniMAX"/>
      <sheetName val="БЫТОВЫЕ КОНДИЦИОНЕРЫ (RAC)"/>
      <sheetName val="БЫТОВЫЕ КОНДИЦИОНЕРЫ (RAC)1"/>
      <sheetName val="ПОЛУПРОМЫШЛЕННЫЕ КОНДИЦИОНЕРЫ"/>
      <sheetName val="Промышленные (RAC)"/>
      <sheetName val="Инверторные кондиционеры"/>
      <sheetName val="ИНВЕРТОРНЫЕ"/>
      <sheetName val="Элементы Автоматики SHUFT"/>
      <sheetName val="Автоматика SHUFT"/>
      <sheetName val="ПЧ DANFOSS"/>
      <sheetName val="Данфосс"/>
      <sheetName val="СЕРВОПРИВОДЫ GRUNER"/>
      <sheetName val="СЕРВОПРИВОДЫ"/>
      <sheetName val="ВР 80-75 НИЗКОГО давления"/>
      <sheetName val="ВР 80-75 НИЗКОГО давления (2)"/>
      <sheetName val="ВР 280-46 СРЕДНЕГО давления"/>
      <sheetName val="ВР 280-46 СРЕДНЕГО давления (2"/>
      <sheetName val="ВЦП 7-40 ПЫЛЕВЫЕ"/>
      <sheetName val="ВЦП 7-40 ПЫЛЕВЫЕ (2)"/>
      <sheetName val="ВЫСОКОГО давления"/>
      <sheetName val="ВЫСОКОГО давления (2)"/>
      <sheetName val="ВР 140-15 ВЫСОКОГО давления"/>
      <sheetName val="ВР 140-15 ВЫСОКОГО давления (2"/>
      <sheetName val="Крышные ВКР"/>
      <sheetName val="Крышные ВКР (2)"/>
      <sheetName val="Крышные ВКРС"/>
      <sheetName val="Крышные ВКРС (2)"/>
      <sheetName val="Крышные ВКРФ"/>
      <sheetName val="Крышные ВКРФ (2)"/>
      <sheetName val="Крышные ВКРФм"/>
      <sheetName val="Осевые подпора"/>
      <sheetName val="Осевые подпора 2"/>
      <sheetName val="Осевые"/>
      <sheetName val="Канальные ВКК, ВКП"/>
      <sheetName val="ДН, ВДН"/>
      <sheetName val="Калориферы, Отопит. агрегаты"/>
      <sheetName val="Крышные ВКРФм (2)"/>
      <sheetName val="Клапаны УВК, КВУ"/>
      <sheetName val="Клапаны УВК, КВУ (2)"/>
      <sheetName val="Электроприводы BELIMO"/>
      <sheetName val="Электроприводы BELIMO (2)"/>
      <sheetName val="Частотные преобразователи"/>
      <sheetName val="Воздуховоды"/>
      <sheetName val="Частотные преобразователи (2)"/>
      <sheetName val="Комплектующие к вентиляторам"/>
    </sheetNames>
    <sheetDataSet>
      <sheetData sheetId="0">
        <row r="61">
          <cell r="A61">
            <v>63.230800000000002</v>
          </cell>
        </row>
      </sheetData>
      <sheetData sheetId="1">
        <row r="44">
          <cell r="F44">
            <v>6.1820000000000004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Начало"/>
      <sheetName val="VRF_Мультизональные системы"/>
      <sheetName val="VRF"/>
      <sheetName val="Чиллеры"/>
      <sheetName val="Chiller"/>
      <sheetName val="Фанкойлы"/>
      <sheetName val="Fankoil"/>
      <sheetName val="ККБ"/>
      <sheetName val="KKБ"/>
      <sheetName val="Тепловые насосы"/>
      <sheetName val="ТНУ"/>
      <sheetName val="Прецизионные кондиционеры"/>
      <sheetName val="Круг.кан.вентиляторы"/>
      <sheetName val="Круг.кан"/>
      <sheetName val="Прямоугол.кан.вентиляторы"/>
      <sheetName val="Прямоугол"/>
      <sheetName val="Крышные вентиляторы"/>
      <sheetName val="Крышные"/>
      <sheetName val="Кухонные вентиляторы"/>
      <sheetName val="Кухонные"/>
      <sheetName val="Аксессуары для круг.кан.вент."/>
      <sheetName val="Аксессуары"/>
      <sheetName val="Аксессуары для прям.кан.вент."/>
      <sheetName val="Аксессуары (2)"/>
      <sheetName val="Компактные установки CAU, ECO"/>
      <sheetName val="Установки CAU, ECO"/>
      <sheetName val="Компактные установки Electrolux"/>
      <sheetName val="Установки Star"/>
      <sheetName val="Компактные установки UniMAX"/>
      <sheetName val="Установки UniMAX"/>
      <sheetName val="Прецизионник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queryTables/queryTable1.xml><?xml version="1.0" encoding="utf-8"?>
<queryTable xmlns="http://schemas.openxmlformats.org/spreadsheetml/2006/main" name="kurstenge.kz" refreshOnLoad="1" removeDataOnSave="1" connectionId="2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id="1" name="Таблица1" displayName="Таблица1" ref="A1:J34" tableType="xml" totalsRowShown="0" connectionId="1">
  <autoFilter ref="A1:J34"/>
  <tableColumns count="10">
    <tableColumn id="1" uniqueName="Date" name="Date">
      <xmlColumnPr mapId="1" xpath="/ValCurs/@Date" xmlDataType="string"/>
    </tableColumn>
    <tableColumn id="2" uniqueName="name" name="name">
      <xmlColumnPr mapId="1" xpath="/ValCurs/@name" xmlDataType="string"/>
    </tableColumn>
    <tableColumn id="3" uniqueName="ID" name="ID">
      <xmlColumnPr mapId="1" xpath="/ValCurs/Valute/@ID" xmlDataType="string"/>
    </tableColumn>
    <tableColumn id="4" uniqueName="NumCode" name="NumCode">
      <xmlColumnPr mapId="1" xpath="/ValCurs/Valute/NumCode" xmlDataType="integer"/>
    </tableColumn>
    <tableColumn id="5" uniqueName="CharCode" name="CharCode">
      <xmlColumnPr mapId="1" xpath="/ValCurs/Valute/CharCode" xmlDataType="string"/>
    </tableColumn>
    <tableColumn id="6" uniqueName="Nominal" name="Nominal">
      <xmlColumnPr mapId="1" xpath="/ValCurs/Valute/Nominal" xmlDataType="integer"/>
    </tableColumn>
    <tableColumn id="7" uniqueName="Name" name="Name2">
      <xmlColumnPr mapId="1" xpath="/ValCurs/Valute/Name" xmlDataType="string"/>
    </tableColumn>
    <tableColumn id="8" uniqueName="Value" name="Value">
      <xmlColumnPr mapId="1" xpath="/ValCurs/Valute/Value" xmlDataType="string"/>
    </tableColumn>
    <tableColumn id="9" uniqueName="9" name="Столбец1"/>
    <tableColumn id="10" uniqueName="10" name="Столбец2" dataDxfId="0">
      <calculatedColumnFormula>H2*I2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sargos.kz/" TargetMode="External"/><Relationship Id="rId1" Type="http://schemas.openxmlformats.org/officeDocument/2006/relationships/printerSettings" Target="../printerSettings/printerSettings6.bin"/><Relationship Id="rId4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74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C00000"/>
  </sheetPr>
  <dimension ref="A1:J34"/>
  <sheetViews>
    <sheetView topLeftCell="E1" workbookViewId="0">
      <selection activeCell="L15" sqref="L15"/>
    </sheetView>
  </sheetViews>
  <sheetFormatPr defaultRowHeight="12.75"/>
  <cols>
    <col min="1" max="1" width="10.140625" customWidth="1"/>
    <col min="2" max="2" width="21.85546875" customWidth="1"/>
    <col min="3" max="3" width="8.5703125" customWidth="1"/>
    <col min="4" max="4" width="12.140625" customWidth="1"/>
    <col min="5" max="5" width="12.28515625" customWidth="1"/>
    <col min="6" max="6" width="10.85546875" customWidth="1"/>
    <col min="7" max="7" width="40.140625" customWidth="1"/>
    <col min="8" max="8" width="8.5703125" customWidth="1"/>
    <col min="9" max="10" width="12.140625" bestFit="1" customWidth="1"/>
  </cols>
  <sheetData>
    <row r="1" spans="1:10">
      <c r="A1" t="s">
        <v>2176</v>
      </c>
      <c r="B1" t="s">
        <v>2177</v>
      </c>
      <c r="C1" t="s">
        <v>2178</v>
      </c>
      <c r="D1" t="s">
        <v>2179</v>
      </c>
      <c r="E1" t="s">
        <v>2180</v>
      </c>
      <c r="F1" t="s">
        <v>2181</v>
      </c>
      <c r="G1" t="s">
        <v>2183</v>
      </c>
      <c r="H1" t="s">
        <v>2182</v>
      </c>
      <c r="I1" t="s">
        <v>2174</v>
      </c>
      <c r="J1" t="s">
        <v>2175</v>
      </c>
    </row>
    <row r="2" spans="1:10">
      <c r="A2" s="467" t="s">
        <v>4027</v>
      </c>
      <c r="B2" s="467" t="s">
        <v>2184</v>
      </c>
      <c r="C2" s="467" t="s">
        <v>2185</v>
      </c>
      <c r="D2">
        <v>36</v>
      </c>
      <c r="E2" s="467" t="s">
        <v>2077</v>
      </c>
      <c r="F2">
        <v>1</v>
      </c>
      <c r="G2" s="467" t="s">
        <v>2078</v>
      </c>
      <c r="H2" s="467" t="s">
        <v>4028</v>
      </c>
      <c r="J2" s="467">
        <f t="shared" ref="J2:J34" si="0">H2*I2</f>
        <v>0</v>
      </c>
    </row>
    <row r="3" spans="1:10">
      <c r="A3" s="467" t="s">
        <v>4027</v>
      </c>
      <c r="B3" s="467" t="s">
        <v>2184</v>
      </c>
      <c r="C3" s="467" t="s">
        <v>2186</v>
      </c>
      <c r="D3">
        <v>944</v>
      </c>
      <c r="E3" s="467" t="s">
        <v>2079</v>
      </c>
      <c r="F3">
        <v>1</v>
      </c>
      <c r="G3" s="467" t="s">
        <v>2080</v>
      </c>
      <c r="H3" s="467" t="s">
        <v>4029</v>
      </c>
      <c r="J3" s="467">
        <f t="shared" si="0"/>
        <v>0</v>
      </c>
    </row>
    <row r="4" spans="1:10">
      <c r="A4" s="467" t="s">
        <v>4027</v>
      </c>
      <c r="B4" s="467" t="s">
        <v>2184</v>
      </c>
      <c r="C4" s="467" t="s">
        <v>2187</v>
      </c>
      <c r="D4">
        <v>826</v>
      </c>
      <c r="E4" s="467" t="s">
        <v>2075</v>
      </c>
      <c r="F4">
        <v>1</v>
      </c>
      <c r="G4" s="467" t="s">
        <v>2218</v>
      </c>
      <c r="H4" s="467" t="s">
        <v>4030</v>
      </c>
      <c r="J4" s="467">
        <f t="shared" si="0"/>
        <v>0</v>
      </c>
    </row>
    <row r="5" spans="1:10">
      <c r="A5" s="467" t="s">
        <v>4027</v>
      </c>
      <c r="B5" s="467" t="s">
        <v>2184</v>
      </c>
      <c r="C5" s="467" t="s">
        <v>2188</v>
      </c>
      <c r="D5">
        <v>51</v>
      </c>
      <c r="E5" s="467" t="s">
        <v>2081</v>
      </c>
      <c r="F5">
        <v>100</v>
      </c>
      <c r="G5" s="467" t="s">
        <v>2219</v>
      </c>
      <c r="H5" s="467" t="s">
        <v>4031</v>
      </c>
      <c r="J5" s="467">
        <f t="shared" si="0"/>
        <v>0</v>
      </c>
    </row>
    <row r="6" spans="1:10">
      <c r="A6" s="467" t="s">
        <v>4027</v>
      </c>
      <c r="B6" s="467" t="s">
        <v>2184</v>
      </c>
      <c r="C6" s="467" t="s">
        <v>2189</v>
      </c>
      <c r="D6">
        <v>933</v>
      </c>
      <c r="E6" s="467" t="s">
        <v>2082</v>
      </c>
      <c r="F6">
        <v>1</v>
      </c>
      <c r="G6" s="467" t="s">
        <v>2083</v>
      </c>
      <c r="H6" s="467" t="s">
        <v>4032</v>
      </c>
      <c r="J6" s="467">
        <f t="shared" si="0"/>
        <v>0</v>
      </c>
    </row>
    <row r="7" spans="1:10">
      <c r="A7" s="467" t="s">
        <v>4027</v>
      </c>
      <c r="B7" s="467" t="s">
        <v>2184</v>
      </c>
      <c r="C7" s="467" t="s">
        <v>2190</v>
      </c>
      <c r="D7">
        <v>975</v>
      </c>
      <c r="E7" s="467" t="s">
        <v>2084</v>
      </c>
      <c r="F7">
        <v>1</v>
      </c>
      <c r="G7" s="467" t="s">
        <v>2085</v>
      </c>
      <c r="H7" s="467" t="s">
        <v>4033</v>
      </c>
      <c r="J7" s="467">
        <f t="shared" si="0"/>
        <v>0</v>
      </c>
    </row>
    <row r="8" spans="1:10">
      <c r="A8" s="467" t="s">
        <v>4027</v>
      </c>
      <c r="B8" s="467" t="s">
        <v>2184</v>
      </c>
      <c r="C8" s="467" t="s">
        <v>2191</v>
      </c>
      <c r="D8">
        <v>986</v>
      </c>
      <c r="E8" s="467" t="s">
        <v>2086</v>
      </c>
      <c r="F8">
        <v>1</v>
      </c>
      <c r="G8" s="467" t="s">
        <v>2087</v>
      </c>
      <c r="H8" s="467" t="s">
        <v>4034</v>
      </c>
      <c r="J8" s="467">
        <f t="shared" si="0"/>
        <v>0</v>
      </c>
    </row>
    <row r="9" spans="1:10">
      <c r="A9" s="467" t="s">
        <v>4027</v>
      </c>
      <c r="B9" s="467" t="s">
        <v>2184</v>
      </c>
      <c r="C9" s="467" t="s">
        <v>2192</v>
      </c>
      <c r="D9">
        <v>348</v>
      </c>
      <c r="E9" s="467" t="s">
        <v>2088</v>
      </c>
      <c r="F9">
        <v>100</v>
      </c>
      <c r="G9" s="467" t="s">
        <v>2220</v>
      </c>
      <c r="H9" s="467" t="s">
        <v>4035</v>
      </c>
      <c r="J9" s="467">
        <f t="shared" si="0"/>
        <v>0</v>
      </c>
    </row>
    <row r="10" spans="1:10">
      <c r="A10" s="467" t="s">
        <v>4027</v>
      </c>
      <c r="B10" s="467" t="s">
        <v>2184</v>
      </c>
      <c r="C10" s="467" t="s">
        <v>2193</v>
      </c>
      <c r="D10">
        <v>208</v>
      </c>
      <c r="E10" s="467" t="s">
        <v>2090</v>
      </c>
      <c r="F10">
        <v>10</v>
      </c>
      <c r="G10" s="467" t="s">
        <v>2221</v>
      </c>
      <c r="H10" s="467" t="s">
        <v>4036</v>
      </c>
      <c r="J10" s="467">
        <f t="shared" si="0"/>
        <v>0</v>
      </c>
    </row>
    <row r="11" spans="1:10">
      <c r="A11" s="467" t="s">
        <v>4027</v>
      </c>
      <c r="B11" s="467" t="s">
        <v>2184</v>
      </c>
      <c r="C11" s="467" t="s">
        <v>2194</v>
      </c>
      <c r="D11">
        <v>840</v>
      </c>
      <c r="E11" s="467" t="s">
        <v>2073</v>
      </c>
      <c r="F11">
        <v>1</v>
      </c>
      <c r="G11" s="467" t="s">
        <v>2091</v>
      </c>
      <c r="H11" s="467" t="s">
        <v>4037</v>
      </c>
      <c r="I11">
        <v>1.05</v>
      </c>
      <c r="J11" s="467">
        <f t="shared" si="0"/>
        <v>62.319705000000006</v>
      </c>
    </row>
    <row r="12" spans="1:10">
      <c r="A12" s="467" t="s">
        <v>4027</v>
      </c>
      <c r="B12" s="467" t="s">
        <v>2184</v>
      </c>
      <c r="C12" s="467" t="s">
        <v>2195</v>
      </c>
      <c r="D12">
        <v>978</v>
      </c>
      <c r="E12" s="467" t="s">
        <v>2074</v>
      </c>
      <c r="F12">
        <v>1</v>
      </c>
      <c r="G12" s="467" t="s">
        <v>2173</v>
      </c>
      <c r="H12" s="467" t="s">
        <v>4038</v>
      </c>
      <c r="I12">
        <v>1.05</v>
      </c>
      <c r="J12" s="467">
        <f t="shared" si="0"/>
        <v>66.339314999999999</v>
      </c>
    </row>
    <row r="13" spans="1:10">
      <c r="A13" s="467" t="s">
        <v>4027</v>
      </c>
      <c r="B13" s="467" t="s">
        <v>2184</v>
      </c>
      <c r="C13" s="467" t="s">
        <v>2196</v>
      </c>
      <c r="D13">
        <v>356</v>
      </c>
      <c r="E13" s="467" t="s">
        <v>2092</v>
      </c>
      <c r="F13">
        <v>100</v>
      </c>
      <c r="G13" s="467" t="s">
        <v>2222</v>
      </c>
      <c r="H13" s="467" t="s">
        <v>4039</v>
      </c>
      <c r="J13" s="467">
        <f t="shared" si="0"/>
        <v>0</v>
      </c>
    </row>
    <row r="14" spans="1:10">
      <c r="A14" s="467" t="s">
        <v>4027</v>
      </c>
      <c r="B14" s="467" t="s">
        <v>2184</v>
      </c>
      <c r="C14" s="467" t="s">
        <v>2197</v>
      </c>
      <c r="D14">
        <v>398</v>
      </c>
      <c r="E14" s="467" t="s">
        <v>2093</v>
      </c>
      <c r="F14">
        <v>100</v>
      </c>
      <c r="G14" s="467" t="s">
        <v>2223</v>
      </c>
      <c r="H14" s="467" t="s">
        <v>4040</v>
      </c>
      <c r="J14" s="467">
        <f t="shared" si="0"/>
        <v>0</v>
      </c>
    </row>
    <row r="15" spans="1:10">
      <c r="A15" s="467" t="s">
        <v>4027</v>
      </c>
      <c r="B15" s="467" t="s">
        <v>2184</v>
      </c>
      <c r="C15" s="467" t="s">
        <v>2198</v>
      </c>
      <c r="D15">
        <v>124</v>
      </c>
      <c r="E15" s="467" t="s">
        <v>2094</v>
      </c>
      <c r="F15">
        <v>1</v>
      </c>
      <c r="G15" s="467" t="s">
        <v>2095</v>
      </c>
      <c r="H15" s="467" t="s">
        <v>4041</v>
      </c>
      <c r="J15" s="467">
        <f t="shared" si="0"/>
        <v>0</v>
      </c>
    </row>
    <row r="16" spans="1:10">
      <c r="A16" s="467" t="s">
        <v>4027</v>
      </c>
      <c r="B16" s="467" t="s">
        <v>2184</v>
      </c>
      <c r="C16" s="467" t="s">
        <v>2199</v>
      </c>
      <c r="D16">
        <v>417</v>
      </c>
      <c r="E16" s="467" t="s">
        <v>2096</v>
      </c>
      <c r="F16">
        <v>100</v>
      </c>
      <c r="G16" s="467" t="s">
        <v>2224</v>
      </c>
      <c r="H16" s="467" t="s">
        <v>4042</v>
      </c>
      <c r="J16" s="467">
        <f t="shared" si="0"/>
        <v>0</v>
      </c>
    </row>
    <row r="17" spans="1:10">
      <c r="A17" s="467" t="s">
        <v>4027</v>
      </c>
      <c r="B17" s="467" t="s">
        <v>2184</v>
      </c>
      <c r="C17" s="467" t="s">
        <v>2200</v>
      </c>
      <c r="D17">
        <v>156</v>
      </c>
      <c r="E17" s="467" t="s">
        <v>2097</v>
      </c>
      <c r="F17">
        <v>10</v>
      </c>
      <c r="G17" s="467" t="s">
        <v>2225</v>
      </c>
      <c r="H17" s="467" t="s">
        <v>4043</v>
      </c>
      <c r="J17" s="467">
        <f t="shared" si="0"/>
        <v>0</v>
      </c>
    </row>
    <row r="18" spans="1:10">
      <c r="A18" s="467" t="s">
        <v>4027</v>
      </c>
      <c r="B18" s="467" t="s">
        <v>2184</v>
      </c>
      <c r="C18" s="467" t="s">
        <v>2201</v>
      </c>
      <c r="D18">
        <v>498</v>
      </c>
      <c r="E18" s="467" t="s">
        <v>2098</v>
      </c>
      <c r="F18">
        <v>10</v>
      </c>
      <c r="G18" s="467" t="s">
        <v>2226</v>
      </c>
      <c r="H18" s="467" t="s">
        <v>4044</v>
      </c>
      <c r="J18" s="467">
        <f t="shared" si="0"/>
        <v>0</v>
      </c>
    </row>
    <row r="19" spans="1:10">
      <c r="A19" s="467" t="s">
        <v>4027</v>
      </c>
      <c r="B19" s="467" t="s">
        <v>2184</v>
      </c>
      <c r="C19" s="467" t="s">
        <v>2202</v>
      </c>
      <c r="D19">
        <v>578</v>
      </c>
      <c r="E19" s="467" t="s">
        <v>2101</v>
      </c>
      <c r="F19">
        <v>10</v>
      </c>
      <c r="G19" s="467" t="s">
        <v>2227</v>
      </c>
      <c r="H19" s="467" t="s">
        <v>4045</v>
      </c>
      <c r="J19" s="467">
        <f t="shared" si="0"/>
        <v>0</v>
      </c>
    </row>
    <row r="20" spans="1:10">
      <c r="A20" s="467" t="s">
        <v>4027</v>
      </c>
      <c r="B20" s="467" t="s">
        <v>2184</v>
      </c>
      <c r="C20" s="467" t="s">
        <v>2203</v>
      </c>
      <c r="D20">
        <v>985</v>
      </c>
      <c r="E20" s="467" t="s">
        <v>2102</v>
      </c>
      <c r="F20">
        <v>1</v>
      </c>
      <c r="G20" s="467" t="s">
        <v>2103</v>
      </c>
      <c r="H20" s="467" t="s">
        <v>4046</v>
      </c>
      <c r="J20" s="467">
        <f t="shared" si="0"/>
        <v>0</v>
      </c>
    </row>
    <row r="21" spans="1:10">
      <c r="A21" s="467" t="s">
        <v>4027</v>
      </c>
      <c r="B21" s="467" t="s">
        <v>2184</v>
      </c>
      <c r="C21" s="467" t="s">
        <v>2204</v>
      </c>
      <c r="D21">
        <v>946</v>
      </c>
      <c r="E21" s="467" t="s">
        <v>2104</v>
      </c>
      <c r="F21">
        <v>1</v>
      </c>
      <c r="G21" s="467" t="s">
        <v>2105</v>
      </c>
      <c r="H21" s="467" t="s">
        <v>4047</v>
      </c>
      <c r="J21" s="467">
        <f t="shared" si="0"/>
        <v>0</v>
      </c>
    </row>
    <row r="22" spans="1:10">
      <c r="A22" s="467" t="s">
        <v>4027</v>
      </c>
      <c r="B22" s="467" t="s">
        <v>2184</v>
      </c>
      <c r="C22" s="467" t="s">
        <v>2205</v>
      </c>
      <c r="D22">
        <v>960</v>
      </c>
      <c r="E22" s="467" t="s">
        <v>2106</v>
      </c>
      <c r="F22">
        <v>1</v>
      </c>
      <c r="G22" s="467" t="s">
        <v>2228</v>
      </c>
      <c r="H22" s="467" t="s">
        <v>4048</v>
      </c>
      <c r="J22" s="467">
        <f t="shared" si="0"/>
        <v>0</v>
      </c>
    </row>
    <row r="23" spans="1:10">
      <c r="A23" s="467" t="s">
        <v>4027</v>
      </c>
      <c r="B23" s="467" t="s">
        <v>2184</v>
      </c>
      <c r="C23" s="467" t="s">
        <v>2206</v>
      </c>
      <c r="D23">
        <v>702</v>
      </c>
      <c r="E23" s="467" t="s">
        <v>2107</v>
      </c>
      <c r="F23">
        <v>1</v>
      </c>
      <c r="G23" s="467" t="s">
        <v>2108</v>
      </c>
      <c r="H23" s="467" t="s">
        <v>4049</v>
      </c>
      <c r="J23" s="467">
        <f t="shared" si="0"/>
        <v>0</v>
      </c>
    </row>
    <row r="24" spans="1:10">
      <c r="A24" s="467" t="s">
        <v>4027</v>
      </c>
      <c r="B24" s="467" t="s">
        <v>2184</v>
      </c>
      <c r="C24" s="467" t="s">
        <v>2207</v>
      </c>
      <c r="D24">
        <v>972</v>
      </c>
      <c r="E24" s="467" t="s">
        <v>2109</v>
      </c>
      <c r="F24">
        <v>10</v>
      </c>
      <c r="G24" s="467" t="s">
        <v>2229</v>
      </c>
      <c r="H24" s="467" t="s">
        <v>4050</v>
      </c>
      <c r="J24" s="467">
        <f t="shared" si="0"/>
        <v>0</v>
      </c>
    </row>
    <row r="25" spans="1:10">
      <c r="A25" s="467" t="s">
        <v>4027</v>
      </c>
      <c r="B25" s="467" t="s">
        <v>2184</v>
      </c>
      <c r="C25" s="467" t="s">
        <v>2208</v>
      </c>
      <c r="D25">
        <v>949</v>
      </c>
      <c r="E25" s="467" t="s">
        <v>2110</v>
      </c>
      <c r="F25">
        <v>1</v>
      </c>
      <c r="G25" s="467" t="s">
        <v>2111</v>
      </c>
      <c r="H25" s="467" t="s">
        <v>4051</v>
      </c>
      <c r="J25" s="467">
        <f t="shared" si="0"/>
        <v>0</v>
      </c>
    </row>
    <row r="26" spans="1:10">
      <c r="A26" s="467" t="s">
        <v>4027</v>
      </c>
      <c r="B26" s="467" t="s">
        <v>2184</v>
      </c>
      <c r="C26" s="467" t="s">
        <v>2209</v>
      </c>
      <c r="D26">
        <v>934</v>
      </c>
      <c r="E26" s="467" t="s">
        <v>2099</v>
      </c>
      <c r="F26">
        <v>1</v>
      </c>
      <c r="G26" s="467" t="s">
        <v>2100</v>
      </c>
      <c r="H26" s="467" t="s">
        <v>4052</v>
      </c>
      <c r="J26" s="467">
        <f t="shared" si="0"/>
        <v>0</v>
      </c>
    </row>
    <row r="27" spans="1:10">
      <c r="A27" s="467" t="s">
        <v>4027</v>
      </c>
      <c r="B27" s="467" t="s">
        <v>2184</v>
      </c>
      <c r="C27" s="467" t="s">
        <v>2210</v>
      </c>
      <c r="D27">
        <v>860</v>
      </c>
      <c r="E27" s="467" t="s">
        <v>2112</v>
      </c>
      <c r="F27">
        <v>1000</v>
      </c>
      <c r="G27" s="467" t="s">
        <v>2230</v>
      </c>
      <c r="H27" s="467" t="s">
        <v>4053</v>
      </c>
      <c r="J27" s="467">
        <f t="shared" si="0"/>
        <v>0</v>
      </c>
    </row>
    <row r="28" spans="1:10">
      <c r="A28" s="467" t="s">
        <v>4027</v>
      </c>
      <c r="B28" s="467" t="s">
        <v>2184</v>
      </c>
      <c r="C28" s="467" t="s">
        <v>2211</v>
      </c>
      <c r="D28">
        <v>980</v>
      </c>
      <c r="E28" s="467" t="s">
        <v>2113</v>
      </c>
      <c r="F28">
        <v>10</v>
      </c>
      <c r="G28" s="467" t="s">
        <v>2231</v>
      </c>
      <c r="H28" s="467" t="s">
        <v>4054</v>
      </c>
      <c r="J28" s="467">
        <f t="shared" si="0"/>
        <v>0</v>
      </c>
    </row>
    <row r="29" spans="1:10">
      <c r="A29" s="467" t="s">
        <v>4027</v>
      </c>
      <c r="B29" s="467" t="s">
        <v>2184</v>
      </c>
      <c r="C29" s="467" t="s">
        <v>2212</v>
      </c>
      <c r="D29">
        <v>203</v>
      </c>
      <c r="E29" s="467" t="s">
        <v>2114</v>
      </c>
      <c r="F29">
        <v>10</v>
      </c>
      <c r="G29" s="467" t="s">
        <v>2232</v>
      </c>
      <c r="H29" s="467" t="s">
        <v>4055</v>
      </c>
      <c r="J29" s="467">
        <f t="shared" si="0"/>
        <v>0</v>
      </c>
    </row>
    <row r="30" spans="1:10">
      <c r="A30" s="467" t="s">
        <v>4027</v>
      </c>
      <c r="B30" s="467" t="s">
        <v>2184</v>
      </c>
      <c r="C30" s="467" t="s">
        <v>2213</v>
      </c>
      <c r="D30">
        <v>752</v>
      </c>
      <c r="E30" s="467" t="s">
        <v>2115</v>
      </c>
      <c r="F30">
        <v>10</v>
      </c>
      <c r="G30" s="467" t="s">
        <v>2233</v>
      </c>
      <c r="H30" s="467" t="s">
        <v>4056</v>
      </c>
      <c r="J30" s="467">
        <f t="shared" si="0"/>
        <v>0</v>
      </c>
    </row>
    <row r="31" spans="1:10">
      <c r="A31" s="467" t="s">
        <v>4027</v>
      </c>
      <c r="B31" s="467" t="s">
        <v>2184</v>
      </c>
      <c r="C31" s="467" t="s">
        <v>2214</v>
      </c>
      <c r="D31">
        <v>756</v>
      </c>
      <c r="E31" s="467" t="s">
        <v>2076</v>
      </c>
      <c r="F31">
        <v>1</v>
      </c>
      <c r="G31" s="467" t="s">
        <v>2116</v>
      </c>
      <c r="H31" s="467" t="s">
        <v>4057</v>
      </c>
      <c r="J31" s="467">
        <f t="shared" si="0"/>
        <v>0</v>
      </c>
    </row>
    <row r="32" spans="1:10">
      <c r="A32" s="467" t="s">
        <v>4027</v>
      </c>
      <c r="B32" s="467" t="s">
        <v>2184</v>
      </c>
      <c r="C32" s="467" t="s">
        <v>2215</v>
      </c>
      <c r="D32">
        <v>710</v>
      </c>
      <c r="E32" s="467" t="s">
        <v>2117</v>
      </c>
      <c r="F32">
        <v>10</v>
      </c>
      <c r="G32" s="467" t="s">
        <v>2234</v>
      </c>
      <c r="H32" s="467" t="s">
        <v>4058</v>
      </c>
      <c r="J32" s="467">
        <f t="shared" si="0"/>
        <v>0</v>
      </c>
    </row>
    <row r="33" spans="1:10">
      <c r="A33" s="467" t="s">
        <v>4027</v>
      </c>
      <c r="B33" s="467" t="s">
        <v>2184</v>
      </c>
      <c r="C33" s="467" t="s">
        <v>2216</v>
      </c>
      <c r="D33">
        <v>410</v>
      </c>
      <c r="E33" s="467" t="s">
        <v>2089</v>
      </c>
      <c r="F33">
        <v>1000</v>
      </c>
      <c r="G33" s="467" t="s">
        <v>2235</v>
      </c>
      <c r="H33" s="467" t="s">
        <v>4059</v>
      </c>
      <c r="J33" s="467">
        <f t="shared" si="0"/>
        <v>0</v>
      </c>
    </row>
    <row r="34" spans="1:10">
      <c r="A34" s="467" t="s">
        <v>4027</v>
      </c>
      <c r="B34" s="467" t="s">
        <v>2184</v>
      </c>
      <c r="C34" s="467" t="s">
        <v>2217</v>
      </c>
      <c r="D34">
        <v>392</v>
      </c>
      <c r="E34" s="467" t="s">
        <v>2118</v>
      </c>
      <c r="F34">
        <v>100</v>
      </c>
      <c r="G34" s="467" t="s">
        <v>2236</v>
      </c>
      <c r="H34" s="467" t="s">
        <v>4060</v>
      </c>
      <c r="J34" s="467">
        <f t="shared" si="0"/>
        <v>0</v>
      </c>
    </row>
  </sheetData>
  <customSheetViews>
    <customSheetView guid="{9EFA7784-3A63-4493-A104-8931F74310FB}" state="hidden" topLeftCell="A49">
      <selection activeCell="A60" sqref="A60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0"/>
  </sheetPr>
  <dimension ref="A1:H227"/>
  <sheetViews>
    <sheetView view="pageBreakPreview" zoomScale="85" zoomScaleNormal="100" zoomScaleSheetLayoutView="85" workbookViewId="0">
      <pane ySplit="1" topLeftCell="A2" activePane="bottomLeft" state="frozen"/>
      <selection activeCell="N15" sqref="N15"/>
      <selection pane="bottomLeft" activeCell="D3" sqref="D3"/>
    </sheetView>
  </sheetViews>
  <sheetFormatPr defaultRowHeight="12.75"/>
  <cols>
    <col min="1" max="2" width="9.140625" style="656"/>
    <col min="3" max="3" width="10.140625" style="656" customWidth="1"/>
    <col min="4" max="4" width="9.140625" style="656"/>
    <col min="5" max="5" width="10.7109375" style="656" customWidth="1"/>
    <col min="6" max="6" width="9.140625" style="656"/>
    <col min="7" max="7" width="12" style="656" customWidth="1"/>
    <col min="8" max="8" width="11.85546875" style="656" customWidth="1"/>
    <col min="9" max="16384" width="9.140625" style="656"/>
  </cols>
  <sheetData>
    <row r="1" spans="1:8" ht="23.25" thickBot="1">
      <c r="A1" s="211" t="s">
        <v>986</v>
      </c>
      <c r="B1" s="212" t="s">
        <v>987</v>
      </c>
      <c r="C1" s="212" t="s">
        <v>988</v>
      </c>
      <c r="D1" s="212" t="s">
        <v>989</v>
      </c>
      <c r="E1" s="213" t="s">
        <v>990</v>
      </c>
      <c r="F1" s="213" t="s">
        <v>991</v>
      </c>
      <c r="G1" s="213" t="s">
        <v>993</v>
      </c>
      <c r="H1" s="213" t="s">
        <v>995</v>
      </c>
    </row>
    <row r="2" spans="1:8" ht="13.5" thickBot="1">
      <c r="A2" s="211"/>
      <c r="B2" s="212">
        <f>РФ!J11</f>
        <v>62.319705000000006</v>
      </c>
      <c r="C2" s="212"/>
      <c r="D2" s="212">
        <f>KZT!I3</f>
        <v>6.16</v>
      </c>
      <c r="E2" s="213"/>
      <c r="F2" s="213"/>
      <c r="G2" s="213"/>
      <c r="H2" s="213"/>
    </row>
    <row r="3" spans="1:8">
      <c r="A3" s="675">
        <v>216.24</v>
      </c>
      <c r="B3" s="190">
        <f>B2</f>
        <v>62.319705000000006</v>
      </c>
      <c r="C3" s="190">
        <f>A3*B3</f>
        <v>13476.013009200002</v>
      </c>
      <c r="D3" s="190">
        <f>D2</f>
        <v>6.16</v>
      </c>
      <c r="E3" s="190">
        <f>C3*D3</f>
        <v>83012.240136672015</v>
      </c>
      <c r="F3" s="190">
        <v>1.32</v>
      </c>
      <c r="G3" s="190">
        <f>E3*F3</f>
        <v>109576.15698040706</v>
      </c>
      <c r="H3" s="676">
        <f>G3*1.12</f>
        <v>122725.29581805592</v>
      </c>
    </row>
    <row r="4" spans="1:8">
      <c r="A4" s="677">
        <v>231.54</v>
      </c>
      <c r="B4" s="173">
        <f t="shared" ref="B4:B67" si="0">B3</f>
        <v>62.319705000000006</v>
      </c>
      <c r="C4" s="173">
        <f>A4*B4</f>
        <v>14429.504495700001</v>
      </c>
      <c r="D4" s="173">
        <f t="shared" ref="D4:D67" si="1">D3</f>
        <v>6.16</v>
      </c>
      <c r="E4" s="173">
        <f>C4*D4</f>
        <v>88885.747693512007</v>
      </c>
      <c r="F4" s="173">
        <v>1.32</v>
      </c>
      <c r="G4" s="173">
        <f>E4*F4</f>
        <v>117329.18695543586</v>
      </c>
      <c r="H4" s="678">
        <f t="shared" ref="H4:H67" si="2">G4*1.12</f>
        <v>131408.68939008817</v>
      </c>
    </row>
    <row r="5" spans="1:8">
      <c r="A5" s="677">
        <v>236.64000000000001</v>
      </c>
      <c r="B5" s="173">
        <f t="shared" si="0"/>
        <v>62.319705000000006</v>
      </c>
      <c r="C5" s="173">
        <f>A5*B5</f>
        <v>14747.334991200003</v>
      </c>
      <c r="D5" s="173">
        <f t="shared" si="1"/>
        <v>6.16</v>
      </c>
      <c r="E5" s="173">
        <f>C5*D5</f>
        <v>90843.583545792018</v>
      </c>
      <c r="F5" s="173">
        <v>1.32</v>
      </c>
      <c r="G5" s="173">
        <f>E5*F5</f>
        <v>119913.53028044547</v>
      </c>
      <c r="H5" s="678">
        <f t="shared" si="2"/>
        <v>134303.15391409895</v>
      </c>
    </row>
    <row r="6" spans="1:8">
      <c r="A6" s="677">
        <v>248.88</v>
      </c>
      <c r="B6" s="173">
        <f t="shared" si="0"/>
        <v>62.319705000000006</v>
      </c>
      <c r="C6" s="173">
        <f>A6*B6</f>
        <v>15510.128180400001</v>
      </c>
      <c r="D6" s="173">
        <f t="shared" si="1"/>
        <v>6.16</v>
      </c>
      <c r="E6" s="173">
        <f>C6*D6</f>
        <v>95542.389591264015</v>
      </c>
      <c r="F6" s="173">
        <v>1.32</v>
      </c>
      <c r="G6" s="173">
        <f>E6*F6</f>
        <v>126115.95426046851</v>
      </c>
      <c r="H6" s="678">
        <f t="shared" si="2"/>
        <v>141249.86877172475</v>
      </c>
    </row>
    <row r="7" spans="1:8">
      <c r="A7" s="578"/>
      <c r="B7" s="173">
        <f t="shared" si="0"/>
        <v>62.319705000000006</v>
      </c>
      <c r="C7" s="173"/>
      <c r="D7" s="173">
        <f t="shared" si="1"/>
        <v>6.16</v>
      </c>
      <c r="E7" s="173"/>
      <c r="F7" s="173"/>
      <c r="G7" s="173"/>
      <c r="H7" s="678">
        <f t="shared" si="2"/>
        <v>0</v>
      </c>
    </row>
    <row r="8" spans="1:8">
      <c r="A8" s="679">
        <v>261.12</v>
      </c>
      <c r="B8" s="173">
        <f t="shared" si="0"/>
        <v>62.319705000000006</v>
      </c>
      <c r="C8" s="173">
        <f t="shared" ref="C8:C13" si="3">A8*B8</f>
        <v>16272.921369600002</v>
      </c>
      <c r="D8" s="173">
        <f t="shared" si="1"/>
        <v>6.16</v>
      </c>
      <c r="E8" s="173">
        <f t="shared" ref="E8:E13" si="4">C8*D8</f>
        <v>100241.19563673601</v>
      </c>
      <c r="F8" s="173">
        <v>1.32</v>
      </c>
      <c r="G8" s="173">
        <f t="shared" ref="G8:G13" si="5">E8*F8</f>
        <v>132318.37824049155</v>
      </c>
      <c r="H8" s="678">
        <f t="shared" si="2"/>
        <v>148196.58362935056</v>
      </c>
    </row>
    <row r="9" spans="1:8">
      <c r="A9" s="679">
        <v>267.24</v>
      </c>
      <c r="B9" s="173">
        <f t="shared" si="0"/>
        <v>62.319705000000006</v>
      </c>
      <c r="C9" s="173">
        <f t="shared" si="3"/>
        <v>16654.317964200003</v>
      </c>
      <c r="D9" s="173">
        <f t="shared" si="1"/>
        <v>6.16</v>
      </c>
      <c r="E9" s="173">
        <f t="shared" si="4"/>
        <v>102590.59865947202</v>
      </c>
      <c r="F9" s="173">
        <v>1.32</v>
      </c>
      <c r="G9" s="173">
        <f t="shared" si="5"/>
        <v>135419.59023050306</v>
      </c>
      <c r="H9" s="678">
        <f t="shared" si="2"/>
        <v>151669.94105816344</v>
      </c>
    </row>
    <row r="10" spans="1:8">
      <c r="A10" s="679">
        <v>310.08</v>
      </c>
      <c r="B10" s="173">
        <f t="shared" si="0"/>
        <v>62.319705000000006</v>
      </c>
      <c r="C10" s="173">
        <f t="shared" si="3"/>
        <v>19324.094126399999</v>
      </c>
      <c r="D10" s="173">
        <f t="shared" si="1"/>
        <v>6.16</v>
      </c>
      <c r="E10" s="173">
        <f t="shared" si="4"/>
        <v>119036.419818624</v>
      </c>
      <c r="F10" s="173">
        <v>1.32</v>
      </c>
      <c r="G10" s="173">
        <f t="shared" si="5"/>
        <v>157128.0741605837</v>
      </c>
      <c r="H10" s="678">
        <f t="shared" si="2"/>
        <v>175983.44305985374</v>
      </c>
    </row>
    <row r="11" spans="1:8">
      <c r="A11" s="679">
        <v>319.26</v>
      </c>
      <c r="B11" s="173">
        <f t="shared" si="0"/>
        <v>62.319705000000006</v>
      </c>
      <c r="C11" s="173">
        <f t="shared" si="3"/>
        <v>19896.1890183</v>
      </c>
      <c r="D11" s="173">
        <f t="shared" si="1"/>
        <v>6.16</v>
      </c>
      <c r="E11" s="173">
        <f t="shared" si="4"/>
        <v>122560.524352728</v>
      </c>
      <c r="F11" s="173">
        <v>1.32</v>
      </c>
      <c r="G11" s="173">
        <f t="shared" si="5"/>
        <v>161779.89214560096</v>
      </c>
      <c r="H11" s="678">
        <f t="shared" si="2"/>
        <v>181193.47920307308</v>
      </c>
    </row>
    <row r="12" spans="1:8">
      <c r="A12" s="679">
        <v>328.44</v>
      </c>
      <c r="B12" s="173">
        <f t="shared" si="0"/>
        <v>62.319705000000006</v>
      </c>
      <c r="C12" s="173">
        <f t="shared" si="3"/>
        <v>20468.283910200003</v>
      </c>
      <c r="D12" s="173">
        <f t="shared" si="1"/>
        <v>6.16</v>
      </c>
      <c r="E12" s="173">
        <f t="shared" si="4"/>
        <v>126084.62888683203</v>
      </c>
      <c r="F12" s="173">
        <v>1.32</v>
      </c>
      <c r="G12" s="173">
        <f t="shared" si="5"/>
        <v>166431.71013061827</v>
      </c>
      <c r="H12" s="678">
        <f t="shared" si="2"/>
        <v>186403.51534629249</v>
      </c>
    </row>
    <row r="13" spans="1:8">
      <c r="A13" s="679">
        <v>334.56</v>
      </c>
      <c r="B13" s="173">
        <f t="shared" si="0"/>
        <v>62.319705000000006</v>
      </c>
      <c r="C13" s="173">
        <f t="shared" si="3"/>
        <v>20849.680504800002</v>
      </c>
      <c r="D13" s="173">
        <f t="shared" si="1"/>
        <v>6.16</v>
      </c>
      <c r="E13" s="173">
        <f t="shared" si="4"/>
        <v>128434.03190956802</v>
      </c>
      <c r="F13" s="173">
        <v>1.32</v>
      </c>
      <c r="G13" s="173">
        <f t="shared" si="5"/>
        <v>169532.92212062978</v>
      </c>
      <c r="H13" s="678">
        <f t="shared" si="2"/>
        <v>189876.87277510538</v>
      </c>
    </row>
    <row r="14" spans="1:8">
      <c r="A14" s="573"/>
      <c r="B14" s="173">
        <f t="shared" si="0"/>
        <v>62.319705000000006</v>
      </c>
      <c r="C14" s="173"/>
      <c r="D14" s="173">
        <f t="shared" si="1"/>
        <v>6.16</v>
      </c>
      <c r="E14" s="173"/>
      <c r="F14" s="173"/>
      <c r="G14" s="173"/>
      <c r="H14" s="678">
        <f t="shared" si="2"/>
        <v>0</v>
      </c>
    </row>
    <row r="15" spans="1:8">
      <c r="A15" s="679">
        <v>227.46</v>
      </c>
      <c r="B15" s="173">
        <f t="shared" si="0"/>
        <v>62.319705000000006</v>
      </c>
      <c r="C15" s="173">
        <f>A15*B15</f>
        <v>14175.240099300001</v>
      </c>
      <c r="D15" s="173">
        <f t="shared" si="1"/>
        <v>6.16</v>
      </c>
      <c r="E15" s="173">
        <f>C15*D15</f>
        <v>87319.479011688003</v>
      </c>
      <c r="F15" s="173">
        <v>1.32</v>
      </c>
      <c r="G15" s="173">
        <f>E15*F15</f>
        <v>115261.71229542817</v>
      </c>
      <c r="H15" s="678">
        <f t="shared" si="2"/>
        <v>129093.11777087956</v>
      </c>
    </row>
    <row r="16" spans="1:8">
      <c r="A16" s="679">
        <v>234.6</v>
      </c>
      <c r="B16" s="173">
        <f t="shared" si="0"/>
        <v>62.319705000000006</v>
      </c>
      <c r="C16" s="173">
        <f>A16*B16</f>
        <v>14620.202793</v>
      </c>
      <c r="D16" s="173">
        <f t="shared" si="1"/>
        <v>6.16</v>
      </c>
      <c r="E16" s="173">
        <f>C16*D16</f>
        <v>90060.449204880002</v>
      </c>
      <c r="F16" s="173">
        <v>1.32</v>
      </c>
      <c r="G16" s="173">
        <f>E16*F16</f>
        <v>118879.79295044161</v>
      </c>
      <c r="H16" s="678">
        <f t="shared" si="2"/>
        <v>133145.36810449461</v>
      </c>
    </row>
    <row r="17" spans="1:8">
      <c r="A17" s="578"/>
      <c r="B17" s="173">
        <f t="shared" si="0"/>
        <v>62.319705000000006</v>
      </c>
      <c r="C17" s="173"/>
      <c r="D17" s="173">
        <f t="shared" si="1"/>
        <v>6.16</v>
      </c>
      <c r="E17" s="173"/>
      <c r="F17" s="173"/>
      <c r="G17" s="173"/>
      <c r="H17" s="678">
        <f t="shared" si="2"/>
        <v>0</v>
      </c>
    </row>
    <row r="18" spans="1:8">
      <c r="A18" s="658">
        <v>242</v>
      </c>
      <c r="B18" s="173">
        <f t="shared" si="0"/>
        <v>62.319705000000006</v>
      </c>
      <c r="C18" s="173">
        <f>A18*B18</f>
        <v>15081.368610000001</v>
      </c>
      <c r="D18" s="173">
        <f t="shared" si="1"/>
        <v>6.16</v>
      </c>
      <c r="E18" s="173">
        <f>C18*D18</f>
        <v>92901.230637600005</v>
      </c>
      <c r="F18" s="173">
        <v>1.32</v>
      </c>
      <c r="G18" s="173">
        <f>E18*F18</f>
        <v>122629.62444163201</v>
      </c>
      <c r="H18" s="678">
        <f t="shared" si="2"/>
        <v>137345.17937462786</v>
      </c>
    </row>
    <row r="19" spans="1:8">
      <c r="A19" s="658">
        <v>249</v>
      </c>
      <c r="B19" s="173">
        <f t="shared" si="0"/>
        <v>62.319705000000006</v>
      </c>
      <c r="C19" s="173">
        <f>A19*B19</f>
        <v>15517.606545000002</v>
      </c>
      <c r="D19" s="173">
        <f t="shared" si="1"/>
        <v>6.16</v>
      </c>
      <c r="E19" s="173">
        <f>C19*D19</f>
        <v>95588.45631720002</v>
      </c>
      <c r="F19" s="173">
        <v>1.32</v>
      </c>
      <c r="G19" s="173">
        <f>E19*F19</f>
        <v>126176.76233870404</v>
      </c>
      <c r="H19" s="678">
        <f t="shared" si="2"/>
        <v>141317.97381934852</v>
      </c>
    </row>
    <row r="20" spans="1:8">
      <c r="A20" s="658">
        <v>256</v>
      </c>
      <c r="B20" s="173">
        <f t="shared" si="0"/>
        <v>62.319705000000006</v>
      </c>
      <c r="C20" s="173">
        <f>A20*B20</f>
        <v>15953.844480000002</v>
      </c>
      <c r="D20" s="173">
        <f t="shared" si="1"/>
        <v>6.16</v>
      </c>
      <c r="E20" s="173">
        <f>C20*D20</f>
        <v>98275.681996800005</v>
      </c>
      <c r="F20" s="173">
        <v>1.32</v>
      </c>
      <c r="G20" s="173">
        <f>E20*F20</f>
        <v>129723.90023577602</v>
      </c>
      <c r="H20" s="678">
        <f t="shared" si="2"/>
        <v>145290.76826406916</v>
      </c>
    </row>
    <row r="21" spans="1:8">
      <c r="A21" s="658">
        <v>274</v>
      </c>
      <c r="B21" s="173">
        <f t="shared" si="0"/>
        <v>62.319705000000006</v>
      </c>
      <c r="C21" s="173">
        <f>A21*B21</f>
        <v>17075.599170000001</v>
      </c>
      <c r="D21" s="173">
        <f t="shared" si="1"/>
        <v>6.16</v>
      </c>
      <c r="E21" s="173">
        <f>C21*D21</f>
        <v>105185.69088720001</v>
      </c>
      <c r="F21" s="173">
        <v>1.32</v>
      </c>
      <c r="G21" s="173">
        <f>E21*F21</f>
        <v>138845.11197110402</v>
      </c>
      <c r="H21" s="678">
        <f t="shared" si="2"/>
        <v>155506.52540763651</v>
      </c>
    </row>
    <row r="22" spans="1:8">
      <c r="A22" s="658">
        <v>280</v>
      </c>
      <c r="B22" s="173">
        <f t="shared" si="0"/>
        <v>62.319705000000006</v>
      </c>
      <c r="C22" s="173">
        <f>A22*B22</f>
        <v>17449.517400000001</v>
      </c>
      <c r="D22" s="173">
        <f t="shared" si="1"/>
        <v>6.16</v>
      </c>
      <c r="E22" s="173">
        <f>C22*D22</f>
        <v>107489.02718400001</v>
      </c>
      <c r="F22" s="173">
        <v>1.32</v>
      </c>
      <c r="G22" s="173">
        <f>E22*F22</f>
        <v>141885.51588288002</v>
      </c>
      <c r="H22" s="678">
        <f t="shared" si="2"/>
        <v>158911.77778882562</v>
      </c>
    </row>
    <row r="23" spans="1:8">
      <c r="A23" s="578"/>
      <c r="B23" s="173">
        <f t="shared" si="0"/>
        <v>62.319705000000006</v>
      </c>
      <c r="C23" s="173"/>
      <c r="D23" s="173">
        <f t="shared" si="1"/>
        <v>6.16</v>
      </c>
      <c r="E23" s="173"/>
      <c r="F23" s="173"/>
      <c r="G23" s="173"/>
      <c r="H23" s="678">
        <f t="shared" si="2"/>
        <v>0</v>
      </c>
    </row>
    <row r="24" spans="1:8">
      <c r="A24" s="578"/>
      <c r="B24" s="173">
        <f t="shared" si="0"/>
        <v>62.319705000000006</v>
      </c>
      <c r="C24" s="173"/>
      <c r="D24" s="173">
        <f t="shared" si="1"/>
        <v>6.16</v>
      </c>
      <c r="E24" s="173"/>
      <c r="F24" s="173"/>
      <c r="G24" s="173"/>
      <c r="H24" s="678">
        <f t="shared" si="2"/>
        <v>0</v>
      </c>
    </row>
    <row r="25" spans="1:8">
      <c r="A25" s="658">
        <v>68.34</v>
      </c>
      <c r="B25" s="173">
        <f t="shared" si="0"/>
        <v>62.319705000000006</v>
      </c>
      <c r="C25" s="173">
        <f t="shared" ref="C25:C32" si="6">A25*B25</f>
        <v>4258.9286397000005</v>
      </c>
      <c r="D25" s="173">
        <f t="shared" si="1"/>
        <v>6.16</v>
      </c>
      <c r="E25" s="173">
        <f t="shared" ref="E25:E32" si="7">C25*D25</f>
        <v>26235.000420552005</v>
      </c>
      <c r="F25" s="173">
        <v>1.5</v>
      </c>
      <c r="G25" s="173">
        <f t="shared" ref="G25:G32" si="8">E25*F25</f>
        <v>39352.500630828006</v>
      </c>
      <c r="H25" s="678">
        <f t="shared" si="2"/>
        <v>44074.80070652737</v>
      </c>
    </row>
    <row r="26" spans="1:8">
      <c r="A26" s="658">
        <v>80.58</v>
      </c>
      <c r="B26" s="173">
        <f t="shared" si="0"/>
        <v>62.319705000000006</v>
      </c>
      <c r="C26" s="173">
        <f t="shared" si="6"/>
        <v>5021.7218289000002</v>
      </c>
      <c r="D26" s="173">
        <f t="shared" si="1"/>
        <v>6.16</v>
      </c>
      <c r="E26" s="173">
        <f t="shared" si="7"/>
        <v>30933.806466024002</v>
      </c>
      <c r="F26" s="173">
        <v>1.5</v>
      </c>
      <c r="G26" s="173">
        <f t="shared" si="8"/>
        <v>46400.709699036001</v>
      </c>
      <c r="H26" s="678">
        <f t="shared" si="2"/>
        <v>51968.794862920324</v>
      </c>
    </row>
    <row r="27" spans="1:8">
      <c r="A27" s="658">
        <v>82.62</v>
      </c>
      <c r="B27" s="173">
        <f t="shared" si="0"/>
        <v>62.319705000000006</v>
      </c>
      <c r="C27" s="173">
        <f t="shared" si="6"/>
        <v>5148.8540271000011</v>
      </c>
      <c r="D27" s="173">
        <f t="shared" si="1"/>
        <v>6.16</v>
      </c>
      <c r="E27" s="173">
        <f t="shared" si="7"/>
        <v>31716.940806936007</v>
      </c>
      <c r="F27" s="173">
        <v>1.5</v>
      </c>
      <c r="G27" s="173">
        <f t="shared" si="8"/>
        <v>47575.41121040401</v>
      </c>
      <c r="H27" s="678">
        <f t="shared" si="2"/>
        <v>53284.460555652498</v>
      </c>
    </row>
    <row r="28" spans="1:8">
      <c r="A28" s="658">
        <v>86.7</v>
      </c>
      <c r="B28" s="173">
        <f t="shared" si="0"/>
        <v>62.319705000000006</v>
      </c>
      <c r="C28" s="173">
        <f t="shared" si="6"/>
        <v>5403.118423500001</v>
      </c>
      <c r="D28" s="173">
        <f t="shared" si="1"/>
        <v>6.16</v>
      </c>
      <c r="E28" s="173">
        <f t="shared" si="7"/>
        <v>33283.209488760003</v>
      </c>
      <c r="F28" s="173">
        <v>1.5</v>
      </c>
      <c r="G28" s="173">
        <f t="shared" si="8"/>
        <v>49924.814233140001</v>
      </c>
      <c r="H28" s="678">
        <f t="shared" si="2"/>
        <v>55915.791941116804</v>
      </c>
    </row>
    <row r="29" spans="1:8" s="659" customFormat="1">
      <c r="A29" s="658">
        <v>99.960000000000008</v>
      </c>
      <c r="B29" s="173">
        <f t="shared" si="0"/>
        <v>62.319705000000006</v>
      </c>
      <c r="C29" s="173">
        <f t="shared" si="6"/>
        <v>6229.4777118000011</v>
      </c>
      <c r="D29" s="173">
        <f t="shared" si="1"/>
        <v>6.16</v>
      </c>
      <c r="E29" s="173">
        <f t="shared" si="7"/>
        <v>38373.582704688008</v>
      </c>
      <c r="F29" s="173">
        <v>1.5</v>
      </c>
      <c r="G29" s="173">
        <f t="shared" si="8"/>
        <v>57560.374057032008</v>
      </c>
      <c r="H29" s="678">
        <f t="shared" si="2"/>
        <v>64467.618943875852</v>
      </c>
    </row>
    <row r="30" spans="1:8" s="659" customFormat="1">
      <c r="A30" s="658">
        <v>141.78</v>
      </c>
      <c r="B30" s="173">
        <f t="shared" si="0"/>
        <v>62.319705000000006</v>
      </c>
      <c r="C30" s="173">
        <f t="shared" si="6"/>
        <v>8835.6877749000014</v>
      </c>
      <c r="D30" s="173">
        <f t="shared" si="1"/>
        <v>6.16</v>
      </c>
      <c r="E30" s="173">
        <f t="shared" si="7"/>
        <v>54427.836693384008</v>
      </c>
      <c r="F30" s="173">
        <v>1.5</v>
      </c>
      <c r="G30" s="173">
        <f t="shared" si="8"/>
        <v>81641.755040076008</v>
      </c>
      <c r="H30" s="678">
        <f t="shared" si="2"/>
        <v>91438.765644885134</v>
      </c>
    </row>
    <row r="31" spans="1:8" s="659" customFormat="1">
      <c r="A31" s="658">
        <v>151.97999999999999</v>
      </c>
      <c r="B31" s="173">
        <f t="shared" si="0"/>
        <v>62.319705000000006</v>
      </c>
      <c r="C31" s="173">
        <f t="shared" si="6"/>
        <v>9471.3487659000002</v>
      </c>
      <c r="D31" s="173">
        <f t="shared" si="1"/>
        <v>6.16</v>
      </c>
      <c r="E31" s="173">
        <f t="shared" si="7"/>
        <v>58343.508397944002</v>
      </c>
      <c r="F31" s="173">
        <v>1.5</v>
      </c>
      <c r="G31" s="173">
        <f t="shared" si="8"/>
        <v>87515.262596916</v>
      </c>
      <c r="H31" s="678">
        <f t="shared" si="2"/>
        <v>98017.094108545934</v>
      </c>
    </row>
    <row r="32" spans="1:8" s="659" customFormat="1">
      <c r="A32" s="658">
        <v>168.3</v>
      </c>
      <c r="B32" s="173">
        <f t="shared" si="0"/>
        <v>62.319705000000006</v>
      </c>
      <c r="C32" s="173">
        <f t="shared" si="6"/>
        <v>10488.406351500002</v>
      </c>
      <c r="D32" s="173">
        <f t="shared" si="1"/>
        <v>6.16</v>
      </c>
      <c r="E32" s="173">
        <f t="shared" si="7"/>
        <v>64608.583125240009</v>
      </c>
      <c r="F32" s="173">
        <v>1.5</v>
      </c>
      <c r="G32" s="173">
        <f t="shared" si="8"/>
        <v>96912.874687860021</v>
      </c>
      <c r="H32" s="678">
        <f t="shared" si="2"/>
        <v>108542.41965040323</v>
      </c>
    </row>
    <row r="33" spans="1:8" s="659" customFormat="1">
      <c r="A33" s="658">
        <v>181.56</v>
      </c>
      <c r="B33" s="173">
        <f t="shared" si="0"/>
        <v>62.319705000000006</v>
      </c>
      <c r="C33" s="173">
        <f>A33*B33</f>
        <v>11314.765639800002</v>
      </c>
      <c r="D33" s="173">
        <f t="shared" si="1"/>
        <v>6.16</v>
      </c>
      <c r="E33" s="173">
        <f>C33*D33</f>
        <v>69698.956341168014</v>
      </c>
      <c r="F33" s="173">
        <v>1.5</v>
      </c>
      <c r="G33" s="173">
        <f>E33*F33</f>
        <v>104548.43451175201</v>
      </c>
      <c r="H33" s="678">
        <f t="shared" si="2"/>
        <v>117094.24665316226</v>
      </c>
    </row>
    <row r="34" spans="1:8" s="659" customFormat="1">
      <c r="A34" s="578"/>
      <c r="B34" s="173">
        <f t="shared" si="0"/>
        <v>62.319705000000006</v>
      </c>
      <c r="C34" s="173"/>
      <c r="D34" s="173">
        <f t="shared" si="1"/>
        <v>6.16</v>
      </c>
      <c r="E34" s="173"/>
      <c r="F34" s="173"/>
      <c r="G34" s="173"/>
      <c r="H34" s="678">
        <f t="shared" si="2"/>
        <v>0</v>
      </c>
    </row>
    <row r="35" spans="1:8" s="659" customFormat="1">
      <c r="A35" s="658">
        <v>71.400000000000006</v>
      </c>
      <c r="B35" s="173">
        <f t="shared" si="0"/>
        <v>62.319705000000006</v>
      </c>
      <c r="C35" s="173">
        <f>A35*B35</f>
        <v>4449.6269370000009</v>
      </c>
      <c r="D35" s="173">
        <f t="shared" si="1"/>
        <v>6.16</v>
      </c>
      <c r="E35" s="173">
        <f>C35*D35</f>
        <v>27409.701931920004</v>
      </c>
      <c r="F35" s="173">
        <v>1.5</v>
      </c>
      <c r="G35" s="173">
        <f>E35*F35</f>
        <v>41114.552897880007</v>
      </c>
      <c r="H35" s="678">
        <f t="shared" si="2"/>
        <v>46048.299245625611</v>
      </c>
    </row>
    <row r="36" spans="1:8" s="659" customFormat="1">
      <c r="A36" s="658">
        <v>82.62</v>
      </c>
      <c r="B36" s="173">
        <f t="shared" si="0"/>
        <v>62.319705000000006</v>
      </c>
      <c r="C36" s="173">
        <f t="shared" ref="C36:C43" si="9">A36*B36</f>
        <v>5148.8540271000011</v>
      </c>
      <c r="D36" s="173">
        <f t="shared" si="1"/>
        <v>6.16</v>
      </c>
      <c r="E36" s="173">
        <f t="shared" ref="E36:E43" si="10">C36*D36</f>
        <v>31716.940806936007</v>
      </c>
      <c r="F36" s="173">
        <v>1.5</v>
      </c>
      <c r="G36" s="173">
        <f t="shared" ref="G36:G43" si="11">E36*F36</f>
        <v>47575.41121040401</v>
      </c>
      <c r="H36" s="678">
        <f t="shared" si="2"/>
        <v>53284.460555652498</v>
      </c>
    </row>
    <row r="37" spans="1:8" s="659" customFormat="1">
      <c r="A37" s="658">
        <v>88.74</v>
      </c>
      <c r="B37" s="173">
        <f t="shared" si="0"/>
        <v>62.319705000000006</v>
      </c>
      <c r="C37" s="173">
        <f t="shared" si="9"/>
        <v>5530.2506217</v>
      </c>
      <c r="D37" s="173">
        <f t="shared" si="1"/>
        <v>6.16</v>
      </c>
      <c r="E37" s="173">
        <f t="shared" si="10"/>
        <v>34066.343829671998</v>
      </c>
      <c r="F37" s="173">
        <v>1.5</v>
      </c>
      <c r="G37" s="173">
        <f t="shared" si="11"/>
        <v>51099.515744507997</v>
      </c>
      <c r="H37" s="678">
        <f t="shared" si="2"/>
        <v>57231.457633848964</v>
      </c>
    </row>
    <row r="38" spans="1:8" s="659" customFormat="1">
      <c r="A38" s="658">
        <v>90.78</v>
      </c>
      <c r="B38" s="173">
        <f t="shared" si="0"/>
        <v>62.319705000000006</v>
      </c>
      <c r="C38" s="173">
        <f t="shared" si="9"/>
        <v>5657.3828199000009</v>
      </c>
      <c r="D38" s="173">
        <f t="shared" si="1"/>
        <v>6.16</v>
      </c>
      <c r="E38" s="173">
        <f t="shared" si="10"/>
        <v>34849.478170584007</v>
      </c>
      <c r="F38" s="173">
        <v>1.5</v>
      </c>
      <c r="G38" s="173">
        <f t="shared" si="11"/>
        <v>52274.217255876007</v>
      </c>
      <c r="H38" s="678">
        <f t="shared" si="2"/>
        <v>58547.123326581132</v>
      </c>
    </row>
    <row r="39" spans="1:8" s="659" customFormat="1">
      <c r="A39" s="658">
        <v>102</v>
      </c>
      <c r="B39" s="173">
        <f t="shared" si="0"/>
        <v>62.319705000000006</v>
      </c>
      <c r="C39" s="173">
        <f t="shared" si="9"/>
        <v>6356.609910000001</v>
      </c>
      <c r="D39" s="173">
        <f t="shared" si="1"/>
        <v>6.16</v>
      </c>
      <c r="E39" s="173">
        <f t="shared" si="10"/>
        <v>39156.717045600009</v>
      </c>
      <c r="F39" s="173">
        <v>1.5</v>
      </c>
      <c r="G39" s="173">
        <f t="shared" si="11"/>
        <v>58735.075568400018</v>
      </c>
      <c r="H39" s="678">
        <f t="shared" si="2"/>
        <v>65783.284636608019</v>
      </c>
    </row>
    <row r="40" spans="1:8" s="659" customFormat="1">
      <c r="A40" s="658">
        <v>146.88</v>
      </c>
      <c r="B40" s="173">
        <f t="shared" si="0"/>
        <v>62.319705000000006</v>
      </c>
      <c r="C40" s="173">
        <f t="shared" si="9"/>
        <v>9153.5182703999999</v>
      </c>
      <c r="D40" s="173">
        <f t="shared" si="1"/>
        <v>6.16</v>
      </c>
      <c r="E40" s="173">
        <f t="shared" si="10"/>
        <v>56385.672545663998</v>
      </c>
      <c r="F40" s="173">
        <v>1.5</v>
      </c>
      <c r="G40" s="173">
        <f t="shared" si="11"/>
        <v>84578.50881849599</v>
      </c>
      <c r="H40" s="678">
        <f t="shared" si="2"/>
        <v>94727.929876715512</v>
      </c>
    </row>
    <row r="41" spans="1:8" s="659" customFormat="1">
      <c r="A41" s="658">
        <v>155.04</v>
      </c>
      <c r="B41" s="173">
        <f t="shared" si="0"/>
        <v>62.319705000000006</v>
      </c>
      <c r="C41" s="173">
        <f t="shared" si="9"/>
        <v>9662.0470631999997</v>
      </c>
      <c r="D41" s="173">
        <f t="shared" si="1"/>
        <v>6.16</v>
      </c>
      <c r="E41" s="173">
        <f t="shared" si="10"/>
        <v>59518.209909311998</v>
      </c>
      <c r="F41" s="173">
        <v>1.5</v>
      </c>
      <c r="G41" s="173">
        <f t="shared" si="11"/>
        <v>89277.314863968</v>
      </c>
      <c r="H41" s="678">
        <f t="shared" si="2"/>
        <v>99990.592647644167</v>
      </c>
    </row>
    <row r="42" spans="1:8" s="659" customFormat="1">
      <c r="A42" s="658">
        <v>175.44</v>
      </c>
      <c r="B42" s="173">
        <f t="shared" si="0"/>
        <v>62.319705000000006</v>
      </c>
      <c r="C42" s="173">
        <f t="shared" si="9"/>
        <v>10933.369045200001</v>
      </c>
      <c r="D42" s="173">
        <f t="shared" si="1"/>
        <v>6.16</v>
      </c>
      <c r="E42" s="173">
        <f t="shared" si="10"/>
        <v>67349.553318432008</v>
      </c>
      <c r="F42" s="173">
        <v>1.5</v>
      </c>
      <c r="G42" s="173">
        <f t="shared" si="11"/>
        <v>101024.32997764801</v>
      </c>
      <c r="H42" s="678">
        <f t="shared" si="2"/>
        <v>113147.24957496578</v>
      </c>
    </row>
    <row r="43" spans="1:8" s="659" customFormat="1">
      <c r="A43" s="658">
        <v>185.64000000000001</v>
      </c>
      <c r="B43" s="173">
        <f t="shared" si="0"/>
        <v>62.319705000000006</v>
      </c>
      <c r="C43" s="173">
        <f t="shared" si="9"/>
        <v>11569.030036200002</v>
      </c>
      <c r="D43" s="173">
        <f t="shared" si="1"/>
        <v>6.16</v>
      </c>
      <c r="E43" s="173">
        <f t="shared" si="10"/>
        <v>71265.225022992017</v>
      </c>
      <c r="F43" s="173">
        <v>1.5</v>
      </c>
      <c r="G43" s="173">
        <f t="shared" si="11"/>
        <v>106897.83753448803</v>
      </c>
      <c r="H43" s="678">
        <f t="shared" si="2"/>
        <v>119725.57803862661</v>
      </c>
    </row>
    <row r="44" spans="1:8" s="659" customFormat="1">
      <c r="A44" s="578"/>
      <c r="B44" s="173">
        <f t="shared" si="0"/>
        <v>62.319705000000006</v>
      </c>
      <c r="C44" s="173"/>
      <c r="D44" s="173">
        <f t="shared" si="1"/>
        <v>6.16</v>
      </c>
      <c r="E44" s="173"/>
      <c r="F44" s="173"/>
      <c r="G44" s="173"/>
      <c r="H44" s="678">
        <f t="shared" si="2"/>
        <v>0</v>
      </c>
    </row>
    <row r="45" spans="1:8" s="659" customFormat="1">
      <c r="A45" s="658">
        <v>75.48</v>
      </c>
      <c r="B45" s="173">
        <f t="shared" si="0"/>
        <v>62.319705000000006</v>
      </c>
      <c r="C45" s="173">
        <f>A45*B45</f>
        <v>4703.8913334000008</v>
      </c>
      <c r="D45" s="173">
        <f t="shared" si="1"/>
        <v>6.16</v>
      </c>
      <c r="E45" s="173">
        <f>C45*D45</f>
        <v>28975.970613744004</v>
      </c>
      <c r="F45" s="173">
        <v>1.5</v>
      </c>
      <c r="G45" s="173">
        <f>E45*F45</f>
        <v>43463.955920616005</v>
      </c>
      <c r="H45" s="678">
        <f t="shared" si="2"/>
        <v>48679.630631089931</v>
      </c>
    </row>
    <row r="46" spans="1:8" s="659" customFormat="1">
      <c r="A46" s="658">
        <v>86.7</v>
      </c>
      <c r="B46" s="173">
        <f t="shared" si="0"/>
        <v>62.319705000000006</v>
      </c>
      <c r="C46" s="173">
        <f t="shared" ref="C46:C53" si="12">A46*B46</f>
        <v>5403.118423500001</v>
      </c>
      <c r="D46" s="173">
        <f t="shared" si="1"/>
        <v>6.16</v>
      </c>
      <c r="E46" s="173">
        <f t="shared" ref="E46:E53" si="13">C46*D46</f>
        <v>33283.209488760003</v>
      </c>
      <c r="F46" s="173">
        <v>1.5</v>
      </c>
      <c r="G46" s="173">
        <f t="shared" ref="G46:G53" si="14">E46*F46</f>
        <v>49924.814233140001</v>
      </c>
      <c r="H46" s="678">
        <f t="shared" si="2"/>
        <v>55915.791941116804</v>
      </c>
    </row>
    <row r="47" spans="1:8" s="659" customFormat="1">
      <c r="A47" s="658">
        <v>89.76</v>
      </c>
      <c r="B47" s="173">
        <f t="shared" si="0"/>
        <v>62.319705000000006</v>
      </c>
      <c r="C47" s="173">
        <f t="shared" si="12"/>
        <v>5593.8167208000004</v>
      </c>
      <c r="D47" s="173">
        <f t="shared" si="1"/>
        <v>6.16</v>
      </c>
      <c r="E47" s="173">
        <f t="shared" si="13"/>
        <v>34457.911000128006</v>
      </c>
      <c r="F47" s="173">
        <v>1.5</v>
      </c>
      <c r="G47" s="173">
        <f t="shared" si="14"/>
        <v>51686.866500192009</v>
      </c>
      <c r="H47" s="678">
        <f t="shared" si="2"/>
        <v>57889.290480215059</v>
      </c>
    </row>
    <row r="48" spans="1:8" s="659" customFormat="1">
      <c r="A48" s="658">
        <v>96.9</v>
      </c>
      <c r="B48" s="173">
        <f t="shared" si="0"/>
        <v>62.319705000000006</v>
      </c>
      <c r="C48" s="173">
        <f t="shared" si="12"/>
        <v>6038.7794145000007</v>
      </c>
      <c r="D48" s="173">
        <f t="shared" si="1"/>
        <v>6.16</v>
      </c>
      <c r="E48" s="173">
        <f t="shared" si="13"/>
        <v>37198.881193320005</v>
      </c>
      <c r="F48" s="173">
        <v>1.5</v>
      </c>
      <c r="G48" s="173">
        <f t="shared" si="14"/>
        <v>55798.321789980007</v>
      </c>
      <c r="H48" s="678">
        <f t="shared" si="2"/>
        <v>62494.120404777612</v>
      </c>
    </row>
    <row r="49" spans="1:8" s="659" customFormat="1">
      <c r="A49" s="658">
        <v>107.10000000000001</v>
      </c>
      <c r="B49" s="173">
        <f t="shared" si="0"/>
        <v>62.319705000000006</v>
      </c>
      <c r="C49" s="173">
        <f t="shared" si="12"/>
        <v>6674.4404055000014</v>
      </c>
      <c r="D49" s="173">
        <f t="shared" si="1"/>
        <v>6.16</v>
      </c>
      <c r="E49" s="173">
        <f t="shared" si="13"/>
        <v>41114.552897880007</v>
      </c>
      <c r="F49" s="173">
        <v>1.5</v>
      </c>
      <c r="G49" s="173">
        <f t="shared" si="14"/>
        <v>61671.829346820014</v>
      </c>
      <c r="H49" s="678">
        <f t="shared" si="2"/>
        <v>69072.448868438427</v>
      </c>
    </row>
    <row r="50" spans="1:8" s="659" customFormat="1">
      <c r="A50" s="658">
        <v>151.97999999999999</v>
      </c>
      <c r="B50" s="173">
        <f t="shared" si="0"/>
        <v>62.319705000000006</v>
      </c>
      <c r="C50" s="173">
        <f t="shared" si="12"/>
        <v>9471.3487659000002</v>
      </c>
      <c r="D50" s="173">
        <f t="shared" si="1"/>
        <v>6.16</v>
      </c>
      <c r="E50" s="173">
        <f t="shared" si="13"/>
        <v>58343.508397944002</v>
      </c>
      <c r="F50" s="173">
        <v>1.5</v>
      </c>
      <c r="G50" s="173">
        <f t="shared" si="14"/>
        <v>87515.262596916</v>
      </c>
      <c r="H50" s="678">
        <f t="shared" si="2"/>
        <v>98017.094108545934</v>
      </c>
    </row>
    <row r="51" spans="1:8" s="659" customFormat="1">
      <c r="A51" s="658">
        <v>165.24</v>
      </c>
      <c r="B51" s="173">
        <f t="shared" si="0"/>
        <v>62.319705000000006</v>
      </c>
      <c r="C51" s="173">
        <f t="shared" si="12"/>
        <v>10297.708054200002</v>
      </c>
      <c r="D51" s="173">
        <f t="shared" si="1"/>
        <v>6.16</v>
      </c>
      <c r="E51" s="173">
        <f t="shared" si="13"/>
        <v>63433.881613872014</v>
      </c>
      <c r="F51" s="173">
        <v>1.5</v>
      </c>
      <c r="G51" s="173">
        <f t="shared" si="14"/>
        <v>95150.822420808021</v>
      </c>
      <c r="H51" s="678">
        <f t="shared" si="2"/>
        <v>106568.921111305</v>
      </c>
    </row>
    <row r="52" spans="1:8" s="659" customFormat="1">
      <c r="A52" s="658">
        <v>181.56</v>
      </c>
      <c r="B52" s="173">
        <f t="shared" si="0"/>
        <v>62.319705000000006</v>
      </c>
      <c r="C52" s="173">
        <f t="shared" si="12"/>
        <v>11314.765639800002</v>
      </c>
      <c r="D52" s="173">
        <f t="shared" si="1"/>
        <v>6.16</v>
      </c>
      <c r="E52" s="173">
        <f t="shared" si="13"/>
        <v>69698.956341168014</v>
      </c>
      <c r="F52" s="173">
        <v>1.5</v>
      </c>
      <c r="G52" s="173">
        <f t="shared" si="14"/>
        <v>104548.43451175201</v>
      </c>
      <c r="H52" s="678">
        <f t="shared" si="2"/>
        <v>117094.24665316226</v>
      </c>
    </row>
    <row r="53" spans="1:8" s="659" customFormat="1">
      <c r="A53" s="658">
        <v>195.84</v>
      </c>
      <c r="B53" s="173">
        <f t="shared" si="0"/>
        <v>62.319705000000006</v>
      </c>
      <c r="C53" s="173">
        <f t="shared" si="12"/>
        <v>12204.691027200002</v>
      </c>
      <c r="D53" s="173">
        <f t="shared" si="1"/>
        <v>6.16</v>
      </c>
      <c r="E53" s="173">
        <f t="shared" si="13"/>
        <v>75180.896727552012</v>
      </c>
      <c r="F53" s="173">
        <v>1.5</v>
      </c>
      <c r="G53" s="173">
        <f t="shared" si="14"/>
        <v>112771.34509132802</v>
      </c>
      <c r="H53" s="678">
        <f t="shared" si="2"/>
        <v>126303.9065022874</v>
      </c>
    </row>
    <row r="54" spans="1:8" s="659" customFormat="1">
      <c r="A54" s="578"/>
      <c r="B54" s="173">
        <f t="shared" si="0"/>
        <v>62.319705000000006</v>
      </c>
      <c r="C54" s="173"/>
      <c r="D54" s="173">
        <f t="shared" si="1"/>
        <v>6.16</v>
      </c>
      <c r="E54" s="173"/>
      <c r="F54" s="173"/>
      <c r="G54" s="173"/>
      <c r="H54" s="678">
        <f t="shared" si="2"/>
        <v>0</v>
      </c>
    </row>
    <row r="55" spans="1:8" s="659" customFormat="1">
      <c r="A55" s="658">
        <v>77.52</v>
      </c>
      <c r="B55" s="173">
        <f t="shared" si="0"/>
        <v>62.319705000000006</v>
      </c>
      <c r="C55" s="173">
        <f t="shared" ref="C55:C63" si="15">A55*B55</f>
        <v>4831.0235315999998</v>
      </c>
      <c r="D55" s="173">
        <f t="shared" si="1"/>
        <v>6.16</v>
      </c>
      <c r="E55" s="173">
        <f t="shared" ref="E55:E63" si="16">C55*D55</f>
        <v>29759.104954655999</v>
      </c>
      <c r="F55" s="173">
        <v>1.5</v>
      </c>
      <c r="G55" s="173">
        <f t="shared" ref="G55:G63" si="17">E55*F55</f>
        <v>44638.657431984</v>
      </c>
      <c r="H55" s="678">
        <f t="shared" si="2"/>
        <v>49995.296323822084</v>
      </c>
    </row>
    <row r="56" spans="1:8" s="659" customFormat="1">
      <c r="A56" s="658">
        <v>81.599999999999994</v>
      </c>
      <c r="B56" s="173">
        <f t="shared" si="0"/>
        <v>62.319705000000006</v>
      </c>
      <c r="C56" s="173">
        <f t="shared" si="15"/>
        <v>5085.2879279999997</v>
      </c>
      <c r="D56" s="173">
        <f t="shared" si="1"/>
        <v>6.16</v>
      </c>
      <c r="E56" s="173">
        <f t="shared" si="16"/>
        <v>31325.373636479999</v>
      </c>
      <c r="F56" s="173">
        <v>1.5</v>
      </c>
      <c r="G56" s="173">
        <f t="shared" si="17"/>
        <v>46988.060454719998</v>
      </c>
      <c r="H56" s="678">
        <f t="shared" si="2"/>
        <v>52626.627709286404</v>
      </c>
    </row>
    <row r="57" spans="1:8" s="659" customFormat="1">
      <c r="A57" s="658">
        <v>92.820000000000007</v>
      </c>
      <c r="B57" s="173">
        <f t="shared" si="0"/>
        <v>62.319705000000006</v>
      </c>
      <c r="C57" s="173">
        <f t="shared" si="15"/>
        <v>5784.5150181000008</v>
      </c>
      <c r="D57" s="173">
        <f t="shared" si="1"/>
        <v>6.16</v>
      </c>
      <c r="E57" s="173">
        <f t="shared" si="16"/>
        <v>35632.612511496009</v>
      </c>
      <c r="F57" s="173">
        <v>1.5</v>
      </c>
      <c r="G57" s="173">
        <f t="shared" si="17"/>
        <v>53448.918767244017</v>
      </c>
      <c r="H57" s="678">
        <f t="shared" si="2"/>
        <v>59862.789019313306</v>
      </c>
    </row>
    <row r="58" spans="1:8" s="659" customFormat="1">
      <c r="A58" s="658">
        <v>100.98</v>
      </c>
      <c r="B58" s="173">
        <f t="shared" si="0"/>
        <v>62.319705000000006</v>
      </c>
      <c r="C58" s="173">
        <f t="shared" si="15"/>
        <v>6293.0438109000006</v>
      </c>
      <c r="D58" s="173">
        <f t="shared" si="1"/>
        <v>6.16</v>
      </c>
      <c r="E58" s="173">
        <f t="shared" si="16"/>
        <v>38765.149875144001</v>
      </c>
      <c r="F58" s="173">
        <v>1.5</v>
      </c>
      <c r="G58" s="173">
        <f t="shared" si="17"/>
        <v>58147.724812715998</v>
      </c>
      <c r="H58" s="678">
        <f t="shared" si="2"/>
        <v>65125.451790241925</v>
      </c>
    </row>
    <row r="59" spans="1:8">
      <c r="A59" s="658">
        <v>110.16</v>
      </c>
      <c r="B59" s="173">
        <f t="shared" si="0"/>
        <v>62.319705000000006</v>
      </c>
      <c r="C59" s="173">
        <f t="shared" si="15"/>
        <v>6865.1387028000008</v>
      </c>
      <c r="D59" s="173">
        <f t="shared" si="1"/>
        <v>6.16</v>
      </c>
      <c r="E59" s="173">
        <f t="shared" si="16"/>
        <v>42289.254409248009</v>
      </c>
      <c r="F59" s="173">
        <v>1.5</v>
      </c>
      <c r="G59" s="173">
        <f t="shared" si="17"/>
        <v>63433.881613872014</v>
      </c>
      <c r="H59" s="678">
        <f t="shared" si="2"/>
        <v>71045.94740753666</v>
      </c>
    </row>
    <row r="60" spans="1:8">
      <c r="A60" s="658">
        <v>150.96</v>
      </c>
      <c r="B60" s="173">
        <f t="shared" si="0"/>
        <v>62.319705000000006</v>
      </c>
      <c r="C60" s="173">
        <f t="shared" si="15"/>
        <v>9407.7826668000016</v>
      </c>
      <c r="D60" s="173">
        <f t="shared" si="1"/>
        <v>6.16</v>
      </c>
      <c r="E60" s="173">
        <f t="shared" si="16"/>
        <v>57951.941227488009</v>
      </c>
      <c r="F60" s="173">
        <v>1.5</v>
      </c>
      <c r="G60" s="173">
        <f t="shared" si="17"/>
        <v>86927.911841232009</v>
      </c>
      <c r="H60" s="678">
        <f t="shared" si="2"/>
        <v>97359.261262179862</v>
      </c>
    </row>
    <row r="61" spans="1:8">
      <c r="A61" s="658">
        <v>158.1</v>
      </c>
      <c r="B61" s="173">
        <f t="shared" si="0"/>
        <v>62.319705000000006</v>
      </c>
      <c r="C61" s="173">
        <f t="shared" si="15"/>
        <v>9852.745360500001</v>
      </c>
      <c r="D61" s="173">
        <f t="shared" si="1"/>
        <v>6.16</v>
      </c>
      <c r="E61" s="173">
        <f t="shared" si="16"/>
        <v>60692.911420680008</v>
      </c>
      <c r="F61" s="173">
        <v>1.5</v>
      </c>
      <c r="G61" s="173">
        <f t="shared" si="17"/>
        <v>91039.367131020015</v>
      </c>
      <c r="H61" s="678">
        <f t="shared" si="2"/>
        <v>101964.09118674243</v>
      </c>
    </row>
    <row r="62" spans="1:8">
      <c r="A62" s="658">
        <v>170.34</v>
      </c>
      <c r="B62" s="173">
        <f t="shared" si="0"/>
        <v>62.319705000000006</v>
      </c>
      <c r="C62" s="173">
        <f t="shared" si="15"/>
        <v>10615.538549700001</v>
      </c>
      <c r="D62" s="173">
        <f t="shared" si="1"/>
        <v>6.16</v>
      </c>
      <c r="E62" s="173">
        <f t="shared" si="16"/>
        <v>65391.717466152004</v>
      </c>
      <c r="F62" s="173">
        <v>1.5</v>
      </c>
      <c r="G62" s="173">
        <f t="shared" si="17"/>
        <v>98087.576199228002</v>
      </c>
      <c r="H62" s="678">
        <f t="shared" si="2"/>
        <v>109858.08534313538</v>
      </c>
    </row>
    <row r="63" spans="1:8">
      <c r="A63" s="658">
        <v>189.72</v>
      </c>
      <c r="B63" s="173">
        <f t="shared" si="0"/>
        <v>62.319705000000006</v>
      </c>
      <c r="C63" s="173">
        <f t="shared" si="15"/>
        <v>11823.294432600002</v>
      </c>
      <c r="D63" s="173">
        <f t="shared" si="1"/>
        <v>6.16</v>
      </c>
      <c r="E63" s="173">
        <f t="shared" si="16"/>
        <v>72831.493704816006</v>
      </c>
      <c r="F63" s="173">
        <v>1.5</v>
      </c>
      <c r="G63" s="173">
        <f t="shared" si="17"/>
        <v>109247.24055722401</v>
      </c>
      <c r="H63" s="678">
        <f t="shared" si="2"/>
        <v>122356.9094240909</v>
      </c>
    </row>
    <row r="64" spans="1:8">
      <c r="A64" s="674"/>
      <c r="B64" s="173">
        <f t="shared" si="0"/>
        <v>62.319705000000006</v>
      </c>
      <c r="C64" s="657"/>
      <c r="D64" s="173">
        <f t="shared" si="1"/>
        <v>6.16</v>
      </c>
      <c r="E64" s="657"/>
      <c r="F64" s="657"/>
      <c r="G64" s="657"/>
      <c r="H64" s="678">
        <f t="shared" si="2"/>
        <v>0</v>
      </c>
    </row>
    <row r="65" spans="1:8">
      <c r="A65" s="658">
        <v>81.599999999999994</v>
      </c>
      <c r="B65" s="173">
        <f t="shared" si="0"/>
        <v>62.319705000000006</v>
      </c>
      <c r="C65" s="173">
        <f t="shared" ref="C65:C73" si="18">A65*B65</f>
        <v>5085.2879279999997</v>
      </c>
      <c r="D65" s="173">
        <f t="shared" si="1"/>
        <v>6.16</v>
      </c>
      <c r="E65" s="173">
        <f t="shared" ref="E65:E73" si="19">C65*D65</f>
        <v>31325.373636479999</v>
      </c>
      <c r="F65" s="173">
        <v>1.5</v>
      </c>
      <c r="G65" s="173">
        <f t="shared" ref="G65:G73" si="20">E65*F65</f>
        <v>46988.060454719998</v>
      </c>
      <c r="H65" s="678">
        <f t="shared" si="2"/>
        <v>52626.627709286404</v>
      </c>
    </row>
    <row r="66" spans="1:8">
      <c r="A66" s="658">
        <v>89.76</v>
      </c>
      <c r="B66" s="173">
        <f t="shared" si="0"/>
        <v>62.319705000000006</v>
      </c>
      <c r="C66" s="173">
        <f t="shared" si="18"/>
        <v>5593.8167208000004</v>
      </c>
      <c r="D66" s="173">
        <f t="shared" si="1"/>
        <v>6.16</v>
      </c>
      <c r="E66" s="173">
        <f t="shared" si="19"/>
        <v>34457.911000128006</v>
      </c>
      <c r="F66" s="173">
        <v>1.5</v>
      </c>
      <c r="G66" s="173">
        <f t="shared" si="20"/>
        <v>51686.866500192009</v>
      </c>
      <c r="H66" s="678">
        <f t="shared" si="2"/>
        <v>57889.290480215059</v>
      </c>
    </row>
    <row r="67" spans="1:8">
      <c r="A67" s="658">
        <v>98.94</v>
      </c>
      <c r="B67" s="173">
        <f t="shared" si="0"/>
        <v>62.319705000000006</v>
      </c>
      <c r="C67" s="173">
        <f t="shared" si="18"/>
        <v>6165.9116127000007</v>
      </c>
      <c r="D67" s="173">
        <f t="shared" si="1"/>
        <v>6.16</v>
      </c>
      <c r="E67" s="173">
        <f t="shared" si="19"/>
        <v>37982.015534232007</v>
      </c>
      <c r="F67" s="173">
        <v>1.5</v>
      </c>
      <c r="G67" s="173">
        <f t="shared" si="20"/>
        <v>56973.02330134801</v>
      </c>
      <c r="H67" s="678">
        <f t="shared" si="2"/>
        <v>63809.786097509779</v>
      </c>
    </row>
    <row r="68" spans="1:8">
      <c r="A68" s="658">
        <v>106.08</v>
      </c>
      <c r="B68" s="173">
        <f t="shared" ref="B68:B131" si="21">B67</f>
        <v>62.319705000000006</v>
      </c>
      <c r="C68" s="173">
        <f t="shared" si="18"/>
        <v>6610.8743064000009</v>
      </c>
      <c r="D68" s="173">
        <f t="shared" ref="D68:D131" si="22">D67</f>
        <v>6.16</v>
      </c>
      <c r="E68" s="173">
        <f t="shared" si="19"/>
        <v>40722.985727424006</v>
      </c>
      <c r="F68" s="173">
        <v>1.5</v>
      </c>
      <c r="G68" s="173">
        <f t="shared" si="20"/>
        <v>61084.478591136009</v>
      </c>
      <c r="H68" s="678">
        <f t="shared" ref="H68:H131" si="23">G68*1.12</f>
        <v>68414.61602207234</v>
      </c>
    </row>
    <row r="69" spans="1:8">
      <c r="A69" s="658">
        <v>115.26</v>
      </c>
      <c r="B69" s="173">
        <f t="shared" si="21"/>
        <v>62.319705000000006</v>
      </c>
      <c r="C69" s="173">
        <f t="shared" si="18"/>
        <v>7182.9691983000012</v>
      </c>
      <c r="D69" s="173">
        <f t="shared" si="22"/>
        <v>6.16</v>
      </c>
      <c r="E69" s="173">
        <f t="shared" si="19"/>
        <v>44247.090261528007</v>
      </c>
      <c r="F69" s="173">
        <v>1.5</v>
      </c>
      <c r="G69" s="173">
        <f t="shared" si="20"/>
        <v>66370.63539229201</v>
      </c>
      <c r="H69" s="678">
        <f t="shared" si="23"/>
        <v>74335.111639367053</v>
      </c>
    </row>
    <row r="70" spans="1:8">
      <c r="A70" s="658">
        <v>159.12</v>
      </c>
      <c r="B70" s="173">
        <f t="shared" si="21"/>
        <v>62.319705000000006</v>
      </c>
      <c r="C70" s="173">
        <f t="shared" si="18"/>
        <v>9916.3114596000014</v>
      </c>
      <c r="D70" s="173">
        <f t="shared" si="22"/>
        <v>6.16</v>
      </c>
      <c r="E70" s="173">
        <f t="shared" si="19"/>
        <v>61084.478591136009</v>
      </c>
      <c r="F70" s="173">
        <v>1.5</v>
      </c>
      <c r="G70" s="173">
        <f t="shared" si="20"/>
        <v>91626.71788670402</v>
      </c>
      <c r="H70" s="678">
        <f t="shared" si="23"/>
        <v>102621.92403310852</v>
      </c>
    </row>
    <row r="71" spans="1:8">
      <c r="A71" s="658">
        <v>167.28</v>
      </c>
      <c r="B71" s="173">
        <f t="shared" si="21"/>
        <v>62.319705000000006</v>
      </c>
      <c r="C71" s="173">
        <f t="shared" si="18"/>
        <v>10424.840252400001</v>
      </c>
      <c r="D71" s="173">
        <f t="shared" si="22"/>
        <v>6.16</v>
      </c>
      <c r="E71" s="173">
        <f t="shared" si="19"/>
        <v>64217.015954784008</v>
      </c>
      <c r="F71" s="173">
        <v>1.5</v>
      </c>
      <c r="G71" s="173">
        <f t="shared" si="20"/>
        <v>96325.523932176016</v>
      </c>
      <c r="H71" s="678">
        <f t="shared" si="23"/>
        <v>107884.58680403714</v>
      </c>
    </row>
    <row r="72" spans="1:8">
      <c r="A72" s="658">
        <v>181.56</v>
      </c>
      <c r="B72" s="173">
        <f t="shared" si="21"/>
        <v>62.319705000000006</v>
      </c>
      <c r="C72" s="173">
        <f t="shared" si="18"/>
        <v>11314.765639800002</v>
      </c>
      <c r="D72" s="173">
        <f t="shared" si="22"/>
        <v>6.16</v>
      </c>
      <c r="E72" s="173">
        <f t="shared" si="19"/>
        <v>69698.956341168014</v>
      </c>
      <c r="F72" s="173">
        <v>1.5</v>
      </c>
      <c r="G72" s="173">
        <f t="shared" si="20"/>
        <v>104548.43451175201</v>
      </c>
      <c r="H72" s="678">
        <f t="shared" si="23"/>
        <v>117094.24665316226</v>
      </c>
    </row>
    <row r="73" spans="1:8">
      <c r="A73" s="658">
        <v>199.92000000000002</v>
      </c>
      <c r="B73" s="173">
        <f t="shared" si="21"/>
        <v>62.319705000000006</v>
      </c>
      <c r="C73" s="173">
        <f t="shared" si="18"/>
        <v>12458.955423600002</v>
      </c>
      <c r="D73" s="173">
        <f t="shared" si="22"/>
        <v>6.16</v>
      </c>
      <c r="E73" s="173">
        <f t="shared" si="19"/>
        <v>76747.165409376015</v>
      </c>
      <c r="F73" s="173">
        <v>1.5</v>
      </c>
      <c r="G73" s="173">
        <f t="shared" si="20"/>
        <v>115120.74811406402</v>
      </c>
      <c r="H73" s="678">
        <f t="shared" si="23"/>
        <v>128935.2378877517</v>
      </c>
    </row>
    <row r="74" spans="1:8">
      <c r="A74" s="674"/>
      <c r="B74" s="173">
        <f t="shared" si="21"/>
        <v>62.319705000000006</v>
      </c>
      <c r="C74" s="657"/>
      <c r="D74" s="173">
        <f t="shared" si="22"/>
        <v>6.16</v>
      </c>
      <c r="E74" s="657"/>
      <c r="F74" s="657"/>
      <c r="G74" s="657"/>
      <c r="H74" s="678">
        <f t="shared" si="23"/>
        <v>0</v>
      </c>
    </row>
    <row r="75" spans="1:8">
      <c r="A75" s="658">
        <v>85.68</v>
      </c>
      <c r="B75" s="173">
        <f t="shared" si="21"/>
        <v>62.319705000000006</v>
      </c>
      <c r="C75" s="173">
        <f t="shared" ref="C75:C83" si="24">A75*B75</f>
        <v>5339.5523244000005</v>
      </c>
      <c r="D75" s="173">
        <f t="shared" si="22"/>
        <v>6.16</v>
      </c>
      <c r="E75" s="173">
        <f t="shared" ref="E75:E83" si="25">C75*D75</f>
        <v>32891.642318304002</v>
      </c>
      <c r="F75" s="173">
        <v>1.5</v>
      </c>
      <c r="G75" s="173">
        <f t="shared" ref="G75:G83" si="26">E75*F75</f>
        <v>49337.463477456004</v>
      </c>
      <c r="H75" s="678">
        <f t="shared" si="23"/>
        <v>55257.959094750731</v>
      </c>
    </row>
    <row r="76" spans="1:8">
      <c r="A76" s="658">
        <v>91.8</v>
      </c>
      <c r="B76" s="173">
        <f t="shared" si="21"/>
        <v>62.319705000000006</v>
      </c>
      <c r="C76" s="173">
        <f t="shared" si="24"/>
        <v>5720.9489190000004</v>
      </c>
      <c r="D76" s="173">
        <f t="shared" si="22"/>
        <v>6.16</v>
      </c>
      <c r="E76" s="173">
        <f t="shared" si="25"/>
        <v>35241.04534104</v>
      </c>
      <c r="F76" s="173">
        <v>1.5</v>
      </c>
      <c r="G76" s="173">
        <f t="shared" si="26"/>
        <v>52861.568011559997</v>
      </c>
      <c r="H76" s="678">
        <f t="shared" si="23"/>
        <v>59204.956172947204</v>
      </c>
    </row>
    <row r="77" spans="1:8">
      <c r="A77" s="658">
        <v>99.960000000000008</v>
      </c>
      <c r="B77" s="173">
        <f t="shared" si="21"/>
        <v>62.319705000000006</v>
      </c>
      <c r="C77" s="173">
        <f t="shared" si="24"/>
        <v>6229.4777118000011</v>
      </c>
      <c r="D77" s="173">
        <f t="shared" si="22"/>
        <v>6.16</v>
      </c>
      <c r="E77" s="173">
        <f t="shared" si="25"/>
        <v>38373.582704688008</v>
      </c>
      <c r="F77" s="173">
        <v>1.5</v>
      </c>
      <c r="G77" s="173">
        <f t="shared" si="26"/>
        <v>57560.374057032008</v>
      </c>
      <c r="H77" s="678">
        <f t="shared" si="23"/>
        <v>64467.618943875852</v>
      </c>
    </row>
    <row r="78" spans="1:8">
      <c r="A78" s="658">
        <v>108.12</v>
      </c>
      <c r="B78" s="173">
        <f t="shared" si="21"/>
        <v>62.319705000000006</v>
      </c>
      <c r="C78" s="173">
        <f t="shared" si="24"/>
        <v>6738.0065046000009</v>
      </c>
      <c r="D78" s="173">
        <f t="shared" si="22"/>
        <v>6.16</v>
      </c>
      <c r="E78" s="173">
        <f t="shared" si="25"/>
        <v>41506.120068336008</v>
      </c>
      <c r="F78" s="173">
        <v>1.5</v>
      </c>
      <c r="G78" s="173">
        <f t="shared" si="26"/>
        <v>62259.180102504011</v>
      </c>
      <c r="H78" s="678">
        <f t="shared" si="23"/>
        <v>69730.2817148045</v>
      </c>
    </row>
    <row r="79" spans="1:8">
      <c r="A79" s="658">
        <v>119.34</v>
      </c>
      <c r="B79" s="173">
        <f t="shared" si="21"/>
        <v>62.319705000000006</v>
      </c>
      <c r="C79" s="173">
        <f t="shared" si="24"/>
        <v>7437.233594700001</v>
      </c>
      <c r="D79" s="173">
        <f t="shared" si="22"/>
        <v>6.16</v>
      </c>
      <c r="E79" s="173">
        <f t="shared" si="25"/>
        <v>45813.35894335201</v>
      </c>
      <c r="F79" s="173">
        <v>1.5</v>
      </c>
      <c r="G79" s="173">
        <f t="shared" si="26"/>
        <v>68720.038415028015</v>
      </c>
      <c r="H79" s="678">
        <f t="shared" si="23"/>
        <v>76966.443024831387</v>
      </c>
    </row>
    <row r="80" spans="1:8">
      <c r="A80" s="658">
        <v>165.24</v>
      </c>
      <c r="B80" s="173">
        <f t="shared" si="21"/>
        <v>62.319705000000006</v>
      </c>
      <c r="C80" s="173">
        <f t="shared" si="24"/>
        <v>10297.708054200002</v>
      </c>
      <c r="D80" s="173">
        <f t="shared" si="22"/>
        <v>6.16</v>
      </c>
      <c r="E80" s="173">
        <f t="shared" si="25"/>
        <v>63433.881613872014</v>
      </c>
      <c r="F80" s="173">
        <v>1.5</v>
      </c>
      <c r="G80" s="173">
        <f t="shared" si="26"/>
        <v>95150.822420808021</v>
      </c>
      <c r="H80" s="678">
        <f t="shared" si="23"/>
        <v>106568.921111305</v>
      </c>
    </row>
    <row r="81" spans="1:8">
      <c r="A81" s="658">
        <v>172.38</v>
      </c>
      <c r="B81" s="173">
        <f t="shared" si="21"/>
        <v>62.319705000000006</v>
      </c>
      <c r="C81" s="173">
        <f t="shared" si="24"/>
        <v>10742.670747900002</v>
      </c>
      <c r="D81" s="173">
        <f t="shared" si="22"/>
        <v>6.16</v>
      </c>
      <c r="E81" s="173">
        <f t="shared" si="25"/>
        <v>66174.851807064013</v>
      </c>
      <c r="F81" s="173">
        <v>1.5</v>
      </c>
      <c r="G81" s="173">
        <f t="shared" si="26"/>
        <v>99262.277710596012</v>
      </c>
      <c r="H81" s="678">
        <f t="shared" si="23"/>
        <v>111173.75103586755</v>
      </c>
    </row>
    <row r="82" spans="1:8">
      <c r="A82" s="658">
        <v>195.84</v>
      </c>
      <c r="B82" s="173">
        <f t="shared" si="21"/>
        <v>62.319705000000006</v>
      </c>
      <c r="C82" s="173">
        <f t="shared" si="24"/>
        <v>12204.691027200002</v>
      </c>
      <c r="D82" s="173">
        <f t="shared" si="22"/>
        <v>6.16</v>
      </c>
      <c r="E82" s="173">
        <f t="shared" si="25"/>
        <v>75180.896727552012</v>
      </c>
      <c r="F82" s="173">
        <v>1.5</v>
      </c>
      <c r="G82" s="173">
        <f t="shared" si="26"/>
        <v>112771.34509132802</v>
      </c>
      <c r="H82" s="678">
        <f t="shared" si="23"/>
        <v>126303.9065022874</v>
      </c>
    </row>
    <row r="83" spans="1:8">
      <c r="A83" s="658">
        <v>210.12</v>
      </c>
      <c r="B83" s="173">
        <f t="shared" si="21"/>
        <v>62.319705000000006</v>
      </c>
      <c r="C83" s="173">
        <f t="shared" si="24"/>
        <v>13094.616414600001</v>
      </c>
      <c r="D83" s="173">
        <f t="shared" si="22"/>
        <v>6.16</v>
      </c>
      <c r="E83" s="173">
        <f t="shared" si="25"/>
        <v>80662.83711393601</v>
      </c>
      <c r="F83" s="173">
        <v>1.5</v>
      </c>
      <c r="G83" s="173">
        <f t="shared" si="26"/>
        <v>120994.25567090401</v>
      </c>
      <c r="H83" s="678">
        <f t="shared" si="23"/>
        <v>135513.5663514125</v>
      </c>
    </row>
    <row r="84" spans="1:8">
      <c r="A84" s="674"/>
      <c r="B84" s="173">
        <f t="shared" si="21"/>
        <v>62.319705000000006</v>
      </c>
      <c r="C84" s="657"/>
      <c r="D84" s="173">
        <f t="shared" si="22"/>
        <v>6.16</v>
      </c>
      <c r="E84" s="657"/>
      <c r="F84" s="657"/>
      <c r="G84" s="657"/>
      <c r="H84" s="678">
        <f t="shared" si="23"/>
        <v>0</v>
      </c>
    </row>
    <row r="85" spans="1:8">
      <c r="A85" s="658">
        <v>185.64000000000001</v>
      </c>
      <c r="B85" s="173">
        <f t="shared" si="21"/>
        <v>62.319705000000006</v>
      </c>
      <c r="C85" s="173">
        <f t="shared" ref="C85:C91" si="27">A85*B85</f>
        <v>11569.030036200002</v>
      </c>
      <c r="D85" s="173">
        <f t="shared" si="22"/>
        <v>6.16</v>
      </c>
      <c r="E85" s="173">
        <f t="shared" ref="E85:E91" si="28">C85*D85</f>
        <v>71265.225022992017</v>
      </c>
      <c r="F85" s="173">
        <v>1.32</v>
      </c>
      <c r="G85" s="173">
        <f t="shared" ref="G85:G91" si="29">E85*F85</f>
        <v>94070.097030349469</v>
      </c>
      <c r="H85" s="678">
        <f t="shared" si="23"/>
        <v>105358.50867399141</v>
      </c>
    </row>
    <row r="86" spans="1:8">
      <c r="A86" s="658">
        <v>200.94</v>
      </c>
      <c r="B86" s="173">
        <f t="shared" si="21"/>
        <v>62.319705000000006</v>
      </c>
      <c r="C86" s="173">
        <f t="shared" si="27"/>
        <v>12522.521522700001</v>
      </c>
      <c r="D86" s="173">
        <f t="shared" si="22"/>
        <v>6.16</v>
      </c>
      <c r="E86" s="173">
        <f t="shared" si="28"/>
        <v>77138.732579832009</v>
      </c>
      <c r="F86" s="173">
        <v>1.32</v>
      </c>
      <c r="G86" s="173">
        <f t="shared" si="29"/>
        <v>101823.12700537825</v>
      </c>
      <c r="H86" s="678">
        <f t="shared" si="23"/>
        <v>114041.90224602364</v>
      </c>
    </row>
    <row r="87" spans="1:8">
      <c r="A87" s="658">
        <v>208.08</v>
      </c>
      <c r="B87" s="173">
        <f t="shared" si="21"/>
        <v>62.319705000000006</v>
      </c>
      <c r="C87" s="173">
        <f t="shared" si="27"/>
        <v>12967.484216400002</v>
      </c>
      <c r="D87" s="173">
        <f t="shared" si="22"/>
        <v>6.16</v>
      </c>
      <c r="E87" s="173">
        <f t="shared" si="28"/>
        <v>79879.702773024008</v>
      </c>
      <c r="F87" s="173">
        <v>1.32</v>
      </c>
      <c r="G87" s="173">
        <f t="shared" si="29"/>
        <v>105441.20766039169</v>
      </c>
      <c r="H87" s="678">
        <f t="shared" si="23"/>
        <v>118094.15257963871</v>
      </c>
    </row>
    <row r="88" spans="1:8">
      <c r="A88" s="658">
        <v>223.38</v>
      </c>
      <c r="B88" s="173">
        <f t="shared" si="21"/>
        <v>62.319705000000006</v>
      </c>
      <c r="C88" s="173">
        <f t="shared" si="27"/>
        <v>13920.975702900001</v>
      </c>
      <c r="D88" s="173">
        <f t="shared" si="22"/>
        <v>6.16</v>
      </c>
      <c r="E88" s="173">
        <f t="shared" si="28"/>
        <v>85753.210329864014</v>
      </c>
      <c r="F88" s="173">
        <v>1.32</v>
      </c>
      <c r="G88" s="173">
        <f t="shared" si="29"/>
        <v>113194.2376354205</v>
      </c>
      <c r="H88" s="678">
        <f t="shared" si="23"/>
        <v>126777.54615167098</v>
      </c>
    </row>
    <row r="89" spans="1:8">
      <c r="A89" s="658">
        <v>280.5</v>
      </c>
      <c r="B89" s="173">
        <f t="shared" si="21"/>
        <v>62.319705000000006</v>
      </c>
      <c r="C89" s="173">
        <f t="shared" si="27"/>
        <v>17480.677252500001</v>
      </c>
      <c r="D89" s="173">
        <f t="shared" si="22"/>
        <v>6.16</v>
      </c>
      <c r="E89" s="173">
        <f t="shared" si="28"/>
        <v>107680.97187540001</v>
      </c>
      <c r="F89" s="173">
        <v>1.32</v>
      </c>
      <c r="G89" s="173">
        <f t="shared" si="29"/>
        <v>142138.88287552801</v>
      </c>
      <c r="H89" s="678">
        <f t="shared" si="23"/>
        <v>159195.54882059139</v>
      </c>
    </row>
    <row r="90" spans="1:8">
      <c r="A90" s="658">
        <v>306</v>
      </c>
      <c r="B90" s="173">
        <f t="shared" si="21"/>
        <v>62.319705000000006</v>
      </c>
      <c r="C90" s="173">
        <f t="shared" si="27"/>
        <v>19069.829730000001</v>
      </c>
      <c r="D90" s="173">
        <f t="shared" si="22"/>
        <v>6.16</v>
      </c>
      <c r="E90" s="173">
        <f t="shared" si="28"/>
        <v>117470.15113680001</v>
      </c>
      <c r="F90" s="173">
        <v>1.32</v>
      </c>
      <c r="G90" s="173">
        <f t="shared" si="29"/>
        <v>155060.59950057601</v>
      </c>
      <c r="H90" s="678">
        <f t="shared" si="23"/>
        <v>173667.87144064513</v>
      </c>
    </row>
    <row r="91" spans="1:8">
      <c r="A91" s="658">
        <v>328.44</v>
      </c>
      <c r="B91" s="173">
        <f t="shared" si="21"/>
        <v>62.319705000000006</v>
      </c>
      <c r="C91" s="173">
        <f t="shared" si="27"/>
        <v>20468.283910200003</v>
      </c>
      <c r="D91" s="173">
        <f t="shared" si="22"/>
        <v>6.16</v>
      </c>
      <c r="E91" s="173">
        <f t="shared" si="28"/>
        <v>126084.62888683203</v>
      </c>
      <c r="F91" s="173">
        <v>1.32</v>
      </c>
      <c r="G91" s="173">
        <f t="shared" si="29"/>
        <v>166431.71013061827</v>
      </c>
      <c r="H91" s="678">
        <f t="shared" si="23"/>
        <v>186403.51534629249</v>
      </c>
    </row>
    <row r="92" spans="1:8">
      <c r="A92" s="674"/>
      <c r="B92" s="173">
        <f t="shared" si="21"/>
        <v>62.319705000000006</v>
      </c>
      <c r="C92" s="657"/>
      <c r="D92" s="173">
        <f t="shared" si="22"/>
        <v>6.16</v>
      </c>
      <c r="E92" s="657"/>
      <c r="F92" s="657"/>
      <c r="G92" s="657"/>
      <c r="H92" s="678">
        <f t="shared" si="23"/>
        <v>0</v>
      </c>
    </row>
    <row r="93" spans="1:8">
      <c r="A93" s="658">
        <v>5.0999999999999996</v>
      </c>
      <c r="B93" s="173">
        <f t="shared" si="21"/>
        <v>62.319705000000006</v>
      </c>
      <c r="C93" s="173">
        <f t="shared" ref="C93:C105" si="30">A93*B93</f>
        <v>317.83049549999998</v>
      </c>
      <c r="D93" s="173">
        <f t="shared" si="22"/>
        <v>6.16</v>
      </c>
      <c r="E93" s="173">
        <f t="shared" ref="E93:E105" si="31">C93*D93</f>
        <v>1957.8358522799999</v>
      </c>
      <c r="F93" s="173">
        <v>1.5</v>
      </c>
      <c r="G93" s="173">
        <f t="shared" ref="G93:G105" si="32">E93*F93</f>
        <v>2936.7537784199999</v>
      </c>
      <c r="H93" s="678">
        <f t="shared" si="23"/>
        <v>3289.1642318304002</v>
      </c>
    </row>
    <row r="94" spans="1:8">
      <c r="A94" s="658">
        <v>60.18</v>
      </c>
      <c r="B94" s="173">
        <f t="shared" si="21"/>
        <v>62.319705000000006</v>
      </c>
      <c r="C94" s="173">
        <f t="shared" si="30"/>
        <v>3750.3998469000003</v>
      </c>
      <c r="D94" s="173">
        <f t="shared" si="22"/>
        <v>6.16</v>
      </c>
      <c r="E94" s="173">
        <f t="shared" si="31"/>
        <v>23102.463056904002</v>
      </c>
      <c r="F94" s="173">
        <v>1.5</v>
      </c>
      <c r="G94" s="173">
        <f t="shared" si="32"/>
        <v>34653.694585356003</v>
      </c>
      <c r="H94" s="678">
        <f t="shared" si="23"/>
        <v>38812.13793559873</v>
      </c>
    </row>
    <row r="95" spans="1:8">
      <c r="A95" s="658">
        <v>48.96</v>
      </c>
      <c r="B95" s="173">
        <f t="shared" si="21"/>
        <v>62.319705000000006</v>
      </c>
      <c r="C95" s="173">
        <f t="shared" si="30"/>
        <v>3051.1727568000006</v>
      </c>
      <c r="D95" s="173">
        <f t="shared" si="22"/>
        <v>6.16</v>
      </c>
      <c r="E95" s="173">
        <f t="shared" si="31"/>
        <v>18795.224181888003</v>
      </c>
      <c r="F95" s="173">
        <v>1.5</v>
      </c>
      <c r="G95" s="173">
        <f t="shared" si="32"/>
        <v>28192.836272832006</v>
      </c>
      <c r="H95" s="678">
        <f t="shared" si="23"/>
        <v>31575.97662557185</v>
      </c>
    </row>
    <row r="96" spans="1:8">
      <c r="A96" s="658">
        <v>5.0999999999999996</v>
      </c>
      <c r="B96" s="173">
        <f t="shared" si="21"/>
        <v>62.319705000000006</v>
      </c>
      <c r="C96" s="173">
        <f t="shared" si="30"/>
        <v>317.83049549999998</v>
      </c>
      <c r="D96" s="173">
        <f t="shared" si="22"/>
        <v>6.16</v>
      </c>
      <c r="E96" s="173">
        <f t="shared" si="31"/>
        <v>1957.8358522799999</v>
      </c>
      <c r="F96" s="173">
        <v>1.5</v>
      </c>
      <c r="G96" s="173">
        <f t="shared" si="32"/>
        <v>2936.7537784199999</v>
      </c>
      <c r="H96" s="678">
        <f t="shared" si="23"/>
        <v>3289.1642318304002</v>
      </c>
    </row>
    <row r="97" spans="1:8">
      <c r="A97" s="658">
        <v>76.5</v>
      </c>
      <c r="B97" s="173">
        <f t="shared" si="21"/>
        <v>62.319705000000006</v>
      </c>
      <c r="C97" s="173">
        <f t="shared" si="30"/>
        <v>4767.4574325000003</v>
      </c>
      <c r="D97" s="173">
        <f t="shared" si="22"/>
        <v>6.16</v>
      </c>
      <c r="E97" s="173">
        <f t="shared" si="31"/>
        <v>29367.537784200002</v>
      </c>
      <c r="F97" s="173">
        <v>1.5</v>
      </c>
      <c r="G97" s="173">
        <f t="shared" si="32"/>
        <v>44051.306676300002</v>
      </c>
      <c r="H97" s="678">
        <f t="shared" si="23"/>
        <v>49337.463477456011</v>
      </c>
    </row>
    <row r="98" spans="1:8">
      <c r="A98" s="658">
        <v>76.5</v>
      </c>
      <c r="B98" s="173">
        <f t="shared" si="21"/>
        <v>62.319705000000006</v>
      </c>
      <c r="C98" s="173">
        <f t="shared" si="30"/>
        <v>4767.4574325000003</v>
      </c>
      <c r="D98" s="173">
        <f t="shared" si="22"/>
        <v>6.16</v>
      </c>
      <c r="E98" s="173">
        <f t="shared" si="31"/>
        <v>29367.537784200002</v>
      </c>
      <c r="F98" s="173">
        <v>1.5</v>
      </c>
      <c r="G98" s="173">
        <f t="shared" si="32"/>
        <v>44051.306676300002</v>
      </c>
      <c r="H98" s="678">
        <f t="shared" si="23"/>
        <v>49337.463477456011</v>
      </c>
    </row>
    <row r="99" spans="1:8">
      <c r="A99" s="658">
        <v>23.46</v>
      </c>
      <c r="B99" s="173">
        <f t="shared" si="21"/>
        <v>62.319705000000006</v>
      </c>
      <c r="C99" s="173">
        <f t="shared" si="30"/>
        <v>1462.0202793000001</v>
      </c>
      <c r="D99" s="173">
        <f t="shared" si="22"/>
        <v>6.16</v>
      </c>
      <c r="E99" s="173">
        <f t="shared" si="31"/>
        <v>9006.0449204880006</v>
      </c>
      <c r="F99" s="173">
        <v>1.5</v>
      </c>
      <c r="G99" s="173">
        <f t="shared" si="32"/>
        <v>13509.067380732002</v>
      </c>
      <c r="H99" s="678">
        <f t="shared" si="23"/>
        <v>15130.155466419843</v>
      </c>
    </row>
    <row r="100" spans="1:8">
      <c r="A100" s="658">
        <v>14.280000000000001</v>
      </c>
      <c r="B100" s="173">
        <f t="shared" si="21"/>
        <v>62.319705000000006</v>
      </c>
      <c r="C100" s="173">
        <f t="shared" si="30"/>
        <v>889.9253874000002</v>
      </c>
      <c r="D100" s="173">
        <f t="shared" si="22"/>
        <v>6.16</v>
      </c>
      <c r="E100" s="173">
        <f t="shared" si="31"/>
        <v>5481.9403863840016</v>
      </c>
      <c r="F100" s="173">
        <v>1.5</v>
      </c>
      <c r="G100" s="173">
        <f t="shared" si="32"/>
        <v>8222.9105795760024</v>
      </c>
      <c r="H100" s="678">
        <f t="shared" si="23"/>
        <v>9209.6598491251243</v>
      </c>
    </row>
    <row r="101" spans="1:8">
      <c r="A101" s="658">
        <v>28.560000000000002</v>
      </c>
      <c r="B101" s="173">
        <f t="shared" si="21"/>
        <v>62.319705000000006</v>
      </c>
      <c r="C101" s="173">
        <f t="shared" si="30"/>
        <v>1779.8507748000004</v>
      </c>
      <c r="D101" s="173">
        <f t="shared" si="22"/>
        <v>6.16</v>
      </c>
      <c r="E101" s="173">
        <f t="shared" si="31"/>
        <v>10963.880772768003</v>
      </c>
      <c r="F101" s="173">
        <v>1.5</v>
      </c>
      <c r="G101" s="173">
        <f t="shared" si="32"/>
        <v>16445.821159152005</v>
      </c>
      <c r="H101" s="678">
        <f t="shared" si="23"/>
        <v>18419.319698250249</v>
      </c>
    </row>
    <row r="102" spans="1:8">
      <c r="A102" s="658">
        <v>25.5</v>
      </c>
      <c r="B102" s="173">
        <f t="shared" si="21"/>
        <v>62.319705000000006</v>
      </c>
      <c r="C102" s="173">
        <f t="shared" si="30"/>
        <v>1589.1524775000003</v>
      </c>
      <c r="D102" s="173">
        <f t="shared" si="22"/>
        <v>6.16</v>
      </c>
      <c r="E102" s="173">
        <f t="shared" si="31"/>
        <v>9789.1792614000024</v>
      </c>
      <c r="F102" s="173">
        <v>1.5</v>
      </c>
      <c r="G102" s="173">
        <f t="shared" si="32"/>
        <v>14683.768892100004</v>
      </c>
      <c r="H102" s="678">
        <f t="shared" si="23"/>
        <v>16445.821159152005</v>
      </c>
    </row>
    <row r="103" spans="1:8">
      <c r="A103" s="658">
        <v>25.5</v>
      </c>
      <c r="B103" s="173">
        <f t="shared" si="21"/>
        <v>62.319705000000006</v>
      </c>
      <c r="C103" s="173">
        <f t="shared" si="30"/>
        <v>1589.1524775000003</v>
      </c>
      <c r="D103" s="173">
        <f t="shared" si="22"/>
        <v>6.16</v>
      </c>
      <c r="E103" s="173">
        <f t="shared" si="31"/>
        <v>9789.1792614000024</v>
      </c>
      <c r="F103" s="173">
        <v>1.5</v>
      </c>
      <c r="G103" s="173">
        <f t="shared" si="32"/>
        <v>14683.768892100004</v>
      </c>
      <c r="H103" s="678">
        <f t="shared" si="23"/>
        <v>16445.821159152005</v>
      </c>
    </row>
    <row r="104" spans="1:8">
      <c r="A104" s="658">
        <v>55.08</v>
      </c>
      <c r="B104" s="173">
        <f t="shared" si="21"/>
        <v>62.319705000000006</v>
      </c>
      <c r="C104" s="173">
        <f t="shared" si="30"/>
        <v>3432.5693514000004</v>
      </c>
      <c r="D104" s="173">
        <f t="shared" si="22"/>
        <v>6.16</v>
      </c>
      <c r="E104" s="173">
        <f t="shared" si="31"/>
        <v>21144.627204624005</v>
      </c>
      <c r="F104" s="173">
        <v>1.5</v>
      </c>
      <c r="G104" s="173">
        <f t="shared" si="32"/>
        <v>31716.940806936007</v>
      </c>
      <c r="H104" s="678">
        <f t="shared" si="23"/>
        <v>35522.97370376833</v>
      </c>
    </row>
    <row r="105" spans="1:8">
      <c r="A105" s="658">
        <v>55.08</v>
      </c>
      <c r="B105" s="173">
        <f t="shared" si="21"/>
        <v>62.319705000000006</v>
      </c>
      <c r="C105" s="173">
        <f t="shared" si="30"/>
        <v>3432.5693514000004</v>
      </c>
      <c r="D105" s="173">
        <f t="shared" si="22"/>
        <v>6.16</v>
      </c>
      <c r="E105" s="173">
        <f t="shared" si="31"/>
        <v>21144.627204624005</v>
      </c>
      <c r="F105" s="173">
        <v>1.5</v>
      </c>
      <c r="G105" s="173">
        <f t="shared" si="32"/>
        <v>31716.940806936007</v>
      </c>
      <c r="H105" s="678">
        <f t="shared" si="23"/>
        <v>35522.97370376833</v>
      </c>
    </row>
    <row r="106" spans="1:8">
      <c r="A106" s="674"/>
      <c r="B106" s="173">
        <f t="shared" si="21"/>
        <v>62.319705000000006</v>
      </c>
      <c r="C106" s="657"/>
      <c r="D106" s="173">
        <f t="shared" si="22"/>
        <v>6.16</v>
      </c>
      <c r="E106" s="657"/>
      <c r="F106" s="657"/>
      <c r="G106" s="657"/>
      <c r="H106" s="678">
        <f t="shared" si="23"/>
        <v>0</v>
      </c>
    </row>
    <row r="107" spans="1:8">
      <c r="A107" s="658">
        <v>125.46000000000001</v>
      </c>
      <c r="B107" s="173">
        <f t="shared" si="21"/>
        <v>62.319705000000006</v>
      </c>
      <c r="C107" s="173">
        <f t="shared" ref="C107:C115" si="33">A107*B107</f>
        <v>7818.6301893000009</v>
      </c>
      <c r="D107" s="173">
        <f t="shared" si="22"/>
        <v>6.16</v>
      </c>
      <c r="E107" s="173">
        <f t="shared" ref="E107:E115" si="34">C107*D107</f>
        <v>48162.761966088008</v>
      </c>
      <c r="F107" s="173">
        <v>1.5</v>
      </c>
      <c r="G107" s="173">
        <f t="shared" ref="G107:G115" si="35">E107*F107</f>
        <v>72244.142949132016</v>
      </c>
      <c r="H107" s="678">
        <f t="shared" si="23"/>
        <v>80913.440103027868</v>
      </c>
    </row>
    <row r="108" spans="1:8">
      <c r="A108" s="658">
        <v>136.68</v>
      </c>
      <c r="B108" s="173">
        <f t="shared" si="21"/>
        <v>62.319705000000006</v>
      </c>
      <c r="C108" s="173">
        <f t="shared" si="33"/>
        <v>8517.8572794000011</v>
      </c>
      <c r="D108" s="173">
        <f t="shared" si="22"/>
        <v>6.16</v>
      </c>
      <c r="E108" s="173">
        <f t="shared" si="34"/>
        <v>52470.000841104011</v>
      </c>
      <c r="F108" s="173">
        <v>1.5</v>
      </c>
      <c r="G108" s="173">
        <f t="shared" si="35"/>
        <v>78705.001261656013</v>
      </c>
      <c r="H108" s="678">
        <f t="shared" si="23"/>
        <v>88149.601413054741</v>
      </c>
    </row>
    <row r="109" spans="1:8">
      <c r="A109" s="658">
        <v>144.84</v>
      </c>
      <c r="B109" s="173">
        <f t="shared" si="21"/>
        <v>62.319705000000006</v>
      </c>
      <c r="C109" s="173">
        <f t="shared" si="33"/>
        <v>9026.3860722000009</v>
      </c>
      <c r="D109" s="173">
        <f t="shared" si="22"/>
        <v>6.16</v>
      </c>
      <c r="E109" s="173">
        <f t="shared" si="34"/>
        <v>55602.538204752003</v>
      </c>
      <c r="F109" s="173">
        <v>1.5</v>
      </c>
      <c r="G109" s="173">
        <f t="shared" si="35"/>
        <v>83403.807307128009</v>
      </c>
      <c r="H109" s="678">
        <f t="shared" si="23"/>
        <v>93412.264183983381</v>
      </c>
    </row>
    <row r="110" spans="1:8">
      <c r="A110" s="658">
        <v>157.08000000000001</v>
      </c>
      <c r="B110" s="173">
        <f t="shared" si="21"/>
        <v>62.319705000000006</v>
      </c>
      <c r="C110" s="173">
        <f t="shared" si="33"/>
        <v>9789.1792614000024</v>
      </c>
      <c r="D110" s="173">
        <f t="shared" si="22"/>
        <v>6.16</v>
      </c>
      <c r="E110" s="173">
        <f t="shared" si="34"/>
        <v>60301.344250224014</v>
      </c>
      <c r="F110" s="173">
        <v>1.5</v>
      </c>
      <c r="G110" s="173">
        <f t="shared" si="35"/>
        <v>90452.016375336025</v>
      </c>
      <c r="H110" s="678">
        <f t="shared" si="23"/>
        <v>101306.25834037636</v>
      </c>
    </row>
    <row r="111" spans="1:8">
      <c r="A111" s="658">
        <v>166.26</v>
      </c>
      <c r="B111" s="173">
        <f t="shared" si="21"/>
        <v>62.319705000000006</v>
      </c>
      <c r="C111" s="173">
        <f t="shared" si="33"/>
        <v>10361.274153300001</v>
      </c>
      <c r="D111" s="173">
        <f t="shared" si="22"/>
        <v>6.16</v>
      </c>
      <c r="E111" s="173">
        <f t="shared" si="34"/>
        <v>63825.448784328008</v>
      </c>
      <c r="F111" s="173">
        <v>1.5</v>
      </c>
      <c r="G111" s="173">
        <f t="shared" si="35"/>
        <v>95738.173176492011</v>
      </c>
      <c r="H111" s="678">
        <f t="shared" si="23"/>
        <v>107226.75395767107</v>
      </c>
    </row>
    <row r="112" spans="1:8">
      <c r="A112" s="658">
        <v>176.46</v>
      </c>
      <c r="B112" s="173">
        <f t="shared" si="21"/>
        <v>62.319705000000006</v>
      </c>
      <c r="C112" s="173">
        <f t="shared" si="33"/>
        <v>10996.935144300001</v>
      </c>
      <c r="D112" s="173">
        <f t="shared" si="22"/>
        <v>6.16</v>
      </c>
      <c r="E112" s="173">
        <f t="shared" si="34"/>
        <v>67741.120488888017</v>
      </c>
      <c r="F112" s="173">
        <v>1.5</v>
      </c>
      <c r="G112" s="173">
        <f t="shared" si="35"/>
        <v>101611.68073333203</v>
      </c>
      <c r="H112" s="678">
        <f t="shared" si="23"/>
        <v>113805.08242133188</v>
      </c>
    </row>
    <row r="113" spans="1:8">
      <c r="A113" s="658">
        <v>188.70000000000002</v>
      </c>
      <c r="B113" s="173">
        <f t="shared" si="21"/>
        <v>62.319705000000006</v>
      </c>
      <c r="C113" s="173">
        <f t="shared" si="33"/>
        <v>11759.728333500003</v>
      </c>
      <c r="D113" s="173">
        <f t="shared" si="22"/>
        <v>6.16</v>
      </c>
      <c r="E113" s="173">
        <f t="shared" si="34"/>
        <v>72439.926534360013</v>
      </c>
      <c r="F113" s="173">
        <v>1.5</v>
      </c>
      <c r="G113" s="173">
        <f t="shared" si="35"/>
        <v>108659.88980154002</v>
      </c>
      <c r="H113" s="678">
        <f t="shared" si="23"/>
        <v>121699.07657772483</v>
      </c>
    </row>
    <row r="114" spans="1:8">
      <c r="A114" s="658">
        <v>202.98</v>
      </c>
      <c r="B114" s="173">
        <f t="shared" si="21"/>
        <v>62.319705000000006</v>
      </c>
      <c r="C114" s="173">
        <f t="shared" si="33"/>
        <v>12649.6537209</v>
      </c>
      <c r="D114" s="173">
        <f t="shared" si="22"/>
        <v>6.16</v>
      </c>
      <c r="E114" s="173">
        <f t="shared" si="34"/>
        <v>77921.866920743996</v>
      </c>
      <c r="F114" s="173">
        <v>1.5</v>
      </c>
      <c r="G114" s="173">
        <f t="shared" si="35"/>
        <v>116882.80038111599</v>
      </c>
      <c r="H114" s="678">
        <f t="shared" si="23"/>
        <v>130908.73642684992</v>
      </c>
    </row>
    <row r="115" spans="1:8">
      <c r="A115" s="658">
        <v>215.22</v>
      </c>
      <c r="B115" s="173">
        <f t="shared" si="21"/>
        <v>62.319705000000006</v>
      </c>
      <c r="C115" s="173">
        <f t="shared" si="33"/>
        <v>13412.446910100001</v>
      </c>
      <c r="D115" s="173">
        <f t="shared" si="22"/>
        <v>6.16</v>
      </c>
      <c r="E115" s="173">
        <f t="shared" si="34"/>
        <v>82620.672966216007</v>
      </c>
      <c r="F115" s="173">
        <v>1.5</v>
      </c>
      <c r="G115" s="173">
        <f t="shared" si="35"/>
        <v>123931.00944932402</v>
      </c>
      <c r="H115" s="678">
        <f t="shared" si="23"/>
        <v>138802.73058324293</v>
      </c>
    </row>
    <row r="116" spans="1:8">
      <c r="A116" s="674"/>
      <c r="B116" s="173">
        <f t="shared" si="21"/>
        <v>62.319705000000006</v>
      </c>
      <c r="C116" s="657"/>
      <c r="D116" s="173">
        <f t="shared" si="22"/>
        <v>6.16</v>
      </c>
      <c r="E116" s="657"/>
      <c r="F116" s="657"/>
      <c r="G116" s="657"/>
      <c r="H116" s="678">
        <f t="shared" si="23"/>
        <v>0</v>
      </c>
    </row>
    <row r="117" spans="1:8">
      <c r="A117" s="231">
        <v>128.52000000000001</v>
      </c>
      <c r="B117" s="173">
        <f t="shared" si="21"/>
        <v>62.319705000000006</v>
      </c>
      <c r="C117" s="173">
        <f t="shared" ref="C117:C125" si="36">A117*B117</f>
        <v>8009.3284866000013</v>
      </c>
      <c r="D117" s="173">
        <f t="shared" si="22"/>
        <v>6.16</v>
      </c>
      <c r="E117" s="173">
        <f t="shared" ref="E117:E125" si="37">C117*D117</f>
        <v>49337.463477456011</v>
      </c>
      <c r="F117" s="173">
        <v>1.5</v>
      </c>
      <c r="G117" s="173">
        <f t="shared" ref="G117:G125" si="38">E117*F117</f>
        <v>74006.195216184016</v>
      </c>
      <c r="H117" s="678">
        <f t="shared" si="23"/>
        <v>82886.938642126101</v>
      </c>
    </row>
    <row r="118" spans="1:8">
      <c r="A118" s="231">
        <v>141.78</v>
      </c>
      <c r="B118" s="173">
        <f t="shared" si="21"/>
        <v>62.319705000000006</v>
      </c>
      <c r="C118" s="173">
        <f t="shared" si="36"/>
        <v>8835.6877749000014</v>
      </c>
      <c r="D118" s="173">
        <f t="shared" si="22"/>
        <v>6.16</v>
      </c>
      <c r="E118" s="173">
        <f t="shared" si="37"/>
        <v>54427.836693384008</v>
      </c>
      <c r="F118" s="173">
        <v>1.5</v>
      </c>
      <c r="G118" s="173">
        <f t="shared" si="38"/>
        <v>81641.755040076008</v>
      </c>
      <c r="H118" s="678">
        <f t="shared" si="23"/>
        <v>91438.765644885134</v>
      </c>
    </row>
    <row r="119" spans="1:8">
      <c r="A119" s="231">
        <v>149.94</v>
      </c>
      <c r="B119" s="173">
        <f t="shared" si="21"/>
        <v>62.319705000000006</v>
      </c>
      <c r="C119" s="173">
        <f t="shared" si="36"/>
        <v>9344.2165677000012</v>
      </c>
      <c r="D119" s="173">
        <f t="shared" si="22"/>
        <v>6.16</v>
      </c>
      <c r="E119" s="173">
        <f t="shared" si="37"/>
        <v>57560.374057032008</v>
      </c>
      <c r="F119" s="173">
        <v>1.5</v>
      </c>
      <c r="G119" s="173">
        <f t="shared" si="38"/>
        <v>86340.561085548019</v>
      </c>
      <c r="H119" s="678">
        <f t="shared" si="23"/>
        <v>96701.428415813789</v>
      </c>
    </row>
    <row r="120" spans="1:8">
      <c r="A120" s="231">
        <v>162.18</v>
      </c>
      <c r="B120" s="173">
        <f t="shared" si="21"/>
        <v>62.319705000000006</v>
      </c>
      <c r="C120" s="173">
        <f t="shared" si="36"/>
        <v>10107.009756900001</v>
      </c>
      <c r="D120" s="173">
        <f t="shared" si="22"/>
        <v>6.16</v>
      </c>
      <c r="E120" s="173">
        <f t="shared" si="37"/>
        <v>62259.180102504004</v>
      </c>
      <c r="F120" s="173">
        <v>1.5</v>
      </c>
      <c r="G120" s="173">
        <f t="shared" si="38"/>
        <v>93388.770153756006</v>
      </c>
      <c r="H120" s="678">
        <f t="shared" si="23"/>
        <v>104595.42257220673</v>
      </c>
    </row>
    <row r="121" spans="1:8">
      <c r="A121" s="231">
        <v>168.3</v>
      </c>
      <c r="B121" s="173">
        <f t="shared" si="21"/>
        <v>62.319705000000006</v>
      </c>
      <c r="C121" s="173">
        <f t="shared" si="36"/>
        <v>10488.406351500002</v>
      </c>
      <c r="D121" s="173">
        <f t="shared" si="22"/>
        <v>6.16</v>
      </c>
      <c r="E121" s="173">
        <f t="shared" si="37"/>
        <v>64608.583125240009</v>
      </c>
      <c r="F121" s="173">
        <v>1.5</v>
      </c>
      <c r="G121" s="173">
        <f t="shared" si="38"/>
        <v>96912.874687860021</v>
      </c>
      <c r="H121" s="678">
        <f t="shared" si="23"/>
        <v>108542.41965040323</v>
      </c>
    </row>
    <row r="122" spans="1:8">
      <c r="A122" s="231">
        <v>178.5</v>
      </c>
      <c r="B122" s="173">
        <f t="shared" si="21"/>
        <v>62.319705000000006</v>
      </c>
      <c r="C122" s="173">
        <f t="shared" si="36"/>
        <v>11124.0673425</v>
      </c>
      <c r="D122" s="173">
        <f t="shared" si="22"/>
        <v>6.16</v>
      </c>
      <c r="E122" s="173">
        <f t="shared" si="37"/>
        <v>68524.254829800004</v>
      </c>
      <c r="F122" s="173">
        <v>1.5</v>
      </c>
      <c r="G122" s="173">
        <f t="shared" si="38"/>
        <v>102786.38224470001</v>
      </c>
      <c r="H122" s="678">
        <f t="shared" si="23"/>
        <v>115120.74811406403</v>
      </c>
    </row>
    <row r="123" spans="1:8">
      <c r="A123" s="231">
        <v>190.74</v>
      </c>
      <c r="B123" s="173">
        <f t="shared" si="21"/>
        <v>62.319705000000006</v>
      </c>
      <c r="C123" s="173">
        <f t="shared" si="36"/>
        <v>11886.860531700002</v>
      </c>
      <c r="D123" s="173">
        <f t="shared" si="22"/>
        <v>6.16</v>
      </c>
      <c r="E123" s="173">
        <f t="shared" si="37"/>
        <v>73223.060875272015</v>
      </c>
      <c r="F123" s="173">
        <v>1.5</v>
      </c>
      <c r="G123" s="173">
        <f t="shared" si="38"/>
        <v>109834.59131290801</v>
      </c>
      <c r="H123" s="678">
        <f t="shared" si="23"/>
        <v>123014.74227045699</v>
      </c>
    </row>
    <row r="124" spans="1:8">
      <c r="A124" s="231">
        <v>207.06</v>
      </c>
      <c r="B124" s="173">
        <f t="shared" si="21"/>
        <v>62.319705000000006</v>
      </c>
      <c r="C124" s="173">
        <f t="shared" si="36"/>
        <v>12903.918117300002</v>
      </c>
      <c r="D124" s="173">
        <f t="shared" si="22"/>
        <v>6.16</v>
      </c>
      <c r="E124" s="173">
        <f t="shared" si="37"/>
        <v>79488.135602568014</v>
      </c>
      <c r="F124" s="173">
        <v>1.5</v>
      </c>
      <c r="G124" s="173">
        <f t="shared" si="38"/>
        <v>119232.20340385202</v>
      </c>
      <c r="H124" s="678">
        <f t="shared" si="23"/>
        <v>133540.06781231429</v>
      </c>
    </row>
    <row r="125" spans="1:8">
      <c r="A125" s="231">
        <v>218.28</v>
      </c>
      <c r="B125" s="173">
        <f t="shared" si="21"/>
        <v>62.319705000000006</v>
      </c>
      <c r="C125" s="173">
        <f t="shared" si="36"/>
        <v>13603.145207400001</v>
      </c>
      <c r="D125" s="173">
        <f t="shared" si="22"/>
        <v>6.16</v>
      </c>
      <c r="E125" s="173">
        <f t="shared" si="37"/>
        <v>83795.374477584002</v>
      </c>
      <c r="F125" s="173">
        <v>1.5</v>
      </c>
      <c r="G125" s="173">
        <f t="shared" si="38"/>
        <v>125693.061716376</v>
      </c>
      <c r="H125" s="678">
        <f t="shared" si="23"/>
        <v>140776.22912234114</v>
      </c>
    </row>
    <row r="126" spans="1:8">
      <c r="A126" s="674"/>
      <c r="B126" s="173">
        <f t="shared" si="21"/>
        <v>62.319705000000006</v>
      </c>
      <c r="C126" s="657"/>
      <c r="D126" s="173">
        <f t="shared" si="22"/>
        <v>6.16</v>
      </c>
      <c r="E126" s="657"/>
      <c r="F126" s="657"/>
      <c r="G126" s="657"/>
      <c r="H126" s="678">
        <f t="shared" si="23"/>
        <v>0</v>
      </c>
    </row>
    <row r="127" spans="1:8">
      <c r="A127" s="231">
        <v>105.06</v>
      </c>
      <c r="B127" s="173">
        <f t="shared" si="21"/>
        <v>62.319705000000006</v>
      </c>
      <c r="C127" s="173">
        <f t="shared" ref="C127:C135" si="39">A127*B127</f>
        <v>6547.3082073000005</v>
      </c>
      <c r="D127" s="173">
        <f t="shared" si="22"/>
        <v>6.16</v>
      </c>
      <c r="E127" s="173">
        <f t="shared" ref="E127:E135" si="40">C127*D127</f>
        <v>40331.418556968005</v>
      </c>
      <c r="F127" s="173">
        <v>1.5</v>
      </c>
      <c r="G127" s="173">
        <f t="shared" ref="G127:G135" si="41">E127*F127</f>
        <v>60497.127835452004</v>
      </c>
      <c r="H127" s="678">
        <f t="shared" si="23"/>
        <v>67756.783175706252</v>
      </c>
    </row>
    <row r="128" spans="1:8">
      <c r="A128" s="231">
        <v>112.2</v>
      </c>
      <c r="B128" s="173">
        <f t="shared" si="21"/>
        <v>62.319705000000006</v>
      </c>
      <c r="C128" s="173">
        <f t="shared" si="39"/>
        <v>6992.2709010000008</v>
      </c>
      <c r="D128" s="173">
        <f t="shared" si="22"/>
        <v>6.16</v>
      </c>
      <c r="E128" s="173">
        <f t="shared" si="40"/>
        <v>43072.388750160004</v>
      </c>
      <c r="F128" s="173">
        <v>1.5</v>
      </c>
      <c r="G128" s="173">
        <f t="shared" si="41"/>
        <v>64608.583125240009</v>
      </c>
      <c r="H128" s="678">
        <f t="shared" si="23"/>
        <v>72361.61310026882</v>
      </c>
    </row>
    <row r="129" spans="1:8">
      <c r="A129" s="231">
        <v>125.46000000000001</v>
      </c>
      <c r="B129" s="173">
        <f t="shared" si="21"/>
        <v>62.319705000000006</v>
      </c>
      <c r="C129" s="173">
        <f t="shared" si="39"/>
        <v>7818.6301893000009</v>
      </c>
      <c r="D129" s="173">
        <f t="shared" si="22"/>
        <v>6.16</v>
      </c>
      <c r="E129" s="173">
        <f t="shared" si="40"/>
        <v>48162.761966088008</v>
      </c>
      <c r="F129" s="173">
        <v>1.5</v>
      </c>
      <c r="G129" s="173">
        <f t="shared" si="41"/>
        <v>72244.142949132016</v>
      </c>
      <c r="H129" s="678">
        <f t="shared" si="23"/>
        <v>80913.440103027868</v>
      </c>
    </row>
    <row r="130" spans="1:8">
      <c r="A130" s="231">
        <v>135.66</v>
      </c>
      <c r="B130" s="173">
        <f t="shared" si="21"/>
        <v>62.319705000000006</v>
      </c>
      <c r="C130" s="173">
        <f t="shared" si="39"/>
        <v>8454.2911803000006</v>
      </c>
      <c r="D130" s="173">
        <f t="shared" si="22"/>
        <v>6.16</v>
      </c>
      <c r="E130" s="173">
        <f t="shared" si="40"/>
        <v>52078.433670648003</v>
      </c>
      <c r="F130" s="173">
        <v>1.5</v>
      </c>
      <c r="G130" s="173">
        <f t="shared" si="41"/>
        <v>78117.650505972008</v>
      </c>
      <c r="H130" s="678">
        <f t="shared" si="23"/>
        <v>87491.768566688654</v>
      </c>
    </row>
    <row r="131" spans="1:8">
      <c r="A131" s="231">
        <v>141.78</v>
      </c>
      <c r="B131" s="173">
        <f t="shared" si="21"/>
        <v>62.319705000000006</v>
      </c>
      <c r="C131" s="173">
        <f t="shared" si="39"/>
        <v>8835.6877749000014</v>
      </c>
      <c r="D131" s="173">
        <f t="shared" si="22"/>
        <v>6.16</v>
      </c>
      <c r="E131" s="173">
        <f t="shared" si="40"/>
        <v>54427.836693384008</v>
      </c>
      <c r="F131" s="173">
        <v>1.5</v>
      </c>
      <c r="G131" s="173">
        <f t="shared" si="41"/>
        <v>81641.755040076008</v>
      </c>
      <c r="H131" s="678">
        <f t="shared" si="23"/>
        <v>91438.765644885134</v>
      </c>
    </row>
    <row r="132" spans="1:8">
      <c r="A132" s="231">
        <v>153</v>
      </c>
      <c r="B132" s="173">
        <f t="shared" ref="B132:B195" si="42">B131</f>
        <v>62.319705000000006</v>
      </c>
      <c r="C132" s="173">
        <f t="shared" si="39"/>
        <v>9534.9148650000006</v>
      </c>
      <c r="D132" s="173">
        <f t="shared" ref="D132:D195" si="43">D131</f>
        <v>6.16</v>
      </c>
      <c r="E132" s="173">
        <f t="shared" si="40"/>
        <v>58735.075568400003</v>
      </c>
      <c r="F132" s="173">
        <v>1.5</v>
      </c>
      <c r="G132" s="173">
        <f t="shared" si="41"/>
        <v>88102.613352600005</v>
      </c>
      <c r="H132" s="678">
        <f t="shared" ref="H132:H195" si="44">G132*1.12</f>
        <v>98674.926954912022</v>
      </c>
    </row>
    <row r="133" spans="1:8">
      <c r="A133" s="231">
        <v>159.12</v>
      </c>
      <c r="B133" s="173">
        <f t="shared" si="42"/>
        <v>62.319705000000006</v>
      </c>
      <c r="C133" s="173">
        <f t="shared" si="39"/>
        <v>9916.3114596000014</v>
      </c>
      <c r="D133" s="173">
        <f t="shared" si="43"/>
        <v>6.16</v>
      </c>
      <c r="E133" s="173">
        <f t="shared" si="40"/>
        <v>61084.478591136009</v>
      </c>
      <c r="F133" s="173">
        <v>1.5</v>
      </c>
      <c r="G133" s="173">
        <f t="shared" si="41"/>
        <v>91626.71788670402</v>
      </c>
      <c r="H133" s="678">
        <f t="shared" si="44"/>
        <v>102621.92403310852</v>
      </c>
    </row>
    <row r="134" spans="1:8">
      <c r="A134" s="231">
        <v>172.38</v>
      </c>
      <c r="B134" s="173">
        <f t="shared" si="42"/>
        <v>62.319705000000006</v>
      </c>
      <c r="C134" s="173">
        <f t="shared" si="39"/>
        <v>10742.670747900002</v>
      </c>
      <c r="D134" s="173">
        <f t="shared" si="43"/>
        <v>6.16</v>
      </c>
      <c r="E134" s="173">
        <f t="shared" si="40"/>
        <v>66174.851807064013</v>
      </c>
      <c r="F134" s="173">
        <v>1.5</v>
      </c>
      <c r="G134" s="173">
        <f t="shared" si="41"/>
        <v>99262.277710596012</v>
      </c>
      <c r="H134" s="678">
        <f t="shared" si="44"/>
        <v>111173.75103586755</v>
      </c>
    </row>
    <row r="135" spans="1:8">
      <c r="A135" s="231">
        <v>181.56</v>
      </c>
      <c r="B135" s="173">
        <f t="shared" si="42"/>
        <v>62.319705000000006</v>
      </c>
      <c r="C135" s="173">
        <f t="shared" si="39"/>
        <v>11314.765639800002</v>
      </c>
      <c r="D135" s="173">
        <f t="shared" si="43"/>
        <v>6.16</v>
      </c>
      <c r="E135" s="173">
        <f t="shared" si="40"/>
        <v>69698.956341168014</v>
      </c>
      <c r="F135" s="173">
        <v>1.5</v>
      </c>
      <c r="G135" s="173">
        <f t="shared" si="41"/>
        <v>104548.43451175201</v>
      </c>
      <c r="H135" s="678">
        <f t="shared" si="44"/>
        <v>117094.24665316226</v>
      </c>
    </row>
    <row r="136" spans="1:8">
      <c r="A136" s="674"/>
      <c r="B136" s="173">
        <f t="shared" si="42"/>
        <v>62.319705000000006</v>
      </c>
      <c r="C136" s="657"/>
      <c r="D136" s="173">
        <f t="shared" si="43"/>
        <v>6.16</v>
      </c>
      <c r="E136" s="657"/>
      <c r="F136" s="173">
        <v>1.5</v>
      </c>
      <c r="G136" s="657"/>
      <c r="H136" s="678">
        <f t="shared" si="44"/>
        <v>0</v>
      </c>
    </row>
    <row r="137" spans="1:8">
      <c r="A137" s="231">
        <v>125.46000000000001</v>
      </c>
      <c r="B137" s="173">
        <f t="shared" si="42"/>
        <v>62.319705000000006</v>
      </c>
      <c r="C137" s="173">
        <f t="shared" ref="C137:C145" si="45">A137*B137</f>
        <v>7818.6301893000009</v>
      </c>
      <c r="D137" s="173">
        <f t="shared" si="43"/>
        <v>6.16</v>
      </c>
      <c r="E137" s="173">
        <f t="shared" ref="E137:E145" si="46">C137*D137</f>
        <v>48162.761966088008</v>
      </c>
      <c r="F137" s="173">
        <v>1.5</v>
      </c>
      <c r="G137" s="173">
        <f t="shared" ref="G137:G145" si="47">E137*F137</f>
        <v>72244.142949132016</v>
      </c>
      <c r="H137" s="678">
        <f t="shared" si="44"/>
        <v>80913.440103027868</v>
      </c>
    </row>
    <row r="138" spans="1:8">
      <c r="A138" s="231">
        <v>136.68</v>
      </c>
      <c r="B138" s="173">
        <f t="shared" si="42"/>
        <v>62.319705000000006</v>
      </c>
      <c r="C138" s="173">
        <f t="shared" si="45"/>
        <v>8517.8572794000011</v>
      </c>
      <c r="D138" s="173">
        <f t="shared" si="43"/>
        <v>6.16</v>
      </c>
      <c r="E138" s="173">
        <f t="shared" si="46"/>
        <v>52470.000841104011</v>
      </c>
      <c r="F138" s="173">
        <v>1.5</v>
      </c>
      <c r="G138" s="173">
        <f t="shared" si="47"/>
        <v>78705.001261656013</v>
      </c>
      <c r="H138" s="678">
        <f t="shared" si="44"/>
        <v>88149.601413054741</v>
      </c>
    </row>
    <row r="139" spans="1:8">
      <c r="A139" s="231">
        <v>144.84</v>
      </c>
      <c r="B139" s="173">
        <f t="shared" si="42"/>
        <v>62.319705000000006</v>
      </c>
      <c r="C139" s="173">
        <f t="shared" si="45"/>
        <v>9026.3860722000009</v>
      </c>
      <c r="D139" s="173">
        <f t="shared" si="43"/>
        <v>6.16</v>
      </c>
      <c r="E139" s="173">
        <f t="shared" si="46"/>
        <v>55602.538204752003</v>
      </c>
      <c r="F139" s="173">
        <v>1.5</v>
      </c>
      <c r="G139" s="173">
        <f t="shared" si="47"/>
        <v>83403.807307128009</v>
      </c>
      <c r="H139" s="678">
        <f t="shared" si="44"/>
        <v>93412.264183983381</v>
      </c>
    </row>
    <row r="140" spans="1:8">
      <c r="A140" s="231">
        <v>157.08000000000001</v>
      </c>
      <c r="B140" s="173">
        <f t="shared" si="42"/>
        <v>62.319705000000006</v>
      </c>
      <c r="C140" s="173">
        <f t="shared" si="45"/>
        <v>9789.1792614000024</v>
      </c>
      <c r="D140" s="173">
        <f t="shared" si="43"/>
        <v>6.16</v>
      </c>
      <c r="E140" s="173">
        <f t="shared" si="46"/>
        <v>60301.344250224014</v>
      </c>
      <c r="F140" s="173">
        <v>1.5</v>
      </c>
      <c r="G140" s="173">
        <f t="shared" si="47"/>
        <v>90452.016375336025</v>
      </c>
      <c r="H140" s="678">
        <f t="shared" si="44"/>
        <v>101306.25834037636</v>
      </c>
    </row>
    <row r="141" spans="1:8">
      <c r="A141" s="231">
        <v>166.26</v>
      </c>
      <c r="B141" s="173">
        <f t="shared" si="42"/>
        <v>62.319705000000006</v>
      </c>
      <c r="C141" s="173">
        <f t="shared" si="45"/>
        <v>10361.274153300001</v>
      </c>
      <c r="D141" s="173">
        <f t="shared" si="43"/>
        <v>6.16</v>
      </c>
      <c r="E141" s="173">
        <f t="shared" si="46"/>
        <v>63825.448784328008</v>
      </c>
      <c r="F141" s="173">
        <v>1.5</v>
      </c>
      <c r="G141" s="173">
        <f t="shared" si="47"/>
        <v>95738.173176492011</v>
      </c>
      <c r="H141" s="678">
        <f t="shared" si="44"/>
        <v>107226.75395767107</v>
      </c>
    </row>
    <row r="142" spans="1:8">
      <c r="A142" s="231">
        <v>176.46</v>
      </c>
      <c r="B142" s="173">
        <f t="shared" si="42"/>
        <v>62.319705000000006</v>
      </c>
      <c r="C142" s="173">
        <f t="shared" si="45"/>
        <v>10996.935144300001</v>
      </c>
      <c r="D142" s="173">
        <f t="shared" si="43"/>
        <v>6.16</v>
      </c>
      <c r="E142" s="173">
        <f t="shared" si="46"/>
        <v>67741.120488888017</v>
      </c>
      <c r="F142" s="173">
        <v>1.5</v>
      </c>
      <c r="G142" s="173">
        <f t="shared" si="47"/>
        <v>101611.68073333203</v>
      </c>
      <c r="H142" s="678">
        <f t="shared" si="44"/>
        <v>113805.08242133188</v>
      </c>
    </row>
    <row r="143" spans="1:8">
      <c r="A143" s="231">
        <v>188.70000000000002</v>
      </c>
      <c r="B143" s="173">
        <f t="shared" si="42"/>
        <v>62.319705000000006</v>
      </c>
      <c r="C143" s="173">
        <f t="shared" si="45"/>
        <v>11759.728333500003</v>
      </c>
      <c r="D143" s="173">
        <f t="shared" si="43"/>
        <v>6.16</v>
      </c>
      <c r="E143" s="173">
        <f t="shared" si="46"/>
        <v>72439.926534360013</v>
      </c>
      <c r="F143" s="173">
        <v>1.5</v>
      </c>
      <c r="G143" s="173">
        <f t="shared" si="47"/>
        <v>108659.88980154002</v>
      </c>
      <c r="H143" s="678">
        <f t="shared" si="44"/>
        <v>121699.07657772483</v>
      </c>
    </row>
    <row r="144" spans="1:8">
      <c r="A144" s="231">
        <v>202.98</v>
      </c>
      <c r="B144" s="173">
        <f t="shared" si="42"/>
        <v>62.319705000000006</v>
      </c>
      <c r="C144" s="173">
        <f t="shared" si="45"/>
        <v>12649.6537209</v>
      </c>
      <c r="D144" s="173">
        <f t="shared" si="43"/>
        <v>6.16</v>
      </c>
      <c r="E144" s="173">
        <f t="shared" si="46"/>
        <v>77921.866920743996</v>
      </c>
      <c r="F144" s="173">
        <v>1.5</v>
      </c>
      <c r="G144" s="173">
        <f t="shared" si="47"/>
        <v>116882.80038111599</v>
      </c>
      <c r="H144" s="678">
        <f t="shared" si="44"/>
        <v>130908.73642684992</v>
      </c>
    </row>
    <row r="145" spans="1:8">
      <c r="A145" s="231">
        <v>215.22</v>
      </c>
      <c r="B145" s="173">
        <f t="shared" si="42"/>
        <v>62.319705000000006</v>
      </c>
      <c r="C145" s="173">
        <f t="shared" si="45"/>
        <v>13412.446910100001</v>
      </c>
      <c r="D145" s="173">
        <f t="shared" si="43"/>
        <v>6.16</v>
      </c>
      <c r="E145" s="173">
        <f t="shared" si="46"/>
        <v>82620.672966216007</v>
      </c>
      <c r="F145" s="173">
        <v>1.5</v>
      </c>
      <c r="G145" s="173">
        <f t="shared" si="47"/>
        <v>123931.00944932402</v>
      </c>
      <c r="H145" s="678">
        <f t="shared" si="44"/>
        <v>138802.73058324293</v>
      </c>
    </row>
    <row r="146" spans="1:8">
      <c r="A146" s="674"/>
      <c r="B146" s="173">
        <f t="shared" si="42"/>
        <v>62.319705000000006</v>
      </c>
      <c r="C146" s="657"/>
      <c r="D146" s="173">
        <f t="shared" si="43"/>
        <v>6.16</v>
      </c>
      <c r="E146" s="657"/>
      <c r="F146" s="657"/>
      <c r="G146" s="657"/>
      <c r="H146" s="678">
        <f t="shared" si="44"/>
        <v>0</v>
      </c>
    </row>
    <row r="147" spans="1:8">
      <c r="A147" s="231">
        <v>128.52000000000001</v>
      </c>
      <c r="B147" s="173">
        <f t="shared" si="42"/>
        <v>62.319705000000006</v>
      </c>
      <c r="C147" s="173">
        <f t="shared" ref="C147:C155" si="48">A147*B147</f>
        <v>8009.3284866000013</v>
      </c>
      <c r="D147" s="173">
        <f t="shared" si="43"/>
        <v>6.16</v>
      </c>
      <c r="E147" s="173">
        <f t="shared" ref="E147:E155" si="49">C147*D147</f>
        <v>49337.463477456011</v>
      </c>
      <c r="F147" s="173">
        <v>1.5</v>
      </c>
      <c r="G147" s="173">
        <f t="shared" ref="G147:G155" si="50">E147*F147</f>
        <v>74006.195216184016</v>
      </c>
      <c r="H147" s="678">
        <f t="shared" si="44"/>
        <v>82886.938642126101</v>
      </c>
    </row>
    <row r="148" spans="1:8">
      <c r="A148" s="231">
        <v>141.78</v>
      </c>
      <c r="B148" s="173">
        <f t="shared" si="42"/>
        <v>62.319705000000006</v>
      </c>
      <c r="C148" s="173">
        <f t="shared" si="48"/>
        <v>8835.6877749000014</v>
      </c>
      <c r="D148" s="173">
        <f t="shared" si="43"/>
        <v>6.16</v>
      </c>
      <c r="E148" s="173">
        <f t="shared" si="49"/>
        <v>54427.836693384008</v>
      </c>
      <c r="F148" s="173">
        <v>1.5</v>
      </c>
      <c r="G148" s="173">
        <f t="shared" si="50"/>
        <v>81641.755040076008</v>
      </c>
      <c r="H148" s="678">
        <f t="shared" si="44"/>
        <v>91438.765644885134</v>
      </c>
    </row>
    <row r="149" spans="1:8">
      <c r="A149" s="231">
        <v>149.94</v>
      </c>
      <c r="B149" s="173">
        <f t="shared" si="42"/>
        <v>62.319705000000006</v>
      </c>
      <c r="C149" s="173">
        <f t="shared" si="48"/>
        <v>9344.2165677000012</v>
      </c>
      <c r="D149" s="173">
        <f t="shared" si="43"/>
        <v>6.16</v>
      </c>
      <c r="E149" s="173">
        <f t="shared" si="49"/>
        <v>57560.374057032008</v>
      </c>
      <c r="F149" s="173">
        <v>1.5</v>
      </c>
      <c r="G149" s="173">
        <f t="shared" si="50"/>
        <v>86340.561085548019</v>
      </c>
      <c r="H149" s="678">
        <f t="shared" si="44"/>
        <v>96701.428415813789</v>
      </c>
    </row>
    <row r="150" spans="1:8">
      <c r="A150" s="231">
        <v>162.18</v>
      </c>
      <c r="B150" s="173">
        <f t="shared" si="42"/>
        <v>62.319705000000006</v>
      </c>
      <c r="C150" s="173">
        <f t="shared" si="48"/>
        <v>10107.009756900001</v>
      </c>
      <c r="D150" s="173">
        <f t="shared" si="43"/>
        <v>6.16</v>
      </c>
      <c r="E150" s="173">
        <f t="shared" si="49"/>
        <v>62259.180102504004</v>
      </c>
      <c r="F150" s="173">
        <v>1.5</v>
      </c>
      <c r="G150" s="173">
        <f t="shared" si="50"/>
        <v>93388.770153756006</v>
      </c>
      <c r="H150" s="678">
        <f t="shared" si="44"/>
        <v>104595.42257220673</v>
      </c>
    </row>
    <row r="151" spans="1:8">
      <c r="A151" s="231">
        <v>168.3</v>
      </c>
      <c r="B151" s="173">
        <f t="shared" si="42"/>
        <v>62.319705000000006</v>
      </c>
      <c r="C151" s="173">
        <f t="shared" si="48"/>
        <v>10488.406351500002</v>
      </c>
      <c r="D151" s="173">
        <f t="shared" si="43"/>
        <v>6.16</v>
      </c>
      <c r="E151" s="173">
        <f t="shared" si="49"/>
        <v>64608.583125240009</v>
      </c>
      <c r="F151" s="173">
        <v>1.5</v>
      </c>
      <c r="G151" s="173">
        <f t="shared" si="50"/>
        <v>96912.874687860021</v>
      </c>
      <c r="H151" s="678">
        <f t="shared" si="44"/>
        <v>108542.41965040323</v>
      </c>
    </row>
    <row r="152" spans="1:8">
      <c r="A152" s="231">
        <v>178.5</v>
      </c>
      <c r="B152" s="173">
        <f t="shared" si="42"/>
        <v>62.319705000000006</v>
      </c>
      <c r="C152" s="173">
        <f t="shared" si="48"/>
        <v>11124.0673425</v>
      </c>
      <c r="D152" s="173">
        <f t="shared" si="43"/>
        <v>6.16</v>
      </c>
      <c r="E152" s="173">
        <f t="shared" si="49"/>
        <v>68524.254829800004</v>
      </c>
      <c r="F152" s="173">
        <v>1.5</v>
      </c>
      <c r="G152" s="173">
        <f t="shared" si="50"/>
        <v>102786.38224470001</v>
      </c>
      <c r="H152" s="678">
        <f t="shared" si="44"/>
        <v>115120.74811406403</v>
      </c>
    </row>
    <row r="153" spans="1:8">
      <c r="A153" s="231">
        <v>190.74</v>
      </c>
      <c r="B153" s="173">
        <f t="shared" si="42"/>
        <v>62.319705000000006</v>
      </c>
      <c r="C153" s="173">
        <f t="shared" si="48"/>
        <v>11886.860531700002</v>
      </c>
      <c r="D153" s="173">
        <f t="shared" si="43"/>
        <v>6.16</v>
      </c>
      <c r="E153" s="173">
        <f t="shared" si="49"/>
        <v>73223.060875272015</v>
      </c>
      <c r="F153" s="173">
        <v>1.5</v>
      </c>
      <c r="G153" s="173">
        <f t="shared" si="50"/>
        <v>109834.59131290801</v>
      </c>
      <c r="H153" s="678">
        <f t="shared" si="44"/>
        <v>123014.74227045699</v>
      </c>
    </row>
    <row r="154" spans="1:8">
      <c r="A154" s="231">
        <v>207.06</v>
      </c>
      <c r="B154" s="173">
        <f t="shared" si="42"/>
        <v>62.319705000000006</v>
      </c>
      <c r="C154" s="173">
        <f t="shared" si="48"/>
        <v>12903.918117300002</v>
      </c>
      <c r="D154" s="173">
        <f t="shared" si="43"/>
        <v>6.16</v>
      </c>
      <c r="E154" s="173">
        <f t="shared" si="49"/>
        <v>79488.135602568014</v>
      </c>
      <c r="F154" s="173">
        <v>1.5</v>
      </c>
      <c r="G154" s="173">
        <f t="shared" si="50"/>
        <v>119232.20340385202</v>
      </c>
      <c r="H154" s="678">
        <f t="shared" si="44"/>
        <v>133540.06781231429</v>
      </c>
    </row>
    <row r="155" spans="1:8">
      <c r="A155" s="231">
        <v>218.28</v>
      </c>
      <c r="B155" s="173">
        <f t="shared" si="42"/>
        <v>62.319705000000006</v>
      </c>
      <c r="C155" s="173">
        <f t="shared" si="48"/>
        <v>13603.145207400001</v>
      </c>
      <c r="D155" s="173">
        <f t="shared" si="43"/>
        <v>6.16</v>
      </c>
      <c r="E155" s="173">
        <f t="shared" si="49"/>
        <v>83795.374477584002</v>
      </c>
      <c r="F155" s="173">
        <v>1.5</v>
      </c>
      <c r="G155" s="173">
        <f t="shared" si="50"/>
        <v>125693.061716376</v>
      </c>
      <c r="H155" s="678">
        <f t="shared" si="44"/>
        <v>140776.22912234114</v>
      </c>
    </row>
    <row r="156" spans="1:8">
      <c r="A156" s="674"/>
      <c r="B156" s="173">
        <f t="shared" si="42"/>
        <v>62.319705000000006</v>
      </c>
      <c r="C156" s="657"/>
      <c r="D156" s="173">
        <f t="shared" si="43"/>
        <v>6.16</v>
      </c>
      <c r="E156" s="657"/>
      <c r="F156" s="657"/>
      <c r="G156" s="657"/>
      <c r="H156" s="678">
        <f t="shared" si="44"/>
        <v>0</v>
      </c>
    </row>
    <row r="157" spans="1:8">
      <c r="A157" s="231">
        <v>105.06</v>
      </c>
      <c r="B157" s="173">
        <f t="shared" si="42"/>
        <v>62.319705000000006</v>
      </c>
      <c r="C157" s="173">
        <f t="shared" ref="C157:C165" si="51">A157*B157</f>
        <v>6547.3082073000005</v>
      </c>
      <c r="D157" s="173">
        <f t="shared" si="43"/>
        <v>6.16</v>
      </c>
      <c r="E157" s="173">
        <f t="shared" ref="E157:E165" si="52">C157*D157</f>
        <v>40331.418556968005</v>
      </c>
      <c r="F157" s="173">
        <v>1.5</v>
      </c>
      <c r="G157" s="173">
        <f t="shared" ref="G157:G165" si="53">E157*F157</f>
        <v>60497.127835452004</v>
      </c>
      <c r="H157" s="678">
        <f t="shared" si="44"/>
        <v>67756.783175706252</v>
      </c>
    </row>
    <row r="158" spans="1:8">
      <c r="A158" s="231">
        <v>112.2</v>
      </c>
      <c r="B158" s="173">
        <f t="shared" si="42"/>
        <v>62.319705000000006</v>
      </c>
      <c r="C158" s="173">
        <f t="shared" si="51"/>
        <v>6992.2709010000008</v>
      </c>
      <c r="D158" s="173">
        <f t="shared" si="43"/>
        <v>6.16</v>
      </c>
      <c r="E158" s="173">
        <f t="shared" si="52"/>
        <v>43072.388750160004</v>
      </c>
      <c r="F158" s="173">
        <v>1.5</v>
      </c>
      <c r="G158" s="173">
        <f t="shared" si="53"/>
        <v>64608.583125240009</v>
      </c>
      <c r="H158" s="678">
        <f t="shared" si="44"/>
        <v>72361.61310026882</v>
      </c>
    </row>
    <row r="159" spans="1:8">
      <c r="A159" s="231">
        <v>125.46000000000001</v>
      </c>
      <c r="B159" s="173">
        <f t="shared" si="42"/>
        <v>62.319705000000006</v>
      </c>
      <c r="C159" s="173">
        <f t="shared" si="51"/>
        <v>7818.6301893000009</v>
      </c>
      <c r="D159" s="173">
        <f t="shared" si="43"/>
        <v>6.16</v>
      </c>
      <c r="E159" s="173">
        <f t="shared" si="52"/>
        <v>48162.761966088008</v>
      </c>
      <c r="F159" s="173">
        <v>1.5</v>
      </c>
      <c r="G159" s="173">
        <f t="shared" si="53"/>
        <v>72244.142949132016</v>
      </c>
      <c r="H159" s="678">
        <f t="shared" si="44"/>
        <v>80913.440103027868</v>
      </c>
    </row>
    <row r="160" spans="1:8">
      <c r="A160" s="231">
        <v>135.66</v>
      </c>
      <c r="B160" s="173">
        <f t="shared" si="42"/>
        <v>62.319705000000006</v>
      </c>
      <c r="C160" s="173">
        <f t="shared" si="51"/>
        <v>8454.2911803000006</v>
      </c>
      <c r="D160" s="173">
        <f t="shared" si="43"/>
        <v>6.16</v>
      </c>
      <c r="E160" s="173">
        <f t="shared" si="52"/>
        <v>52078.433670648003</v>
      </c>
      <c r="F160" s="173">
        <v>1.5</v>
      </c>
      <c r="G160" s="173">
        <f t="shared" si="53"/>
        <v>78117.650505972008</v>
      </c>
      <c r="H160" s="678">
        <f t="shared" si="44"/>
        <v>87491.768566688654</v>
      </c>
    </row>
    <row r="161" spans="1:8">
      <c r="A161" s="231">
        <v>141.78</v>
      </c>
      <c r="B161" s="173">
        <f t="shared" si="42"/>
        <v>62.319705000000006</v>
      </c>
      <c r="C161" s="173">
        <f t="shared" si="51"/>
        <v>8835.6877749000014</v>
      </c>
      <c r="D161" s="173">
        <f t="shared" si="43"/>
        <v>6.16</v>
      </c>
      <c r="E161" s="173">
        <f t="shared" si="52"/>
        <v>54427.836693384008</v>
      </c>
      <c r="F161" s="173">
        <v>1.5</v>
      </c>
      <c r="G161" s="173">
        <f t="shared" si="53"/>
        <v>81641.755040076008</v>
      </c>
      <c r="H161" s="678">
        <f t="shared" si="44"/>
        <v>91438.765644885134</v>
      </c>
    </row>
    <row r="162" spans="1:8">
      <c r="A162" s="231">
        <v>153</v>
      </c>
      <c r="B162" s="173">
        <f t="shared" si="42"/>
        <v>62.319705000000006</v>
      </c>
      <c r="C162" s="173">
        <f t="shared" si="51"/>
        <v>9534.9148650000006</v>
      </c>
      <c r="D162" s="173">
        <f t="shared" si="43"/>
        <v>6.16</v>
      </c>
      <c r="E162" s="173">
        <f t="shared" si="52"/>
        <v>58735.075568400003</v>
      </c>
      <c r="F162" s="173">
        <v>1.5</v>
      </c>
      <c r="G162" s="173">
        <f t="shared" si="53"/>
        <v>88102.613352600005</v>
      </c>
      <c r="H162" s="678">
        <f t="shared" si="44"/>
        <v>98674.926954912022</v>
      </c>
    </row>
    <row r="163" spans="1:8">
      <c r="A163" s="231">
        <v>159.12</v>
      </c>
      <c r="B163" s="173">
        <f t="shared" si="42"/>
        <v>62.319705000000006</v>
      </c>
      <c r="C163" s="173">
        <f t="shared" si="51"/>
        <v>9916.3114596000014</v>
      </c>
      <c r="D163" s="173">
        <f t="shared" si="43"/>
        <v>6.16</v>
      </c>
      <c r="E163" s="173">
        <f t="shared" si="52"/>
        <v>61084.478591136009</v>
      </c>
      <c r="F163" s="173">
        <v>1.5</v>
      </c>
      <c r="G163" s="173">
        <f t="shared" si="53"/>
        <v>91626.71788670402</v>
      </c>
      <c r="H163" s="678">
        <f t="shared" si="44"/>
        <v>102621.92403310852</v>
      </c>
    </row>
    <row r="164" spans="1:8">
      <c r="A164" s="231">
        <v>172.38</v>
      </c>
      <c r="B164" s="173">
        <f t="shared" si="42"/>
        <v>62.319705000000006</v>
      </c>
      <c r="C164" s="173">
        <f t="shared" si="51"/>
        <v>10742.670747900002</v>
      </c>
      <c r="D164" s="173">
        <f t="shared" si="43"/>
        <v>6.16</v>
      </c>
      <c r="E164" s="173">
        <f t="shared" si="52"/>
        <v>66174.851807064013</v>
      </c>
      <c r="F164" s="173">
        <v>1.5</v>
      </c>
      <c r="G164" s="173">
        <f t="shared" si="53"/>
        <v>99262.277710596012</v>
      </c>
      <c r="H164" s="678">
        <f t="shared" si="44"/>
        <v>111173.75103586755</v>
      </c>
    </row>
    <row r="165" spans="1:8">
      <c r="A165" s="231">
        <v>181.56</v>
      </c>
      <c r="B165" s="173">
        <f t="shared" si="42"/>
        <v>62.319705000000006</v>
      </c>
      <c r="C165" s="173">
        <f t="shared" si="51"/>
        <v>11314.765639800002</v>
      </c>
      <c r="D165" s="173">
        <f t="shared" si="43"/>
        <v>6.16</v>
      </c>
      <c r="E165" s="173">
        <f t="shared" si="52"/>
        <v>69698.956341168014</v>
      </c>
      <c r="F165" s="173">
        <v>1.5</v>
      </c>
      <c r="G165" s="173">
        <f t="shared" si="53"/>
        <v>104548.43451175201</v>
      </c>
      <c r="H165" s="678">
        <f t="shared" si="44"/>
        <v>117094.24665316226</v>
      </c>
    </row>
    <row r="166" spans="1:8">
      <c r="A166" s="674"/>
      <c r="B166" s="173">
        <f t="shared" si="42"/>
        <v>62.319705000000006</v>
      </c>
      <c r="C166" s="657"/>
      <c r="D166" s="173">
        <f t="shared" si="43"/>
        <v>6.16</v>
      </c>
      <c r="E166" s="657"/>
      <c r="F166" s="657"/>
      <c r="G166" s="657"/>
      <c r="H166" s="678">
        <f t="shared" si="44"/>
        <v>0</v>
      </c>
    </row>
    <row r="167" spans="1:8">
      <c r="A167" s="231">
        <v>242.76</v>
      </c>
      <c r="B167" s="173">
        <f t="shared" si="42"/>
        <v>62.319705000000006</v>
      </c>
      <c r="C167" s="173">
        <f>A167*B167</f>
        <v>15128.7315858</v>
      </c>
      <c r="D167" s="173">
        <f t="shared" si="43"/>
        <v>6.16</v>
      </c>
      <c r="E167" s="173">
        <f>C167*D167</f>
        <v>93192.986568528009</v>
      </c>
      <c r="F167" s="173">
        <v>1.25</v>
      </c>
      <c r="G167" s="173">
        <f>E167*F167</f>
        <v>116491.23321066001</v>
      </c>
      <c r="H167" s="678">
        <f t="shared" si="44"/>
        <v>130470.18119593922</v>
      </c>
    </row>
    <row r="168" spans="1:8">
      <c r="A168" s="231">
        <v>0</v>
      </c>
      <c r="B168" s="173">
        <f t="shared" si="42"/>
        <v>62.319705000000006</v>
      </c>
      <c r="C168" s="173"/>
      <c r="D168" s="173">
        <f t="shared" si="43"/>
        <v>6.16</v>
      </c>
      <c r="E168" s="173"/>
      <c r="F168" s="173"/>
      <c r="G168" s="173"/>
      <c r="H168" s="678">
        <f t="shared" si="44"/>
        <v>0</v>
      </c>
    </row>
    <row r="169" spans="1:8">
      <c r="A169" s="231">
        <v>0</v>
      </c>
      <c r="B169" s="173">
        <f t="shared" si="42"/>
        <v>62.319705000000006</v>
      </c>
      <c r="C169" s="173"/>
      <c r="D169" s="173">
        <f t="shared" si="43"/>
        <v>6.16</v>
      </c>
      <c r="E169" s="173"/>
      <c r="F169" s="173"/>
      <c r="G169" s="173"/>
      <c r="H169" s="678">
        <f t="shared" si="44"/>
        <v>0</v>
      </c>
    </row>
    <row r="170" spans="1:8">
      <c r="A170" s="231">
        <v>255</v>
      </c>
      <c r="B170" s="173">
        <f t="shared" si="42"/>
        <v>62.319705000000006</v>
      </c>
      <c r="C170" s="173">
        <f>A170*B170</f>
        <v>15891.524775000002</v>
      </c>
      <c r="D170" s="173">
        <f t="shared" si="43"/>
        <v>6.16</v>
      </c>
      <c r="E170" s="173">
        <f>C170*D170</f>
        <v>97891.792614000005</v>
      </c>
      <c r="F170" s="173">
        <v>1.25</v>
      </c>
      <c r="G170" s="173">
        <f>E170*F170</f>
        <v>122364.74076750001</v>
      </c>
      <c r="H170" s="678">
        <f t="shared" si="44"/>
        <v>137048.50965960004</v>
      </c>
    </row>
    <row r="171" spans="1:8">
      <c r="A171" s="231">
        <v>0</v>
      </c>
      <c r="B171" s="173">
        <f t="shared" si="42"/>
        <v>62.319705000000006</v>
      </c>
      <c r="C171" s="173"/>
      <c r="D171" s="173">
        <f t="shared" si="43"/>
        <v>6.16</v>
      </c>
      <c r="E171" s="173"/>
      <c r="F171" s="173"/>
      <c r="G171" s="173"/>
      <c r="H171" s="678">
        <f t="shared" si="44"/>
        <v>0</v>
      </c>
    </row>
    <row r="172" spans="1:8">
      <c r="A172" s="231">
        <v>0</v>
      </c>
      <c r="B172" s="173">
        <f t="shared" si="42"/>
        <v>62.319705000000006</v>
      </c>
      <c r="C172" s="173"/>
      <c r="D172" s="173">
        <f t="shared" si="43"/>
        <v>6.16</v>
      </c>
      <c r="E172" s="173"/>
      <c r="F172" s="173"/>
      <c r="G172" s="173"/>
      <c r="H172" s="678">
        <f t="shared" si="44"/>
        <v>0</v>
      </c>
    </row>
    <row r="173" spans="1:8">
      <c r="A173" s="231">
        <v>284.58</v>
      </c>
      <c r="B173" s="173">
        <f t="shared" si="42"/>
        <v>62.319705000000006</v>
      </c>
      <c r="C173" s="173">
        <f>A173*B173</f>
        <v>17734.9416489</v>
      </c>
      <c r="D173" s="173">
        <f t="shared" si="43"/>
        <v>6.16</v>
      </c>
      <c r="E173" s="173">
        <f>C173*D173</f>
        <v>109247.24055722399</v>
      </c>
      <c r="F173" s="173">
        <v>1.25</v>
      </c>
      <c r="G173" s="173">
        <f>E173*F173</f>
        <v>136559.05069653</v>
      </c>
      <c r="H173" s="678">
        <f t="shared" si="44"/>
        <v>152946.13678011362</v>
      </c>
    </row>
    <row r="174" spans="1:8">
      <c r="A174" s="231">
        <v>0</v>
      </c>
      <c r="B174" s="173">
        <f t="shared" si="42"/>
        <v>62.319705000000006</v>
      </c>
      <c r="C174" s="173"/>
      <c r="D174" s="173">
        <f t="shared" si="43"/>
        <v>6.16</v>
      </c>
      <c r="E174" s="173"/>
      <c r="F174" s="173"/>
      <c r="G174" s="173"/>
      <c r="H174" s="678">
        <f t="shared" si="44"/>
        <v>0</v>
      </c>
    </row>
    <row r="175" spans="1:8">
      <c r="A175" s="231">
        <v>0</v>
      </c>
      <c r="B175" s="173">
        <f t="shared" si="42"/>
        <v>62.319705000000006</v>
      </c>
      <c r="C175" s="173"/>
      <c r="D175" s="173">
        <f t="shared" si="43"/>
        <v>6.16</v>
      </c>
      <c r="E175" s="173"/>
      <c r="F175" s="173"/>
      <c r="G175" s="173"/>
      <c r="H175" s="678">
        <f t="shared" si="44"/>
        <v>0</v>
      </c>
    </row>
    <row r="176" spans="1:8">
      <c r="A176" s="674"/>
      <c r="B176" s="173">
        <f t="shared" si="42"/>
        <v>62.319705000000006</v>
      </c>
      <c r="C176" s="657"/>
      <c r="D176" s="173">
        <f t="shared" si="43"/>
        <v>6.16</v>
      </c>
      <c r="E176" s="657"/>
      <c r="F176" s="657"/>
      <c r="G176" s="657"/>
      <c r="H176" s="678">
        <f t="shared" si="44"/>
        <v>0</v>
      </c>
    </row>
    <row r="177" spans="1:8">
      <c r="A177" s="658">
        <v>304.98</v>
      </c>
      <c r="B177" s="173">
        <f t="shared" si="42"/>
        <v>62.319705000000006</v>
      </c>
      <c r="C177" s="173">
        <f>A177*B177</f>
        <v>19006.263630900005</v>
      </c>
      <c r="D177" s="173">
        <f t="shared" si="43"/>
        <v>6.16</v>
      </c>
      <c r="E177" s="173">
        <f>C177*D177</f>
        <v>117078.58396634403</v>
      </c>
      <c r="F177" s="173">
        <v>1.25</v>
      </c>
      <c r="G177" s="173">
        <f>E177*F177</f>
        <v>146348.22995793005</v>
      </c>
      <c r="H177" s="678">
        <f t="shared" si="44"/>
        <v>163910.01755288168</v>
      </c>
    </row>
    <row r="178" spans="1:8">
      <c r="A178" s="658">
        <v>0</v>
      </c>
      <c r="B178" s="173">
        <f t="shared" si="42"/>
        <v>62.319705000000006</v>
      </c>
      <c r="C178" s="173"/>
      <c r="D178" s="173">
        <f t="shared" si="43"/>
        <v>6.16</v>
      </c>
      <c r="E178" s="173"/>
      <c r="F178" s="173"/>
      <c r="G178" s="173"/>
      <c r="H178" s="678">
        <f t="shared" si="44"/>
        <v>0</v>
      </c>
    </row>
    <row r="179" spans="1:8">
      <c r="A179" s="658">
        <v>357</v>
      </c>
      <c r="B179" s="173">
        <f t="shared" si="42"/>
        <v>62.319705000000006</v>
      </c>
      <c r="C179" s="173">
        <f>A179*B179</f>
        <v>22248.134685000001</v>
      </c>
      <c r="D179" s="173">
        <f t="shared" si="43"/>
        <v>6.16</v>
      </c>
      <c r="E179" s="173">
        <f>C179*D179</f>
        <v>137048.50965960001</v>
      </c>
      <c r="F179" s="173">
        <v>1.25</v>
      </c>
      <c r="G179" s="173">
        <f>E179*F179</f>
        <v>171310.6370745</v>
      </c>
      <c r="H179" s="678">
        <f t="shared" si="44"/>
        <v>191867.91352344002</v>
      </c>
    </row>
    <row r="180" spans="1:8">
      <c r="A180" s="658">
        <v>0</v>
      </c>
      <c r="B180" s="173">
        <f t="shared" si="42"/>
        <v>62.319705000000006</v>
      </c>
      <c r="C180" s="173"/>
      <c r="D180" s="173">
        <f t="shared" si="43"/>
        <v>6.16</v>
      </c>
      <c r="E180" s="173"/>
      <c r="F180" s="173"/>
      <c r="G180" s="173"/>
      <c r="H180" s="678">
        <f t="shared" si="44"/>
        <v>0</v>
      </c>
    </row>
    <row r="181" spans="1:8">
      <c r="A181" s="658">
        <v>379.44</v>
      </c>
      <c r="B181" s="173">
        <f t="shared" si="42"/>
        <v>62.319705000000006</v>
      </c>
      <c r="C181" s="173">
        <f>A181*B181</f>
        <v>23646.588865200003</v>
      </c>
      <c r="D181" s="173">
        <f t="shared" si="43"/>
        <v>6.16</v>
      </c>
      <c r="E181" s="173">
        <f>C181*D181</f>
        <v>145662.98740963201</v>
      </c>
      <c r="F181" s="173">
        <v>1.25</v>
      </c>
      <c r="G181" s="173">
        <f>E181*F181</f>
        <v>182078.73426204</v>
      </c>
      <c r="H181" s="678">
        <f t="shared" si="44"/>
        <v>203928.18237348483</v>
      </c>
    </row>
    <row r="182" spans="1:8">
      <c r="A182" s="658">
        <v>0</v>
      </c>
      <c r="B182" s="173">
        <f t="shared" si="42"/>
        <v>62.319705000000006</v>
      </c>
      <c r="C182" s="173"/>
      <c r="D182" s="173">
        <f t="shared" si="43"/>
        <v>6.16</v>
      </c>
      <c r="E182" s="173"/>
      <c r="F182" s="173"/>
      <c r="G182" s="173"/>
      <c r="H182" s="678">
        <f t="shared" si="44"/>
        <v>0</v>
      </c>
    </row>
    <row r="183" spans="1:8">
      <c r="A183" s="658">
        <v>392.7</v>
      </c>
      <c r="B183" s="173">
        <f t="shared" si="42"/>
        <v>62.319705000000006</v>
      </c>
      <c r="C183" s="173">
        <f>A183*B183</f>
        <v>24472.948153500001</v>
      </c>
      <c r="D183" s="173">
        <f t="shared" si="43"/>
        <v>6.16</v>
      </c>
      <c r="E183" s="173">
        <f>C183*D183</f>
        <v>150753.36062556002</v>
      </c>
      <c r="F183" s="173">
        <v>1.25</v>
      </c>
      <c r="G183" s="173">
        <f>E183*F183</f>
        <v>188441.70078195003</v>
      </c>
      <c r="H183" s="678">
        <f t="shared" si="44"/>
        <v>211054.70487578405</v>
      </c>
    </row>
    <row r="184" spans="1:8">
      <c r="A184" s="658">
        <v>0</v>
      </c>
      <c r="B184" s="173">
        <f t="shared" si="42"/>
        <v>62.319705000000006</v>
      </c>
      <c r="C184" s="173"/>
      <c r="D184" s="173">
        <f t="shared" si="43"/>
        <v>6.16</v>
      </c>
      <c r="E184" s="173"/>
      <c r="F184" s="173"/>
      <c r="G184" s="173"/>
      <c r="H184" s="678">
        <f t="shared" si="44"/>
        <v>0</v>
      </c>
    </row>
    <row r="185" spans="1:8">
      <c r="A185" s="658">
        <v>418.2</v>
      </c>
      <c r="B185" s="173">
        <f t="shared" si="42"/>
        <v>62.319705000000006</v>
      </c>
      <c r="C185" s="173">
        <f>A185*B185</f>
        <v>26062.100631000001</v>
      </c>
      <c r="D185" s="173">
        <f t="shared" si="43"/>
        <v>6.16</v>
      </c>
      <c r="E185" s="173">
        <f>C185*D185</f>
        <v>160542.53988696</v>
      </c>
      <c r="F185" s="173">
        <v>1.25</v>
      </c>
      <c r="G185" s="173">
        <f>E185*F185</f>
        <v>200678.17485870002</v>
      </c>
      <c r="H185" s="678">
        <f t="shared" si="44"/>
        <v>224759.55584174403</v>
      </c>
    </row>
    <row r="186" spans="1:8">
      <c r="A186" s="658">
        <v>0</v>
      </c>
      <c r="B186" s="173">
        <f t="shared" si="42"/>
        <v>62.319705000000006</v>
      </c>
      <c r="C186" s="173"/>
      <c r="D186" s="173">
        <f t="shared" si="43"/>
        <v>6.16</v>
      </c>
      <c r="E186" s="173"/>
      <c r="F186" s="173"/>
      <c r="G186" s="173"/>
      <c r="H186" s="678">
        <f t="shared" si="44"/>
        <v>0</v>
      </c>
    </row>
    <row r="187" spans="1:8">
      <c r="A187" s="658">
        <v>435.54</v>
      </c>
      <c r="B187" s="173">
        <f t="shared" si="42"/>
        <v>62.319705000000006</v>
      </c>
      <c r="C187" s="173">
        <f>A187*B187</f>
        <v>27142.724315700005</v>
      </c>
      <c r="D187" s="173">
        <f t="shared" si="43"/>
        <v>6.16</v>
      </c>
      <c r="E187" s="173">
        <f>C187*D187</f>
        <v>167199.18178471204</v>
      </c>
      <c r="F187" s="173">
        <v>1.25</v>
      </c>
      <c r="G187" s="173">
        <f>E187*F187</f>
        <v>208998.97723089004</v>
      </c>
      <c r="H187" s="678">
        <f t="shared" si="44"/>
        <v>234078.85449859686</v>
      </c>
    </row>
    <row r="188" spans="1:8">
      <c r="A188" s="658">
        <v>0</v>
      </c>
      <c r="B188" s="173">
        <f t="shared" si="42"/>
        <v>62.319705000000006</v>
      </c>
      <c r="C188" s="173"/>
      <c r="D188" s="173">
        <f t="shared" si="43"/>
        <v>6.16</v>
      </c>
      <c r="E188" s="173"/>
      <c r="F188" s="173"/>
      <c r="G188" s="173"/>
      <c r="H188" s="678">
        <f t="shared" si="44"/>
        <v>0</v>
      </c>
    </row>
    <row r="189" spans="1:8">
      <c r="A189" s="674"/>
      <c r="B189" s="173">
        <f t="shared" si="42"/>
        <v>62.319705000000006</v>
      </c>
      <c r="C189" s="657"/>
      <c r="D189" s="173">
        <f t="shared" si="43"/>
        <v>6.16</v>
      </c>
      <c r="E189" s="657"/>
      <c r="F189" s="657"/>
      <c r="G189" s="657"/>
      <c r="H189" s="678">
        <f t="shared" si="44"/>
        <v>0</v>
      </c>
    </row>
    <row r="190" spans="1:8">
      <c r="A190" s="658">
        <v>86.7</v>
      </c>
      <c r="B190" s="173">
        <f t="shared" si="42"/>
        <v>62.319705000000006</v>
      </c>
      <c r="C190" s="173">
        <f t="shared" ref="C190:C198" si="54">A190*B190</f>
        <v>5403.118423500001</v>
      </c>
      <c r="D190" s="173">
        <f t="shared" si="43"/>
        <v>6.16</v>
      </c>
      <c r="E190" s="173">
        <f t="shared" ref="E190:E198" si="55">C190*D190</f>
        <v>33283.209488760003</v>
      </c>
      <c r="F190" s="173">
        <v>1.5</v>
      </c>
      <c r="G190" s="173">
        <f t="shared" ref="G190:G198" si="56">E190*F190</f>
        <v>49924.814233140001</v>
      </c>
      <c r="H190" s="678">
        <f t="shared" si="44"/>
        <v>55915.791941116804</v>
      </c>
    </row>
    <row r="191" spans="1:8">
      <c r="A191" s="658">
        <v>99.960000000000008</v>
      </c>
      <c r="B191" s="173">
        <f t="shared" si="42"/>
        <v>62.319705000000006</v>
      </c>
      <c r="C191" s="173">
        <f t="shared" si="54"/>
        <v>6229.4777118000011</v>
      </c>
      <c r="D191" s="173">
        <f t="shared" si="43"/>
        <v>6.16</v>
      </c>
      <c r="E191" s="173">
        <f t="shared" si="55"/>
        <v>38373.582704688008</v>
      </c>
      <c r="F191" s="173">
        <v>1.5</v>
      </c>
      <c r="G191" s="173">
        <f t="shared" si="56"/>
        <v>57560.374057032008</v>
      </c>
      <c r="H191" s="678">
        <f t="shared" si="44"/>
        <v>64467.618943875852</v>
      </c>
    </row>
    <row r="192" spans="1:8">
      <c r="A192" s="658">
        <v>105.06</v>
      </c>
      <c r="B192" s="173">
        <f t="shared" si="42"/>
        <v>62.319705000000006</v>
      </c>
      <c r="C192" s="173">
        <f t="shared" si="54"/>
        <v>6547.3082073000005</v>
      </c>
      <c r="D192" s="173">
        <f t="shared" si="43"/>
        <v>6.16</v>
      </c>
      <c r="E192" s="173">
        <f t="shared" si="55"/>
        <v>40331.418556968005</v>
      </c>
      <c r="F192" s="173">
        <v>1.5</v>
      </c>
      <c r="G192" s="173">
        <f t="shared" si="56"/>
        <v>60497.127835452004</v>
      </c>
      <c r="H192" s="678">
        <f t="shared" si="44"/>
        <v>67756.783175706252</v>
      </c>
    </row>
    <row r="193" spans="1:8">
      <c r="A193" s="658">
        <v>108.12</v>
      </c>
      <c r="B193" s="173">
        <f t="shared" si="42"/>
        <v>62.319705000000006</v>
      </c>
      <c r="C193" s="173">
        <f t="shared" si="54"/>
        <v>6738.0065046000009</v>
      </c>
      <c r="D193" s="173">
        <f t="shared" si="43"/>
        <v>6.16</v>
      </c>
      <c r="E193" s="173">
        <f t="shared" si="55"/>
        <v>41506.120068336008</v>
      </c>
      <c r="F193" s="173">
        <v>1.5</v>
      </c>
      <c r="G193" s="173">
        <f t="shared" si="56"/>
        <v>62259.180102504011</v>
      </c>
      <c r="H193" s="678">
        <f t="shared" si="44"/>
        <v>69730.2817148045</v>
      </c>
    </row>
    <row r="194" spans="1:8">
      <c r="A194" s="658">
        <v>119.34</v>
      </c>
      <c r="B194" s="173">
        <f t="shared" si="42"/>
        <v>62.319705000000006</v>
      </c>
      <c r="C194" s="173">
        <f t="shared" si="54"/>
        <v>7437.233594700001</v>
      </c>
      <c r="D194" s="173">
        <f t="shared" si="43"/>
        <v>6.16</v>
      </c>
      <c r="E194" s="173">
        <f t="shared" si="55"/>
        <v>45813.35894335201</v>
      </c>
      <c r="F194" s="173">
        <v>1.5</v>
      </c>
      <c r="G194" s="173">
        <f t="shared" si="56"/>
        <v>68720.038415028015</v>
      </c>
      <c r="H194" s="678">
        <f t="shared" si="44"/>
        <v>76966.443024831387</v>
      </c>
    </row>
    <row r="195" spans="1:8">
      <c r="A195" s="658">
        <v>165.24</v>
      </c>
      <c r="B195" s="173">
        <f t="shared" si="42"/>
        <v>62.319705000000006</v>
      </c>
      <c r="C195" s="173">
        <f t="shared" si="54"/>
        <v>10297.708054200002</v>
      </c>
      <c r="D195" s="173">
        <f t="shared" si="43"/>
        <v>6.16</v>
      </c>
      <c r="E195" s="173">
        <f t="shared" si="55"/>
        <v>63433.881613872014</v>
      </c>
      <c r="F195" s="173">
        <v>1.5</v>
      </c>
      <c r="G195" s="173">
        <f t="shared" si="56"/>
        <v>95150.822420808021</v>
      </c>
      <c r="H195" s="678">
        <f t="shared" si="44"/>
        <v>106568.921111305</v>
      </c>
    </row>
    <row r="196" spans="1:8">
      <c r="A196" s="658">
        <v>176.46</v>
      </c>
      <c r="B196" s="173">
        <f t="shared" ref="B196:B227" si="57">B195</f>
        <v>62.319705000000006</v>
      </c>
      <c r="C196" s="173">
        <f t="shared" si="54"/>
        <v>10996.935144300001</v>
      </c>
      <c r="D196" s="173">
        <f t="shared" ref="D196:D227" si="58">D195</f>
        <v>6.16</v>
      </c>
      <c r="E196" s="173">
        <f t="shared" si="55"/>
        <v>67741.120488888017</v>
      </c>
      <c r="F196" s="173">
        <v>1.5</v>
      </c>
      <c r="G196" s="173">
        <f t="shared" si="56"/>
        <v>101611.68073333203</v>
      </c>
      <c r="H196" s="678">
        <f t="shared" ref="H196:H227" si="59">G196*1.12</f>
        <v>113805.08242133188</v>
      </c>
    </row>
    <row r="197" spans="1:8">
      <c r="A197" s="658">
        <v>194.82</v>
      </c>
      <c r="B197" s="173">
        <f t="shared" si="57"/>
        <v>62.319705000000006</v>
      </c>
      <c r="C197" s="173">
        <f t="shared" si="54"/>
        <v>12141.1249281</v>
      </c>
      <c r="D197" s="173">
        <f t="shared" si="58"/>
        <v>6.16</v>
      </c>
      <c r="E197" s="173">
        <f t="shared" si="55"/>
        <v>74789.329557096004</v>
      </c>
      <c r="F197" s="173">
        <v>1.5</v>
      </c>
      <c r="G197" s="173">
        <f t="shared" si="56"/>
        <v>112183.99433564401</v>
      </c>
      <c r="H197" s="678">
        <f t="shared" si="59"/>
        <v>125646.0736559213</v>
      </c>
    </row>
    <row r="198" spans="1:8">
      <c r="A198" s="658">
        <v>207.06</v>
      </c>
      <c r="B198" s="173">
        <f t="shared" si="57"/>
        <v>62.319705000000006</v>
      </c>
      <c r="C198" s="173">
        <f t="shared" si="54"/>
        <v>12903.918117300002</v>
      </c>
      <c r="D198" s="173">
        <f t="shared" si="58"/>
        <v>6.16</v>
      </c>
      <c r="E198" s="173">
        <f t="shared" si="55"/>
        <v>79488.135602568014</v>
      </c>
      <c r="F198" s="173">
        <v>1.5</v>
      </c>
      <c r="G198" s="173">
        <f t="shared" si="56"/>
        <v>119232.20340385202</v>
      </c>
      <c r="H198" s="678">
        <f t="shared" si="59"/>
        <v>133540.06781231429</v>
      </c>
    </row>
    <row r="199" spans="1:8">
      <c r="A199" s="674"/>
      <c r="B199" s="173">
        <f t="shared" si="57"/>
        <v>62.319705000000006</v>
      </c>
      <c r="C199" s="657"/>
      <c r="D199" s="173">
        <f t="shared" si="58"/>
        <v>6.16</v>
      </c>
      <c r="E199" s="657"/>
      <c r="F199" s="657"/>
      <c r="G199" s="657"/>
      <c r="H199" s="678">
        <f t="shared" si="59"/>
        <v>0</v>
      </c>
    </row>
    <row r="200" spans="1:8">
      <c r="A200" s="658">
        <v>88.74</v>
      </c>
      <c r="B200" s="173">
        <f t="shared" si="57"/>
        <v>62.319705000000006</v>
      </c>
      <c r="C200" s="173">
        <f t="shared" ref="C200:C208" si="60">A200*B200</f>
        <v>5530.2506217</v>
      </c>
      <c r="D200" s="173">
        <f t="shared" si="58"/>
        <v>6.16</v>
      </c>
      <c r="E200" s="173">
        <f t="shared" ref="E200:E208" si="61">C200*D200</f>
        <v>34066.343829671998</v>
      </c>
      <c r="F200" s="173">
        <v>1.5</v>
      </c>
      <c r="G200" s="173">
        <f t="shared" ref="G200:G208" si="62">E200*F200</f>
        <v>51099.515744507997</v>
      </c>
      <c r="H200" s="678">
        <f t="shared" si="59"/>
        <v>57231.457633848964</v>
      </c>
    </row>
    <row r="201" spans="1:8">
      <c r="A201" s="658">
        <v>99.960000000000008</v>
      </c>
      <c r="B201" s="173">
        <f t="shared" si="57"/>
        <v>62.319705000000006</v>
      </c>
      <c r="C201" s="173">
        <f t="shared" si="60"/>
        <v>6229.4777118000011</v>
      </c>
      <c r="D201" s="173">
        <f t="shared" si="58"/>
        <v>6.16</v>
      </c>
      <c r="E201" s="173">
        <f t="shared" si="61"/>
        <v>38373.582704688008</v>
      </c>
      <c r="F201" s="173">
        <v>1.5</v>
      </c>
      <c r="G201" s="173">
        <f t="shared" si="62"/>
        <v>57560.374057032008</v>
      </c>
      <c r="H201" s="678">
        <f t="shared" si="59"/>
        <v>64467.618943875852</v>
      </c>
    </row>
    <row r="202" spans="1:8">
      <c r="A202" s="658">
        <v>107.10000000000001</v>
      </c>
      <c r="B202" s="173">
        <f t="shared" si="57"/>
        <v>62.319705000000006</v>
      </c>
      <c r="C202" s="173">
        <f t="shared" si="60"/>
        <v>6674.4404055000014</v>
      </c>
      <c r="D202" s="173">
        <f t="shared" si="58"/>
        <v>6.16</v>
      </c>
      <c r="E202" s="173">
        <f t="shared" si="61"/>
        <v>41114.552897880007</v>
      </c>
      <c r="F202" s="173">
        <v>1.5</v>
      </c>
      <c r="G202" s="173">
        <f t="shared" si="62"/>
        <v>61671.829346820014</v>
      </c>
      <c r="H202" s="678">
        <f t="shared" si="59"/>
        <v>69072.448868438427</v>
      </c>
    </row>
    <row r="203" spans="1:8">
      <c r="A203" s="658">
        <v>112.2</v>
      </c>
      <c r="B203" s="173">
        <f t="shared" si="57"/>
        <v>62.319705000000006</v>
      </c>
      <c r="C203" s="173">
        <f t="shared" si="60"/>
        <v>6992.2709010000008</v>
      </c>
      <c r="D203" s="173">
        <f t="shared" si="58"/>
        <v>6.16</v>
      </c>
      <c r="E203" s="173">
        <f t="shared" si="61"/>
        <v>43072.388750160004</v>
      </c>
      <c r="F203" s="173">
        <v>1.5</v>
      </c>
      <c r="G203" s="173">
        <f t="shared" si="62"/>
        <v>64608.583125240009</v>
      </c>
      <c r="H203" s="678">
        <f t="shared" si="59"/>
        <v>72361.61310026882</v>
      </c>
    </row>
    <row r="204" spans="1:8">
      <c r="A204" s="658">
        <v>123.42</v>
      </c>
      <c r="B204" s="173">
        <f t="shared" si="57"/>
        <v>62.319705000000006</v>
      </c>
      <c r="C204" s="173">
        <f t="shared" si="60"/>
        <v>7691.4979911000009</v>
      </c>
      <c r="D204" s="173">
        <f t="shared" si="58"/>
        <v>6.16</v>
      </c>
      <c r="E204" s="173">
        <f t="shared" si="61"/>
        <v>47379.627625176006</v>
      </c>
      <c r="F204" s="173">
        <v>1.5</v>
      </c>
      <c r="G204" s="173">
        <f t="shared" si="62"/>
        <v>71069.441437764006</v>
      </c>
      <c r="H204" s="678">
        <f t="shared" si="59"/>
        <v>79597.774410295693</v>
      </c>
    </row>
    <row r="205" spans="1:8">
      <c r="A205" s="658">
        <v>168.3</v>
      </c>
      <c r="B205" s="173">
        <f t="shared" si="57"/>
        <v>62.319705000000006</v>
      </c>
      <c r="C205" s="173">
        <f t="shared" si="60"/>
        <v>10488.406351500002</v>
      </c>
      <c r="D205" s="173">
        <f t="shared" si="58"/>
        <v>6.16</v>
      </c>
      <c r="E205" s="173">
        <f t="shared" si="61"/>
        <v>64608.583125240009</v>
      </c>
      <c r="F205" s="173">
        <v>1.5</v>
      </c>
      <c r="G205" s="173">
        <f t="shared" si="62"/>
        <v>96912.874687860021</v>
      </c>
      <c r="H205" s="678">
        <f t="shared" si="59"/>
        <v>108542.41965040323</v>
      </c>
    </row>
    <row r="206" spans="1:8">
      <c r="A206" s="658">
        <v>178.5</v>
      </c>
      <c r="B206" s="173">
        <f t="shared" si="57"/>
        <v>62.319705000000006</v>
      </c>
      <c r="C206" s="173">
        <f t="shared" si="60"/>
        <v>11124.0673425</v>
      </c>
      <c r="D206" s="173">
        <f t="shared" si="58"/>
        <v>6.16</v>
      </c>
      <c r="E206" s="173">
        <f t="shared" si="61"/>
        <v>68524.254829800004</v>
      </c>
      <c r="F206" s="173">
        <v>1.5</v>
      </c>
      <c r="G206" s="173">
        <f t="shared" si="62"/>
        <v>102786.38224470001</v>
      </c>
      <c r="H206" s="678">
        <f t="shared" si="59"/>
        <v>115120.74811406403</v>
      </c>
    </row>
    <row r="207" spans="1:8">
      <c r="A207" s="658">
        <v>195.84</v>
      </c>
      <c r="B207" s="173">
        <f t="shared" si="57"/>
        <v>62.319705000000006</v>
      </c>
      <c r="C207" s="173">
        <f t="shared" si="60"/>
        <v>12204.691027200002</v>
      </c>
      <c r="D207" s="173">
        <f t="shared" si="58"/>
        <v>6.16</v>
      </c>
      <c r="E207" s="173">
        <f t="shared" si="61"/>
        <v>75180.896727552012</v>
      </c>
      <c r="F207" s="173">
        <v>1.5</v>
      </c>
      <c r="G207" s="173">
        <f t="shared" si="62"/>
        <v>112771.34509132802</v>
      </c>
      <c r="H207" s="678">
        <f t="shared" si="59"/>
        <v>126303.9065022874</v>
      </c>
    </row>
    <row r="208" spans="1:8">
      <c r="A208" s="658">
        <v>208.08</v>
      </c>
      <c r="B208" s="173">
        <f t="shared" si="57"/>
        <v>62.319705000000006</v>
      </c>
      <c r="C208" s="173">
        <f t="shared" si="60"/>
        <v>12967.484216400002</v>
      </c>
      <c r="D208" s="173">
        <f t="shared" si="58"/>
        <v>6.16</v>
      </c>
      <c r="E208" s="173">
        <f t="shared" si="61"/>
        <v>79879.702773024008</v>
      </c>
      <c r="F208" s="173">
        <v>1.5</v>
      </c>
      <c r="G208" s="173">
        <f t="shared" si="62"/>
        <v>119819.55415953601</v>
      </c>
      <c r="H208" s="678">
        <f t="shared" si="59"/>
        <v>134197.90065868036</v>
      </c>
    </row>
    <row r="209" spans="1:8">
      <c r="A209" s="674"/>
      <c r="B209" s="173">
        <f t="shared" si="57"/>
        <v>62.319705000000006</v>
      </c>
      <c r="C209" s="657"/>
      <c r="D209" s="173">
        <f t="shared" si="58"/>
        <v>6.16</v>
      </c>
      <c r="E209" s="657"/>
      <c r="F209" s="657"/>
      <c r="G209" s="657"/>
      <c r="H209" s="678">
        <f t="shared" si="59"/>
        <v>0</v>
      </c>
    </row>
    <row r="210" spans="1:8">
      <c r="A210" s="658">
        <v>90.78</v>
      </c>
      <c r="B210" s="173">
        <f t="shared" si="57"/>
        <v>62.319705000000006</v>
      </c>
      <c r="C210" s="173">
        <f t="shared" ref="C210:C218" si="63">A210*B210</f>
        <v>5657.3828199000009</v>
      </c>
      <c r="D210" s="173">
        <f t="shared" si="58"/>
        <v>6.16</v>
      </c>
      <c r="E210" s="173">
        <f t="shared" ref="E210:E218" si="64">C210*D210</f>
        <v>34849.478170584007</v>
      </c>
      <c r="F210" s="173">
        <v>1.5</v>
      </c>
      <c r="G210" s="173">
        <f t="shared" ref="G210:G218" si="65">E210*F210</f>
        <v>52274.217255876007</v>
      </c>
      <c r="H210" s="678">
        <f t="shared" si="59"/>
        <v>58547.123326581132</v>
      </c>
    </row>
    <row r="211" spans="1:8">
      <c r="A211" s="658">
        <v>100.98</v>
      </c>
      <c r="B211" s="173">
        <f t="shared" si="57"/>
        <v>62.319705000000006</v>
      </c>
      <c r="C211" s="173">
        <f t="shared" si="63"/>
        <v>6293.0438109000006</v>
      </c>
      <c r="D211" s="173">
        <f t="shared" si="58"/>
        <v>6.16</v>
      </c>
      <c r="E211" s="173">
        <f t="shared" si="64"/>
        <v>38765.149875144001</v>
      </c>
      <c r="F211" s="173">
        <v>1.5</v>
      </c>
      <c r="G211" s="173">
        <f t="shared" si="65"/>
        <v>58147.724812715998</v>
      </c>
      <c r="H211" s="678">
        <f t="shared" si="59"/>
        <v>65125.451790241925</v>
      </c>
    </row>
    <row r="212" spans="1:8">
      <c r="A212" s="658">
        <v>108.12</v>
      </c>
      <c r="B212" s="173">
        <f t="shared" si="57"/>
        <v>62.319705000000006</v>
      </c>
      <c r="C212" s="173">
        <f t="shared" si="63"/>
        <v>6738.0065046000009</v>
      </c>
      <c r="D212" s="173">
        <f t="shared" si="58"/>
        <v>6.16</v>
      </c>
      <c r="E212" s="173">
        <f t="shared" si="64"/>
        <v>41506.120068336008</v>
      </c>
      <c r="F212" s="173">
        <v>1.5</v>
      </c>
      <c r="G212" s="173">
        <f t="shared" si="65"/>
        <v>62259.180102504011</v>
      </c>
      <c r="H212" s="678">
        <f t="shared" si="59"/>
        <v>69730.2817148045</v>
      </c>
    </row>
    <row r="213" spans="1:8">
      <c r="A213" s="658">
        <v>115.26</v>
      </c>
      <c r="B213" s="173">
        <f t="shared" si="57"/>
        <v>62.319705000000006</v>
      </c>
      <c r="C213" s="173">
        <f t="shared" si="63"/>
        <v>7182.9691983000012</v>
      </c>
      <c r="D213" s="173">
        <f t="shared" si="58"/>
        <v>6.16</v>
      </c>
      <c r="E213" s="173">
        <f t="shared" si="64"/>
        <v>44247.090261528007</v>
      </c>
      <c r="F213" s="173">
        <v>1.5</v>
      </c>
      <c r="G213" s="173">
        <f t="shared" si="65"/>
        <v>66370.63539229201</v>
      </c>
      <c r="H213" s="678">
        <f t="shared" si="59"/>
        <v>74335.111639367053</v>
      </c>
    </row>
    <row r="214" spans="1:8">
      <c r="A214" s="658">
        <v>127.5</v>
      </c>
      <c r="B214" s="173">
        <f t="shared" si="57"/>
        <v>62.319705000000006</v>
      </c>
      <c r="C214" s="173">
        <f t="shared" si="63"/>
        <v>7945.7623875000008</v>
      </c>
      <c r="D214" s="173">
        <f t="shared" si="58"/>
        <v>6.16</v>
      </c>
      <c r="E214" s="173">
        <f t="shared" si="64"/>
        <v>48945.896307000003</v>
      </c>
      <c r="F214" s="173">
        <v>1.5</v>
      </c>
      <c r="G214" s="173">
        <f t="shared" si="65"/>
        <v>73418.844460499997</v>
      </c>
      <c r="H214" s="678">
        <f t="shared" si="59"/>
        <v>82229.105795759999</v>
      </c>
    </row>
    <row r="215" spans="1:8">
      <c r="A215" s="658">
        <v>175.44</v>
      </c>
      <c r="B215" s="173">
        <f t="shared" si="57"/>
        <v>62.319705000000006</v>
      </c>
      <c r="C215" s="173">
        <f t="shared" si="63"/>
        <v>10933.369045200001</v>
      </c>
      <c r="D215" s="173">
        <f t="shared" si="58"/>
        <v>6.16</v>
      </c>
      <c r="E215" s="173">
        <f t="shared" si="64"/>
        <v>67349.553318432008</v>
      </c>
      <c r="F215" s="173">
        <v>1.5</v>
      </c>
      <c r="G215" s="173">
        <f t="shared" si="65"/>
        <v>101024.32997764801</v>
      </c>
      <c r="H215" s="678">
        <f t="shared" si="59"/>
        <v>113147.24957496578</v>
      </c>
    </row>
    <row r="216" spans="1:8">
      <c r="A216" s="658">
        <v>185.64000000000001</v>
      </c>
      <c r="B216" s="173">
        <f t="shared" si="57"/>
        <v>62.319705000000006</v>
      </c>
      <c r="C216" s="173">
        <f t="shared" si="63"/>
        <v>11569.030036200002</v>
      </c>
      <c r="D216" s="173">
        <f t="shared" si="58"/>
        <v>6.16</v>
      </c>
      <c r="E216" s="173">
        <f t="shared" si="64"/>
        <v>71265.225022992017</v>
      </c>
      <c r="F216" s="173">
        <v>1.5</v>
      </c>
      <c r="G216" s="173">
        <f t="shared" si="65"/>
        <v>106897.83753448803</v>
      </c>
      <c r="H216" s="678">
        <f t="shared" si="59"/>
        <v>119725.57803862661</v>
      </c>
    </row>
    <row r="217" spans="1:8">
      <c r="A217" s="658">
        <v>208.08</v>
      </c>
      <c r="B217" s="173">
        <f t="shared" si="57"/>
        <v>62.319705000000006</v>
      </c>
      <c r="C217" s="173">
        <f t="shared" si="63"/>
        <v>12967.484216400002</v>
      </c>
      <c r="D217" s="173">
        <f t="shared" si="58"/>
        <v>6.16</v>
      </c>
      <c r="E217" s="173">
        <f t="shared" si="64"/>
        <v>79879.702773024008</v>
      </c>
      <c r="F217" s="173">
        <v>1.5</v>
      </c>
      <c r="G217" s="173">
        <f t="shared" si="65"/>
        <v>119819.55415953601</v>
      </c>
      <c r="H217" s="678">
        <f t="shared" si="59"/>
        <v>134197.90065868036</v>
      </c>
    </row>
    <row r="218" spans="1:8">
      <c r="A218" s="658">
        <v>219.3</v>
      </c>
      <c r="B218" s="173">
        <f t="shared" si="57"/>
        <v>62.319705000000006</v>
      </c>
      <c r="C218" s="173">
        <f t="shared" si="63"/>
        <v>13666.711306500001</v>
      </c>
      <c r="D218" s="173">
        <f t="shared" si="58"/>
        <v>6.16</v>
      </c>
      <c r="E218" s="173">
        <f t="shared" si="64"/>
        <v>84186.94164804001</v>
      </c>
      <c r="F218" s="173">
        <v>1.5</v>
      </c>
      <c r="G218" s="173">
        <f t="shared" si="65"/>
        <v>126280.41247206001</v>
      </c>
      <c r="H218" s="678">
        <f t="shared" si="59"/>
        <v>141434.06196870722</v>
      </c>
    </row>
    <row r="219" spans="1:8">
      <c r="A219" s="674"/>
      <c r="B219" s="173">
        <f t="shared" si="57"/>
        <v>62.319705000000006</v>
      </c>
      <c r="C219" s="657"/>
      <c r="D219" s="173">
        <f t="shared" si="58"/>
        <v>6.16</v>
      </c>
      <c r="E219" s="657"/>
      <c r="F219" s="657"/>
      <c r="G219" s="657"/>
      <c r="H219" s="678">
        <f t="shared" si="59"/>
        <v>0</v>
      </c>
    </row>
    <row r="220" spans="1:8">
      <c r="A220" s="658">
        <v>5.0999999999999996</v>
      </c>
      <c r="B220" s="173">
        <f t="shared" si="57"/>
        <v>62.319705000000006</v>
      </c>
      <c r="C220" s="173">
        <f t="shared" ref="C220:C227" si="66">A220*B220</f>
        <v>317.83049549999998</v>
      </c>
      <c r="D220" s="173">
        <f t="shared" si="58"/>
        <v>6.16</v>
      </c>
      <c r="E220" s="173">
        <f t="shared" ref="E220:E227" si="67">C220*D220</f>
        <v>1957.8358522799999</v>
      </c>
      <c r="F220" s="173">
        <v>1.5</v>
      </c>
      <c r="G220" s="173">
        <f t="shared" ref="G220:G227" si="68">E220*F220</f>
        <v>2936.7537784199999</v>
      </c>
      <c r="H220" s="678">
        <f t="shared" si="59"/>
        <v>3289.1642318304002</v>
      </c>
    </row>
    <row r="221" spans="1:8">
      <c r="A221" s="658">
        <v>60.18</v>
      </c>
      <c r="B221" s="173">
        <f t="shared" si="57"/>
        <v>62.319705000000006</v>
      </c>
      <c r="C221" s="173">
        <f t="shared" si="66"/>
        <v>3750.3998469000003</v>
      </c>
      <c r="D221" s="173">
        <f t="shared" si="58"/>
        <v>6.16</v>
      </c>
      <c r="E221" s="173">
        <f t="shared" si="67"/>
        <v>23102.463056904002</v>
      </c>
      <c r="F221" s="173">
        <v>1.5</v>
      </c>
      <c r="G221" s="173">
        <f t="shared" si="68"/>
        <v>34653.694585356003</v>
      </c>
      <c r="H221" s="678">
        <f t="shared" si="59"/>
        <v>38812.13793559873</v>
      </c>
    </row>
    <row r="222" spans="1:8">
      <c r="A222" s="658">
        <v>48.96</v>
      </c>
      <c r="B222" s="173">
        <f t="shared" si="57"/>
        <v>62.319705000000006</v>
      </c>
      <c r="C222" s="173">
        <f t="shared" si="66"/>
        <v>3051.1727568000006</v>
      </c>
      <c r="D222" s="173">
        <f t="shared" si="58"/>
        <v>6.16</v>
      </c>
      <c r="E222" s="173">
        <f t="shared" si="67"/>
        <v>18795.224181888003</v>
      </c>
      <c r="F222" s="173">
        <v>1.5</v>
      </c>
      <c r="G222" s="173">
        <f t="shared" si="68"/>
        <v>28192.836272832006</v>
      </c>
      <c r="H222" s="678">
        <f t="shared" si="59"/>
        <v>31575.97662557185</v>
      </c>
    </row>
    <row r="223" spans="1:8">
      <c r="A223" s="658">
        <v>23.46</v>
      </c>
      <c r="B223" s="173">
        <f t="shared" si="57"/>
        <v>62.319705000000006</v>
      </c>
      <c r="C223" s="173">
        <f t="shared" si="66"/>
        <v>1462.0202793000001</v>
      </c>
      <c r="D223" s="173">
        <f t="shared" si="58"/>
        <v>6.16</v>
      </c>
      <c r="E223" s="173">
        <f t="shared" si="67"/>
        <v>9006.0449204880006</v>
      </c>
      <c r="F223" s="173">
        <v>1.5</v>
      </c>
      <c r="G223" s="173">
        <f t="shared" si="68"/>
        <v>13509.067380732002</v>
      </c>
      <c r="H223" s="678">
        <f t="shared" si="59"/>
        <v>15130.155466419843</v>
      </c>
    </row>
    <row r="224" spans="1:8">
      <c r="A224" s="658">
        <v>23.46</v>
      </c>
      <c r="B224" s="173">
        <f t="shared" si="57"/>
        <v>62.319705000000006</v>
      </c>
      <c r="C224" s="173">
        <f t="shared" si="66"/>
        <v>1462.0202793000001</v>
      </c>
      <c r="D224" s="173">
        <f t="shared" si="58"/>
        <v>6.16</v>
      </c>
      <c r="E224" s="173">
        <f t="shared" si="67"/>
        <v>9006.0449204880006</v>
      </c>
      <c r="F224" s="173">
        <v>1.5</v>
      </c>
      <c r="G224" s="173">
        <f t="shared" si="68"/>
        <v>13509.067380732002</v>
      </c>
      <c r="H224" s="678">
        <f t="shared" si="59"/>
        <v>15130.155466419843</v>
      </c>
    </row>
    <row r="225" spans="1:8">
      <c r="A225" s="658">
        <v>16.32</v>
      </c>
      <c r="B225" s="173">
        <f t="shared" si="57"/>
        <v>62.319705000000006</v>
      </c>
      <c r="C225" s="173">
        <f t="shared" si="66"/>
        <v>1017.0575856000002</v>
      </c>
      <c r="D225" s="173">
        <f t="shared" si="58"/>
        <v>6.16</v>
      </c>
      <c r="E225" s="173">
        <f t="shared" si="67"/>
        <v>6265.0747272960007</v>
      </c>
      <c r="F225" s="173">
        <v>1.5</v>
      </c>
      <c r="G225" s="173">
        <f t="shared" si="68"/>
        <v>9397.6120909440015</v>
      </c>
      <c r="H225" s="678">
        <f t="shared" si="59"/>
        <v>10525.325541857283</v>
      </c>
    </row>
    <row r="226" spans="1:8">
      <c r="A226" s="658">
        <v>61.2</v>
      </c>
      <c r="B226" s="173">
        <f t="shared" si="57"/>
        <v>62.319705000000006</v>
      </c>
      <c r="C226" s="173">
        <f t="shared" si="66"/>
        <v>3813.9659460000007</v>
      </c>
      <c r="D226" s="173">
        <f t="shared" si="58"/>
        <v>6.16</v>
      </c>
      <c r="E226" s="173">
        <f t="shared" si="67"/>
        <v>23494.030227360006</v>
      </c>
      <c r="F226" s="173">
        <v>1.5</v>
      </c>
      <c r="G226" s="173">
        <f t="shared" si="68"/>
        <v>35241.045341040008</v>
      </c>
      <c r="H226" s="678">
        <f t="shared" si="59"/>
        <v>39469.97078196481</v>
      </c>
    </row>
    <row r="227" spans="1:8" ht="13.5" thickBot="1">
      <c r="A227" s="660">
        <v>61.2</v>
      </c>
      <c r="B227" s="160">
        <f t="shared" si="57"/>
        <v>62.319705000000006</v>
      </c>
      <c r="C227" s="160">
        <f t="shared" si="66"/>
        <v>3813.9659460000007</v>
      </c>
      <c r="D227" s="160">
        <f t="shared" si="58"/>
        <v>6.16</v>
      </c>
      <c r="E227" s="160">
        <f t="shared" si="67"/>
        <v>23494.030227360006</v>
      </c>
      <c r="F227" s="160">
        <v>1.5</v>
      </c>
      <c r="G227" s="160">
        <f t="shared" si="68"/>
        <v>35241.045341040008</v>
      </c>
      <c r="H227" s="680">
        <f t="shared" si="59"/>
        <v>39469.97078196481</v>
      </c>
    </row>
  </sheetData>
  <pageMargins left="0.7" right="0.7" top="0.75" bottom="0.75" header="0.3" footer="0.3"/>
  <pageSetup paperSize="9" scale="79" orientation="landscape" r:id="rId1"/>
  <rowBreaks count="1" manualBreakCount="1">
    <brk id="33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2060"/>
  </sheetPr>
  <dimension ref="A1:E79"/>
  <sheetViews>
    <sheetView view="pageBreakPreview" zoomScaleNormal="85" zoomScaleSheetLayoutView="100" workbookViewId="0">
      <selection activeCell="I15" sqref="I15"/>
    </sheetView>
  </sheetViews>
  <sheetFormatPr defaultRowHeight="12.75"/>
  <cols>
    <col min="1" max="1" width="18.5703125" style="661" customWidth="1"/>
    <col min="2" max="2" width="77.7109375" style="661" customWidth="1"/>
    <col min="3" max="3" width="10.140625" style="664" customWidth="1"/>
    <col min="4" max="4" width="9.42578125" style="664" customWidth="1"/>
    <col min="5" max="5" width="13.5703125" style="695" customWidth="1"/>
    <col min="6" max="16384" width="9.140625" style="661"/>
  </cols>
  <sheetData>
    <row r="1" spans="1:5" ht="15" customHeight="1">
      <c r="A1" s="2722" t="s">
        <v>1937</v>
      </c>
      <c r="B1" s="2723"/>
      <c r="C1" s="2723"/>
      <c r="D1" s="2723"/>
      <c r="E1" s="2724"/>
    </row>
    <row r="2" spans="1:5" s="696" customFormat="1" ht="20.25" customHeight="1">
      <c r="A2" s="2728" t="s">
        <v>222</v>
      </c>
      <c r="B2" s="2730" t="s">
        <v>230</v>
      </c>
      <c r="C2" s="2732" t="s">
        <v>1786</v>
      </c>
      <c r="D2" s="2732"/>
      <c r="E2" s="2733" t="s">
        <v>985</v>
      </c>
    </row>
    <row r="3" spans="1:5" s="697" customFormat="1" ht="19.5" customHeight="1" thickBot="1">
      <c r="A3" s="2729"/>
      <c r="B3" s="2731"/>
      <c r="C3" s="683" t="s">
        <v>225</v>
      </c>
      <c r="D3" s="683" t="s">
        <v>226</v>
      </c>
      <c r="E3" s="2734"/>
    </row>
    <row r="4" spans="1:5" s="698" customFormat="1" ht="15" customHeight="1">
      <c r="A4" s="2725" t="s">
        <v>1938</v>
      </c>
      <c r="B4" s="2726"/>
      <c r="C4" s="2726"/>
      <c r="D4" s="2726"/>
      <c r="E4" s="2727"/>
    </row>
    <row r="5" spans="1:5">
      <c r="A5" s="560" t="s">
        <v>1939</v>
      </c>
      <c r="B5" s="558" t="s">
        <v>1940</v>
      </c>
      <c r="C5" s="684">
        <v>3.5</v>
      </c>
      <c r="D5" s="684">
        <v>4.4000000000000004</v>
      </c>
      <c r="E5" s="691">
        <f>'Фэнкойлы Electrolux'!J3</f>
        <v>133783.86363471363</v>
      </c>
    </row>
    <row r="6" spans="1:5">
      <c r="A6" s="560" t="s">
        <v>1941</v>
      </c>
      <c r="B6" s="558" t="s">
        <v>1940</v>
      </c>
      <c r="C6" s="684">
        <v>4.0999999999999996</v>
      </c>
      <c r="D6" s="684">
        <v>5.6</v>
      </c>
      <c r="E6" s="691">
        <f>'Фэнкойлы Electrolux'!J4</f>
        <v>142650.63042531841</v>
      </c>
    </row>
    <row r="7" spans="1:5">
      <c r="A7" s="560" t="s">
        <v>1942</v>
      </c>
      <c r="B7" s="558" t="s">
        <v>1940</v>
      </c>
      <c r="C7" s="684">
        <v>4.5</v>
      </c>
      <c r="D7" s="684">
        <v>6.2</v>
      </c>
      <c r="E7" s="691">
        <f>'Фэнкойлы Electrolux'!J5</f>
        <v>146040.86478643204</v>
      </c>
    </row>
    <row r="8" spans="1:5">
      <c r="A8" s="560" t="s">
        <v>1943</v>
      </c>
      <c r="B8" s="558" t="s">
        <v>1940</v>
      </c>
      <c r="C8" s="684">
        <v>5</v>
      </c>
      <c r="D8" s="684">
        <v>6.6</v>
      </c>
      <c r="E8" s="691">
        <f>'Фэнкойлы Electrolux'!J6</f>
        <v>157776.29142105603</v>
      </c>
    </row>
    <row r="9" spans="1:5">
      <c r="A9" s="560" t="s">
        <v>1944</v>
      </c>
      <c r="B9" s="558" t="s">
        <v>1945</v>
      </c>
      <c r="C9" s="684">
        <v>6.3</v>
      </c>
      <c r="D9" s="684">
        <v>11</v>
      </c>
      <c r="E9" s="691">
        <f>'Фэнкойлы Electrolux'!J7</f>
        <v>157515.50416250882</v>
      </c>
    </row>
    <row r="10" spans="1:5">
      <c r="A10" s="560" t="s">
        <v>1946</v>
      </c>
      <c r="B10" s="558" t="s">
        <v>1945</v>
      </c>
      <c r="C10" s="684">
        <v>7.7</v>
      </c>
      <c r="D10" s="684">
        <v>12.7</v>
      </c>
      <c r="E10" s="691">
        <f>'Фэнкойлы Electrolux'!J8</f>
        <v>170294.07983132161</v>
      </c>
    </row>
    <row r="11" spans="1:5">
      <c r="A11" s="560" t="s">
        <v>1947</v>
      </c>
      <c r="B11" s="558" t="s">
        <v>1945</v>
      </c>
      <c r="C11" s="684">
        <v>8</v>
      </c>
      <c r="D11" s="684">
        <v>13.7</v>
      </c>
      <c r="E11" s="691">
        <f>'Фэнкойлы Electrolux'!J9</f>
        <v>198980.67827151367</v>
      </c>
    </row>
    <row r="12" spans="1:5">
      <c r="A12" s="560" t="s">
        <v>1948</v>
      </c>
      <c r="B12" s="558" t="s">
        <v>1945</v>
      </c>
      <c r="C12" s="684">
        <v>9</v>
      </c>
      <c r="D12" s="684">
        <v>14.1</v>
      </c>
      <c r="E12" s="691">
        <f>'Фэнкойлы Electrolux'!J10</f>
        <v>213584.76475015681</v>
      </c>
    </row>
    <row r="13" spans="1:5">
      <c r="A13" s="560" t="s">
        <v>1949</v>
      </c>
      <c r="B13" s="558" t="s">
        <v>1945</v>
      </c>
      <c r="C13" s="684">
        <v>11.4</v>
      </c>
      <c r="D13" s="684">
        <v>19.3</v>
      </c>
      <c r="E13" s="691">
        <f>'Фэнкойлы Electrolux'!J11</f>
        <v>217496.57362836483</v>
      </c>
    </row>
    <row r="14" spans="1:5">
      <c r="A14" s="560" t="s">
        <v>1950</v>
      </c>
      <c r="B14" s="558" t="s">
        <v>1945</v>
      </c>
      <c r="C14" s="684">
        <v>14.2</v>
      </c>
      <c r="D14" s="684">
        <v>19.399999999999999</v>
      </c>
      <c r="E14" s="691">
        <f>'Фэнкойлы Electrolux'!J12</f>
        <v>224537.82960913921</v>
      </c>
    </row>
    <row r="15" spans="1:5">
      <c r="A15" s="560" t="s">
        <v>1951</v>
      </c>
      <c r="B15" s="558" t="s">
        <v>1952</v>
      </c>
      <c r="C15" s="684">
        <v>2.8</v>
      </c>
      <c r="D15" s="684">
        <v>4.0999999999999996</v>
      </c>
      <c r="E15" s="691">
        <f>'Фэнкойлы Electrolux'!J13</f>
        <v>145519.29026933762</v>
      </c>
    </row>
    <row r="16" spans="1:5">
      <c r="A16" s="560" t="s">
        <v>1953</v>
      </c>
      <c r="B16" s="558" t="s">
        <v>1952</v>
      </c>
      <c r="C16" s="684">
        <v>3.2</v>
      </c>
      <c r="D16" s="684">
        <v>5.0999999999999996</v>
      </c>
      <c r="E16" s="691">
        <f>'Фэнкойлы Electrolux'!J14</f>
        <v>156733.14238686726</v>
      </c>
    </row>
    <row r="17" spans="1:5">
      <c r="A17" s="560" t="s">
        <v>1954</v>
      </c>
      <c r="B17" s="558" t="s">
        <v>1952</v>
      </c>
      <c r="C17" s="684">
        <v>3.9</v>
      </c>
      <c r="D17" s="684">
        <v>5.6</v>
      </c>
      <c r="E17" s="691">
        <f>'Фэнкойлы Electrolux'!J15</f>
        <v>177856.91032919043</v>
      </c>
    </row>
    <row r="18" spans="1:5">
      <c r="A18" s="560" t="s">
        <v>1955</v>
      </c>
      <c r="B18" s="558" t="s">
        <v>1956</v>
      </c>
      <c r="C18" s="684">
        <v>5.6</v>
      </c>
      <c r="D18" s="684">
        <v>7.3</v>
      </c>
      <c r="E18" s="691">
        <f>'Фэнкойлы Electrolux'!J16</f>
        <v>190635.48599800325</v>
      </c>
    </row>
    <row r="19" spans="1:5">
      <c r="A19" s="560" t="s">
        <v>1957</v>
      </c>
      <c r="B19" s="558" t="s">
        <v>1956</v>
      </c>
      <c r="C19" s="684">
        <v>6.5</v>
      </c>
      <c r="D19" s="684">
        <v>8.6999999999999993</v>
      </c>
      <c r="E19" s="691">
        <f>'Фэнкойлы Electrolux'!J17</f>
        <v>232883.02188264966</v>
      </c>
    </row>
    <row r="20" spans="1:5">
      <c r="A20" s="560" t="s">
        <v>1958</v>
      </c>
      <c r="B20" s="558" t="s">
        <v>1956</v>
      </c>
      <c r="C20" s="684">
        <v>6.8</v>
      </c>
      <c r="D20" s="684">
        <v>8.9</v>
      </c>
      <c r="E20" s="691">
        <f>'Фэнкойлы Electrolux'!J18</f>
        <v>251138.12998095361</v>
      </c>
    </row>
    <row r="21" spans="1:5">
      <c r="A21" s="560" t="s">
        <v>1959</v>
      </c>
      <c r="B21" s="558" t="s">
        <v>1956</v>
      </c>
      <c r="C21" s="684">
        <v>7.4</v>
      </c>
      <c r="D21" s="684">
        <v>9.5</v>
      </c>
      <c r="E21" s="691">
        <f>'Фэнкойлы Electrolux'!J19</f>
        <v>261830.40758138883</v>
      </c>
    </row>
    <row r="22" spans="1:5">
      <c r="A22" s="560" t="s">
        <v>1960</v>
      </c>
      <c r="B22" s="558" t="s">
        <v>1956</v>
      </c>
      <c r="C22" s="684">
        <v>10.199999999999999</v>
      </c>
      <c r="D22" s="684">
        <v>11.8</v>
      </c>
      <c r="E22" s="691">
        <f>'Фэнкойлы Electrolux'!J20</f>
        <v>281128.66471388162</v>
      </c>
    </row>
    <row r="23" spans="1:5">
      <c r="A23" s="560" t="s">
        <v>1961</v>
      </c>
      <c r="B23" s="558" t="s">
        <v>1956</v>
      </c>
      <c r="C23" s="684">
        <v>11.6</v>
      </c>
      <c r="D23" s="684">
        <v>13.9</v>
      </c>
      <c r="E23" s="691">
        <f>'Фэнкойлы Electrolux'!J21</f>
        <v>294950.38941688323</v>
      </c>
    </row>
    <row r="24" spans="1:5">
      <c r="A24" s="560" t="s">
        <v>1962</v>
      </c>
      <c r="B24" s="558" t="s">
        <v>1963</v>
      </c>
      <c r="C24" s="684" t="s">
        <v>243</v>
      </c>
      <c r="D24" s="684" t="s">
        <v>243</v>
      </c>
      <c r="E24" s="691">
        <f>'Фэнкойлы Electrolux'!J22</f>
        <v>34423.918128230405</v>
      </c>
    </row>
    <row r="25" spans="1:5">
      <c r="A25" s="560" t="s">
        <v>1964</v>
      </c>
      <c r="B25" s="558" t="s">
        <v>1965</v>
      </c>
      <c r="C25" s="684" t="s">
        <v>243</v>
      </c>
      <c r="D25" s="684" t="s">
        <v>243</v>
      </c>
      <c r="E25" s="691">
        <f>'Фэнкойлы Electrolux'!J23</f>
        <v>34423.918128230405</v>
      </c>
    </row>
    <row r="26" spans="1:5">
      <c r="A26" s="560" t="s">
        <v>1966</v>
      </c>
      <c r="B26" s="558" t="s">
        <v>1967</v>
      </c>
      <c r="C26" s="684" t="s">
        <v>243</v>
      </c>
      <c r="D26" s="684" t="s">
        <v>243</v>
      </c>
      <c r="E26" s="691">
        <f>'Фэнкойлы Electrolux'!J24</f>
        <v>41725.961367552001</v>
      </c>
    </row>
    <row r="27" spans="1:5" ht="13.5" thickBot="1">
      <c r="A27" s="562" t="s">
        <v>1968</v>
      </c>
      <c r="B27" s="563" t="s">
        <v>1969</v>
      </c>
      <c r="C27" s="685" t="s">
        <v>243</v>
      </c>
      <c r="D27" s="685" t="s">
        <v>243</v>
      </c>
      <c r="E27" s="692">
        <f>'Фэнкойлы Electrolux'!J25</f>
        <v>41725.961367552001</v>
      </c>
    </row>
    <row r="28" spans="1:5" s="698" customFormat="1" ht="15" customHeight="1">
      <c r="A28" s="2725" t="s">
        <v>1970</v>
      </c>
      <c r="B28" s="2726"/>
      <c r="C28" s="2726"/>
      <c r="D28" s="2726"/>
      <c r="E28" s="2727"/>
    </row>
    <row r="29" spans="1:5">
      <c r="A29" s="560" t="s">
        <v>1971</v>
      </c>
      <c r="B29" s="558" t="s">
        <v>1972</v>
      </c>
      <c r="C29" s="684">
        <v>2.9</v>
      </c>
      <c r="D29" s="684">
        <v>3.7</v>
      </c>
      <c r="E29" s="691">
        <f>'Фэнкойлы Electrolux'!J27</f>
        <v>167686.20724584966</v>
      </c>
    </row>
    <row r="30" spans="1:5">
      <c r="A30" s="560" t="s">
        <v>1973</v>
      </c>
      <c r="B30" s="558" t="s">
        <v>1974</v>
      </c>
      <c r="C30" s="684">
        <v>3.3</v>
      </c>
      <c r="D30" s="684">
        <v>4.3</v>
      </c>
      <c r="E30" s="691">
        <f>'Фэнкойлы Electrolux'!J28</f>
        <v>172641.16515824641</v>
      </c>
    </row>
    <row r="31" spans="1:5">
      <c r="A31" s="560" t="s">
        <v>1975</v>
      </c>
      <c r="B31" s="558" t="s">
        <v>1976</v>
      </c>
      <c r="C31" s="684">
        <v>3.6</v>
      </c>
      <c r="D31" s="684">
        <v>4.8</v>
      </c>
      <c r="E31" s="691">
        <f>'Фэнкойлы Electrolux'!J29</f>
        <v>178117.69758773764</v>
      </c>
    </row>
    <row r="32" spans="1:5">
      <c r="A32" s="560" t="s">
        <v>1977</v>
      </c>
      <c r="B32" s="558" t="s">
        <v>1978</v>
      </c>
      <c r="C32" s="684">
        <v>4.7</v>
      </c>
      <c r="D32" s="684">
        <v>6.4</v>
      </c>
      <c r="E32" s="691">
        <f>'Фэнкойлы Electrolux'!J30</f>
        <v>190374.69873945604</v>
      </c>
    </row>
    <row r="33" spans="1:5" ht="13.5" thickBot="1">
      <c r="A33" s="562" t="s">
        <v>1979</v>
      </c>
      <c r="B33" s="563" t="s">
        <v>1980</v>
      </c>
      <c r="C33" s="685">
        <v>5.5</v>
      </c>
      <c r="D33" s="685">
        <v>7.4</v>
      </c>
      <c r="E33" s="692">
        <f>'Фэнкойлы Electrolux'!J31</f>
        <v>195329.65665185283</v>
      </c>
    </row>
    <row r="34" spans="1:5" s="698" customFormat="1" ht="15" customHeight="1">
      <c r="A34" s="2725" t="s">
        <v>1981</v>
      </c>
      <c r="B34" s="2726"/>
      <c r="C34" s="2726"/>
      <c r="D34" s="2726"/>
      <c r="E34" s="2727"/>
    </row>
    <row r="35" spans="1:5">
      <c r="A35" s="560" t="s">
        <v>1982</v>
      </c>
      <c r="B35" s="558" t="s">
        <v>1983</v>
      </c>
      <c r="C35" s="684">
        <v>2.2000000000000002</v>
      </c>
      <c r="D35" s="684">
        <v>3.5</v>
      </c>
      <c r="E35" s="691">
        <f>'Фэнкойлы Electrolux'!J33</f>
        <v>84234.284510745623</v>
      </c>
    </row>
    <row r="36" spans="1:5">
      <c r="A36" s="560" t="s">
        <v>1984</v>
      </c>
      <c r="B36" s="558" t="s">
        <v>1985</v>
      </c>
      <c r="C36" s="684">
        <v>3</v>
      </c>
      <c r="D36" s="684">
        <v>4.7</v>
      </c>
      <c r="E36" s="691">
        <f>'Фэнкойлы Electrolux'!J34</f>
        <v>92057.90226716164</v>
      </c>
    </row>
    <row r="37" spans="1:5">
      <c r="A37" s="560" t="s">
        <v>1986</v>
      </c>
      <c r="B37" s="558" t="s">
        <v>1987</v>
      </c>
      <c r="C37" s="684">
        <v>4</v>
      </c>
      <c r="D37" s="684">
        <v>5.9</v>
      </c>
      <c r="E37" s="691">
        <f>'Фэнкойлы Electrolux'!J35</f>
        <v>99359.945506483215</v>
      </c>
    </row>
    <row r="38" spans="1:5">
      <c r="A38" s="560" t="s">
        <v>1988</v>
      </c>
      <c r="B38" s="558" t="s">
        <v>1989</v>
      </c>
      <c r="C38" s="684">
        <v>4.8</v>
      </c>
      <c r="D38" s="684">
        <v>7.5</v>
      </c>
      <c r="E38" s="691">
        <f>'Фэнкойлы Electrolux'!J36</f>
        <v>109269.86133127683</v>
      </c>
    </row>
    <row r="39" spans="1:5">
      <c r="A39" s="560" t="s">
        <v>1990</v>
      </c>
      <c r="B39" s="558" t="s">
        <v>1991</v>
      </c>
      <c r="C39" s="684">
        <v>6.1</v>
      </c>
      <c r="D39" s="684">
        <v>8.9</v>
      </c>
      <c r="E39" s="691">
        <f>'Фэнкойлы Electrolux'!J37</f>
        <v>125438.67136120322</v>
      </c>
    </row>
    <row r="40" spans="1:5">
      <c r="A40" s="560" t="s">
        <v>1992</v>
      </c>
      <c r="B40" s="558" t="s">
        <v>1993</v>
      </c>
      <c r="C40" s="684">
        <v>8.3000000000000007</v>
      </c>
      <c r="D40" s="684">
        <v>12.1</v>
      </c>
      <c r="E40" s="691">
        <f>'Фэнкойлы Electrolux'!J38</f>
        <v>155429.20609413122</v>
      </c>
    </row>
    <row r="41" spans="1:5">
      <c r="A41" s="560" t="s">
        <v>1994</v>
      </c>
      <c r="B41" s="558" t="s">
        <v>1995</v>
      </c>
      <c r="C41" s="684">
        <v>9.8000000000000007</v>
      </c>
      <c r="D41" s="684">
        <v>14.9</v>
      </c>
      <c r="E41" s="691">
        <f>'Фэнкойлы Electrolux'!J39</f>
        <v>165339.12191892485</v>
      </c>
    </row>
    <row r="42" spans="1:5">
      <c r="A42" s="560" t="s">
        <v>1996</v>
      </c>
      <c r="B42" s="558" t="s">
        <v>1997</v>
      </c>
      <c r="C42" s="684">
        <v>11.9</v>
      </c>
      <c r="D42" s="684">
        <v>18.2</v>
      </c>
      <c r="E42" s="691">
        <f>'Фэнкойлы Electrolux'!J40</f>
        <v>185419.74082705923</v>
      </c>
    </row>
    <row r="43" spans="1:5" ht="13.5" thickBot="1">
      <c r="A43" s="562" t="s">
        <v>1998</v>
      </c>
      <c r="B43" s="563" t="s">
        <v>1999</v>
      </c>
      <c r="C43" s="685">
        <v>13.5</v>
      </c>
      <c r="D43" s="685">
        <v>21.5</v>
      </c>
      <c r="E43" s="692">
        <f>'Фэнкойлы Electrolux'!J41</f>
        <v>191939.42229073922</v>
      </c>
    </row>
    <row r="44" spans="1:5" s="698" customFormat="1" ht="15" customHeight="1">
      <c r="A44" s="2725" t="s">
        <v>2000</v>
      </c>
      <c r="B44" s="2726"/>
      <c r="C44" s="2726"/>
      <c r="D44" s="2726"/>
      <c r="E44" s="2727"/>
    </row>
    <row r="45" spans="1:5">
      <c r="A45" s="560" t="s">
        <v>2001</v>
      </c>
      <c r="B45" s="558" t="s">
        <v>2002</v>
      </c>
      <c r="C45" s="684">
        <v>7.3</v>
      </c>
      <c r="D45" s="684">
        <v>10.7</v>
      </c>
      <c r="E45" s="691">
        <f>'Фэнкойлы Electrolux'!J43</f>
        <v>174727.46322662404</v>
      </c>
    </row>
    <row r="46" spans="1:5">
      <c r="A46" s="560" t="s">
        <v>2003</v>
      </c>
      <c r="B46" s="558" t="s">
        <v>2004</v>
      </c>
      <c r="C46" s="684">
        <v>9.6999999999999993</v>
      </c>
      <c r="D46" s="684">
        <v>14.5</v>
      </c>
      <c r="E46" s="691">
        <f>'Фэнкойлы Electrolux'!J44</f>
        <v>189853.12422236163</v>
      </c>
    </row>
    <row r="47" spans="1:5">
      <c r="A47" s="560" t="s">
        <v>2005</v>
      </c>
      <c r="B47" s="558" t="s">
        <v>2006</v>
      </c>
      <c r="C47" s="684">
        <v>11</v>
      </c>
      <c r="D47" s="684">
        <v>16.5</v>
      </c>
      <c r="E47" s="691">
        <f>'Фэнкойлы Electrolux'!J45</f>
        <v>194808.08213475844</v>
      </c>
    </row>
    <row r="48" spans="1:5">
      <c r="A48" s="560" t="s">
        <v>2007</v>
      </c>
      <c r="B48" s="558" t="s">
        <v>2008</v>
      </c>
      <c r="C48" s="684">
        <v>13.2</v>
      </c>
      <c r="D48" s="684">
        <v>19.7</v>
      </c>
      <c r="E48" s="691">
        <f>'Фэнкойлы Electrolux'!J46</f>
        <v>210194.53038904324</v>
      </c>
    </row>
    <row r="49" spans="1:5">
      <c r="A49" s="560" t="s">
        <v>2009</v>
      </c>
      <c r="B49" s="558" t="s">
        <v>2010</v>
      </c>
      <c r="C49" s="684">
        <v>15.5</v>
      </c>
      <c r="D49" s="684">
        <v>23.3</v>
      </c>
      <c r="E49" s="691">
        <f>'Фэнкойлы Electrolux'!J47</f>
        <v>263655.91839121928</v>
      </c>
    </row>
    <row r="50" spans="1:5">
      <c r="A50" s="560" t="s">
        <v>2011</v>
      </c>
      <c r="B50" s="558" t="s">
        <v>2012</v>
      </c>
      <c r="C50" s="684">
        <v>17.399999999999999</v>
      </c>
      <c r="D50" s="684">
        <v>26.2</v>
      </c>
      <c r="E50" s="691">
        <f>'Фэнкойлы Electrolux'!J48</f>
        <v>287387.55891901447</v>
      </c>
    </row>
    <row r="51" spans="1:5" ht="13.5" thickBot="1">
      <c r="A51" s="562" t="s">
        <v>2013</v>
      </c>
      <c r="B51" s="563" t="s">
        <v>2014</v>
      </c>
      <c r="C51" s="685">
        <v>21.9</v>
      </c>
      <c r="D51" s="685">
        <v>33</v>
      </c>
      <c r="E51" s="692">
        <f>'Фэнкойлы Electrolux'!J49</f>
        <v>307468.17782714887</v>
      </c>
    </row>
    <row r="52" spans="1:5" s="698" customFormat="1" ht="15" customHeight="1">
      <c r="A52" s="2725" t="s">
        <v>2015</v>
      </c>
      <c r="B52" s="2726"/>
      <c r="C52" s="2726"/>
      <c r="D52" s="2726"/>
      <c r="E52" s="2727"/>
    </row>
    <row r="53" spans="1:5">
      <c r="A53" s="560" t="s">
        <v>2016</v>
      </c>
      <c r="B53" s="558" t="s">
        <v>2017</v>
      </c>
      <c r="C53" s="684">
        <v>1.3</v>
      </c>
      <c r="D53" s="684">
        <v>1.7</v>
      </c>
      <c r="E53" s="691">
        <f>'Фэнкойлы Electrolux'!J51</f>
        <v>93101.051301350424</v>
      </c>
    </row>
    <row r="54" spans="1:5">
      <c r="A54" s="560" t="s">
        <v>2018</v>
      </c>
      <c r="B54" s="558" t="s">
        <v>2019</v>
      </c>
      <c r="C54" s="684">
        <v>2.1</v>
      </c>
      <c r="D54" s="684">
        <v>2.8</v>
      </c>
      <c r="E54" s="691">
        <f>'Фэнкойлы Electrolux'!J52</f>
        <v>101967.81809195523</v>
      </c>
    </row>
    <row r="55" spans="1:5">
      <c r="A55" s="560" t="s">
        <v>2020</v>
      </c>
      <c r="B55" s="558" t="s">
        <v>2021</v>
      </c>
      <c r="C55" s="684">
        <v>2.8</v>
      </c>
      <c r="D55" s="684">
        <v>3.8</v>
      </c>
      <c r="E55" s="691">
        <f>'Фэнкойлы Electrolux'!J53</f>
        <v>108748.28681418241</v>
      </c>
    </row>
    <row r="56" spans="1:5">
      <c r="A56" s="560" t="s">
        <v>2022</v>
      </c>
      <c r="B56" s="558" t="s">
        <v>2023</v>
      </c>
      <c r="C56" s="684">
        <v>3.6</v>
      </c>
      <c r="D56" s="684">
        <v>5</v>
      </c>
      <c r="E56" s="691">
        <f>'Фэнкойлы Electrolux'!J54</f>
        <v>118136.62812188161</v>
      </c>
    </row>
    <row r="57" spans="1:5">
      <c r="A57" s="560" t="s">
        <v>2024</v>
      </c>
      <c r="B57" s="558" t="s">
        <v>2025</v>
      </c>
      <c r="C57" s="684">
        <v>4.4000000000000004</v>
      </c>
      <c r="D57" s="684">
        <v>6.2</v>
      </c>
      <c r="E57" s="691">
        <f>'Фэнкойлы Electrolux'!J55</f>
        <v>123613.16055137284</v>
      </c>
    </row>
    <row r="58" spans="1:5">
      <c r="A58" s="560" t="s">
        <v>2026</v>
      </c>
      <c r="B58" s="558" t="s">
        <v>2027</v>
      </c>
      <c r="C58" s="684">
        <v>5.3</v>
      </c>
      <c r="D58" s="684">
        <v>7.7</v>
      </c>
      <c r="E58" s="691">
        <f>'Фэнкойлы Electrolux'!J56</f>
        <v>131436.77830778883</v>
      </c>
    </row>
    <row r="59" spans="1:5">
      <c r="A59" s="560" t="s">
        <v>2028</v>
      </c>
      <c r="B59" s="558" t="s">
        <v>2029</v>
      </c>
      <c r="C59" s="684">
        <v>6.2</v>
      </c>
      <c r="D59" s="684">
        <v>9.1</v>
      </c>
      <c r="E59" s="691">
        <f>'Фэнкойлы Electrolux'!J57</f>
        <v>140825.11961548802</v>
      </c>
    </row>
    <row r="60" spans="1:5">
      <c r="A60" s="560" t="s">
        <v>2030</v>
      </c>
      <c r="B60" s="558" t="s">
        <v>2031</v>
      </c>
      <c r="C60" s="684">
        <v>7.2</v>
      </c>
      <c r="D60" s="684">
        <v>10.5</v>
      </c>
      <c r="E60" s="691">
        <f>'Фэнкойлы Electrolux'!J58</f>
        <v>152038.97173301765</v>
      </c>
    </row>
    <row r="61" spans="1:5" ht="13.5" thickBot="1">
      <c r="A61" s="562" t="s">
        <v>2032</v>
      </c>
      <c r="B61" s="563" t="s">
        <v>2033</v>
      </c>
      <c r="C61" s="685">
        <v>8.6</v>
      </c>
      <c r="D61" s="685">
        <v>12.9</v>
      </c>
      <c r="E61" s="692">
        <f>'Фэнкойлы Electrolux'!J59</f>
        <v>160384.16400652801</v>
      </c>
    </row>
    <row r="62" spans="1:5" s="682" customFormat="1" ht="15" customHeight="1">
      <c r="A62" s="2725" t="s">
        <v>2034</v>
      </c>
      <c r="B62" s="2726"/>
      <c r="C62" s="2726"/>
      <c r="D62" s="2726"/>
      <c r="E62" s="2727"/>
    </row>
    <row r="63" spans="1:5">
      <c r="A63" s="560" t="s">
        <v>2035</v>
      </c>
      <c r="B63" s="558" t="s">
        <v>2036</v>
      </c>
      <c r="C63" s="684" t="s">
        <v>243</v>
      </c>
      <c r="D63" s="684" t="s">
        <v>243</v>
      </c>
      <c r="E63" s="691">
        <f>'Фэнкойлы Electrolux'!J61</f>
        <v>15647.235512832005</v>
      </c>
    </row>
    <row r="64" spans="1:5">
      <c r="A64" s="560" t="s">
        <v>2037</v>
      </c>
      <c r="B64" s="558" t="s">
        <v>2038</v>
      </c>
      <c r="C64" s="684" t="s">
        <v>243</v>
      </c>
      <c r="D64" s="684" t="s">
        <v>243</v>
      </c>
      <c r="E64" s="691">
        <f>'Фэнкойлы Electrolux'!J62</f>
        <v>10431.490341888</v>
      </c>
    </row>
    <row r="65" spans="1:5">
      <c r="A65" s="560" t="s">
        <v>2039</v>
      </c>
      <c r="B65" s="558" t="s">
        <v>2040</v>
      </c>
      <c r="C65" s="684" t="s">
        <v>243</v>
      </c>
      <c r="D65" s="684" t="s">
        <v>243</v>
      </c>
      <c r="E65" s="691">
        <f>'Фэнкойлы Electrolux'!J63</f>
        <v>24774.789561984009</v>
      </c>
    </row>
    <row r="66" spans="1:5">
      <c r="A66" s="560" t="s">
        <v>2041</v>
      </c>
      <c r="B66" s="558" t="s">
        <v>2042</v>
      </c>
      <c r="C66" s="684" t="s">
        <v>243</v>
      </c>
      <c r="D66" s="684" t="s">
        <v>243</v>
      </c>
      <c r="E66" s="691">
        <f>'Фэнкойлы Electrolux'!J64</f>
        <v>20862.980683776001</v>
      </c>
    </row>
    <row r="67" spans="1:5">
      <c r="A67" s="560" t="s">
        <v>2043</v>
      </c>
      <c r="B67" s="558" t="s">
        <v>2044</v>
      </c>
      <c r="C67" s="684" t="s">
        <v>243</v>
      </c>
      <c r="D67" s="684" t="s">
        <v>243</v>
      </c>
      <c r="E67" s="691">
        <f>'Фэнкойлы Electrolux'!J65</f>
        <v>117354.26634624001</v>
      </c>
    </row>
    <row r="68" spans="1:5">
      <c r="A68" s="560" t="s">
        <v>2045</v>
      </c>
      <c r="B68" s="558" t="s">
        <v>2046</v>
      </c>
      <c r="C68" s="684" t="s">
        <v>243</v>
      </c>
      <c r="D68" s="684" t="s">
        <v>243</v>
      </c>
      <c r="E68" s="691">
        <f>'Фэнкойлы Electrolux'!J66</f>
        <v>143432.99220096003</v>
      </c>
    </row>
    <row r="69" spans="1:5">
      <c r="A69" s="560" t="s">
        <v>2047</v>
      </c>
      <c r="B69" s="558" t="s">
        <v>2048</v>
      </c>
      <c r="C69" s="684" t="s">
        <v>243</v>
      </c>
      <c r="D69" s="684" t="s">
        <v>243</v>
      </c>
      <c r="E69" s="691">
        <f>'Фэнкойлы Electrolux'!J67</f>
        <v>26078.725854720007</v>
      </c>
    </row>
    <row r="70" spans="1:5">
      <c r="A70" s="560" t="s">
        <v>2049</v>
      </c>
      <c r="B70" s="558" t="s">
        <v>2050</v>
      </c>
      <c r="C70" s="684" t="s">
        <v>243</v>
      </c>
      <c r="D70" s="684" t="s">
        <v>243</v>
      </c>
      <c r="E70" s="691">
        <f>'Фэнкойлы Electrolux'!J68</f>
        <v>10431.490341888</v>
      </c>
    </row>
    <row r="71" spans="1:5">
      <c r="A71" s="560" t="s">
        <v>2051</v>
      </c>
      <c r="B71" s="558" t="s">
        <v>2052</v>
      </c>
      <c r="C71" s="684" t="s">
        <v>243</v>
      </c>
      <c r="D71" s="684" t="s">
        <v>243</v>
      </c>
      <c r="E71" s="691">
        <f>'Фэнкойлы Electrolux'!J69</f>
        <v>26078.725854720007</v>
      </c>
    </row>
    <row r="72" spans="1:5">
      <c r="A72" s="560" t="s">
        <v>2053</v>
      </c>
      <c r="B72" s="558" t="s">
        <v>2054</v>
      </c>
      <c r="C72" s="684" t="s">
        <v>243</v>
      </c>
      <c r="D72" s="684" t="s">
        <v>243</v>
      </c>
      <c r="E72" s="691">
        <f>'Фэнкойлы Electrolux'!J70</f>
        <v>39118.088782080013</v>
      </c>
    </row>
    <row r="73" spans="1:5">
      <c r="A73" s="560" t="s">
        <v>2055</v>
      </c>
      <c r="B73" s="558" t="s">
        <v>2056</v>
      </c>
      <c r="C73" s="684" t="s">
        <v>243</v>
      </c>
      <c r="D73" s="684" t="s">
        <v>243</v>
      </c>
      <c r="E73" s="691">
        <f>'Фэнкойлы Electrolux'!J71</f>
        <v>71716.496100480013</v>
      </c>
    </row>
    <row r="74" spans="1:5" ht="13.5" thickBot="1">
      <c r="A74" s="562" t="s">
        <v>2057</v>
      </c>
      <c r="B74" s="563" t="s">
        <v>2058</v>
      </c>
      <c r="C74" s="685" t="s">
        <v>243</v>
      </c>
      <c r="D74" s="685" t="s">
        <v>243</v>
      </c>
      <c r="E74" s="692">
        <f>'Фэнкойлы Electrolux'!J72</f>
        <v>74324.368685952009</v>
      </c>
    </row>
    <row r="75" spans="1:5">
      <c r="A75" s="2735" t="s">
        <v>2059</v>
      </c>
      <c r="B75" s="2736"/>
      <c r="C75" s="2736"/>
      <c r="D75" s="2736"/>
      <c r="E75" s="2737"/>
    </row>
    <row r="76" spans="1:5">
      <c r="A76" s="686"/>
      <c r="B76" s="681" t="s">
        <v>2060</v>
      </c>
      <c r="C76" s="681" t="s">
        <v>2061</v>
      </c>
      <c r="D76" s="681" t="s">
        <v>2062</v>
      </c>
      <c r="E76" s="690" t="s">
        <v>2062</v>
      </c>
    </row>
    <row r="77" spans="1:5">
      <c r="A77" s="662" t="s">
        <v>2063</v>
      </c>
      <c r="B77" s="401" t="s">
        <v>2064</v>
      </c>
      <c r="C77" s="663" t="s">
        <v>243</v>
      </c>
      <c r="D77" s="401" t="s">
        <v>2065</v>
      </c>
      <c r="E77" s="693">
        <f>'Фэнкойлы Electrolux'!J74</f>
        <v>22681.923264000001</v>
      </c>
    </row>
    <row r="78" spans="1:5">
      <c r="A78" s="662" t="s">
        <v>2066</v>
      </c>
      <c r="B78" s="401" t="s">
        <v>2067</v>
      </c>
      <c r="C78" s="401" t="s">
        <v>2068</v>
      </c>
      <c r="D78" s="401" t="s">
        <v>2069</v>
      </c>
      <c r="E78" s="693">
        <f>'Фэнкойлы Electrolux'!J75</f>
        <v>24135.892704000002</v>
      </c>
    </row>
    <row r="79" spans="1:5" ht="13.5" thickBot="1">
      <c r="A79" s="687" t="s">
        <v>2070</v>
      </c>
      <c r="B79" s="688" t="s">
        <v>243</v>
      </c>
      <c r="C79" s="689" t="s">
        <v>2071</v>
      </c>
      <c r="D79" s="689" t="s">
        <v>2072</v>
      </c>
      <c r="E79" s="694">
        <f>'Фэнкойлы Electrolux'!J76</f>
        <v>27043.831584000007</v>
      </c>
    </row>
  </sheetData>
  <sheetProtection password="C617" sheet="1" objects="1" scenarios="1" selectLockedCells="1" selectUnlockedCells="1"/>
  <mergeCells count="12">
    <mergeCell ref="A75:E75"/>
    <mergeCell ref="A1:E1"/>
    <mergeCell ref="A62:E62"/>
    <mergeCell ref="A4:E4"/>
    <mergeCell ref="A28:E28"/>
    <mergeCell ref="A34:E34"/>
    <mergeCell ref="A44:E44"/>
    <mergeCell ref="A52:E52"/>
    <mergeCell ref="A2:A3"/>
    <mergeCell ref="B2:B3"/>
    <mergeCell ref="C2:D2"/>
    <mergeCell ref="E2:E3"/>
  </mergeCells>
  <pageMargins left="0.7" right="0.7" top="0.75" bottom="0.75" header="0.3" footer="0.3"/>
  <pageSetup paperSize="9" scale="65" orientation="portrait" r:id="rId1"/>
  <rowBreaks count="1" manualBreakCount="1">
    <brk id="61" max="4" man="1"/>
  </rowBreaks>
  <ignoredErrors>
    <ignoredError sqref="E5 E6:E27 E29:E33 E35:E43 E45:E51 E53:E61 E63:E74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2060"/>
  </sheetPr>
  <dimension ref="A1:K32"/>
  <sheetViews>
    <sheetView view="pageBreakPreview" zoomScaleNormal="100" zoomScaleSheetLayoutView="100" workbookViewId="0">
      <selection activeCell="M8" sqref="M8:M9"/>
    </sheetView>
  </sheetViews>
  <sheetFormatPr defaultColWidth="9" defaultRowHeight="12.75"/>
  <cols>
    <col min="1" max="1" width="14.7109375" style="7" customWidth="1"/>
    <col min="2" max="2" width="15.28515625" style="12" customWidth="1"/>
    <col min="3" max="3" width="10.28515625" style="1" customWidth="1"/>
    <col min="4" max="4" width="13.7109375" style="1" customWidth="1"/>
    <col min="5" max="5" width="9.85546875" style="1" customWidth="1"/>
    <col min="6" max="6" width="8.5703125" style="1" customWidth="1"/>
    <col min="7" max="7" width="12.5703125" style="6" customWidth="1"/>
    <col min="8" max="8" width="12.85546875" style="6" customWidth="1"/>
    <col min="9" max="9" width="5.85546875" style="6" customWidth="1"/>
    <col min="10" max="10" width="14.140625" style="99" customWidth="1"/>
    <col min="11" max="11" width="9" style="38"/>
    <col min="12" max="12" width="9" style="1" customWidth="1"/>
    <col min="13" max="16384" width="9" style="1"/>
  </cols>
  <sheetData>
    <row r="1" spans="1:11" ht="28.5" customHeight="1">
      <c r="A1" s="2748" t="s">
        <v>230</v>
      </c>
      <c r="B1" s="2636" t="s">
        <v>466</v>
      </c>
      <c r="C1" s="730" t="s">
        <v>231</v>
      </c>
      <c r="D1" s="2636" t="s">
        <v>2245</v>
      </c>
      <c r="E1" s="2750" t="s">
        <v>223</v>
      </c>
      <c r="F1" s="2750" t="s">
        <v>606</v>
      </c>
      <c r="G1" s="617" t="s">
        <v>234</v>
      </c>
      <c r="H1" s="617" t="s">
        <v>235</v>
      </c>
      <c r="I1" s="2750" t="s">
        <v>18</v>
      </c>
      <c r="J1" s="2741" t="s">
        <v>985</v>
      </c>
      <c r="K1" s="699"/>
    </row>
    <row r="2" spans="1:11" ht="30" customHeight="1" thickBot="1">
      <c r="A2" s="2641"/>
      <c r="B2" s="2749"/>
      <c r="C2" s="618" t="s">
        <v>236</v>
      </c>
      <c r="D2" s="2749"/>
      <c r="E2" s="2632"/>
      <c r="F2" s="2632"/>
      <c r="G2" s="618" t="s">
        <v>239</v>
      </c>
      <c r="H2" s="618" t="s">
        <v>239</v>
      </c>
      <c r="I2" s="2632"/>
      <c r="J2" s="2634"/>
      <c r="K2" s="699"/>
    </row>
    <row r="3" spans="1:11" ht="23.25" customHeight="1" thickBot="1">
      <c r="A3" s="2742" t="s">
        <v>194</v>
      </c>
      <c r="B3" s="2743"/>
      <c r="C3" s="2743"/>
      <c r="D3" s="2743"/>
      <c r="E3" s="2743"/>
      <c r="F3" s="2743"/>
      <c r="G3" s="2743"/>
      <c r="H3" s="2743"/>
      <c r="I3" s="2743"/>
      <c r="J3" s="2744"/>
      <c r="K3" s="80"/>
    </row>
    <row r="4" spans="1:11" ht="23.25" customHeight="1" thickBot="1">
      <c r="A4" s="2745" t="s">
        <v>2244</v>
      </c>
      <c r="B4" s="2746"/>
      <c r="C4" s="2746"/>
      <c r="D4" s="2746"/>
      <c r="E4" s="2746"/>
      <c r="F4" s="2746"/>
      <c r="G4" s="2746"/>
      <c r="H4" s="2746"/>
      <c r="I4" s="2746"/>
      <c r="J4" s="2747"/>
      <c r="K4" s="81"/>
    </row>
    <row r="5" spans="1:11" ht="13.5" customHeight="1">
      <c r="A5" s="731" t="s">
        <v>251</v>
      </c>
      <c r="B5" s="732" t="s">
        <v>648</v>
      </c>
      <c r="C5" s="733">
        <v>3.2</v>
      </c>
      <c r="D5" s="733" t="s">
        <v>650</v>
      </c>
      <c r="E5" s="734">
        <v>1.6</v>
      </c>
      <c r="F5" s="735">
        <v>29.4</v>
      </c>
      <c r="G5" s="736" t="s">
        <v>663</v>
      </c>
      <c r="H5" s="736" t="s">
        <v>664</v>
      </c>
      <c r="I5" s="737">
        <v>30.5</v>
      </c>
      <c r="J5" s="2738">
        <f>KKБ!H3</f>
        <v>201739.79177124033</v>
      </c>
      <c r="K5" s="44"/>
    </row>
    <row r="6" spans="1:11" ht="13.5" customHeight="1" thickBot="1">
      <c r="A6" s="738" t="s">
        <v>253</v>
      </c>
      <c r="B6" s="739" t="s">
        <v>704</v>
      </c>
      <c r="C6" s="740" t="s">
        <v>243</v>
      </c>
      <c r="D6" s="740" t="s">
        <v>243</v>
      </c>
      <c r="E6" s="740" t="s">
        <v>243</v>
      </c>
      <c r="F6" s="740" t="s">
        <v>243</v>
      </c>
      <c r="G6" s="740" t="s">
        <v>243</v>
      </c>
      <c r="H6" s="741" t="s">
        <v>706</v>
      </c>
      <c r="I6" s="742"/>
      <c r="J6" s="2739"/>
      <c r="K6" s="44"/>
    </row>
    <row r="7" spans="1:11" ht="13.5" customHeight="1">
      <c r="A7" s="731" t="s">
        <v>251</v>
      </c>
      <c r="B7" s="732" t="s">
        <v>649</v>
      </c>
      <c r="C7" s="733">
        <v>5.3</v>
      </c>
      <c r="D7" s="733" t="s">
        <v>650</v>
      </c>
      <c r="E7" s="734">
        <v>2.85</v>
      </c>
      <c r="F7" s="735">
        <v>44</v>
      </c>
      <c r="G7" s="736" t="s">
        <v>665</v>
      </c>
      <c r="H7" s="736" t="s">
        <v>666</v>
      </c>
      <c r="I7" s="737">
        <v>36.5</v>
      </c>
      <c r="J7" s="2738">
        <f>KKБ!H4</f>
        <v>238231.97253532143</v>
      </c>
      <c r="K7" s="44"/>
    </row>
    <row r="8" spans="1:11" ht="13.5" customHeight="1" thickBot="1">
      <c r="A8" s="738" t="s">
        <v>253</v>
      </c>
      <c r="B8" s="739" t="s">
        <v>705</v>
      </c>
      <c r="C8" s="740"/>
      <c r="D8" s="740"/>
      <c r="E8" s="740"/>
      <c r="F8" s="740"/>
      <c r="G8" s="740"/>
      <c r="H8" s="741" t="s">
        <v>706</v>
      </c>
      <c r="I8" s="742"/>
      <c r="J8" s="2739"/>
      <c r="K8" s="44"/>
    </row>
    <row r="9" spans="1:11" ht="13.5" customHeight="1">
      <c r="A9" s="731" t="s">
        <v>251</v>
      </c>
      <c r="B9" s="732" t="s">
        <v>639</v>
      </c>
      <c r="C9" s="733">
        <v>7.1</v>
      </c>
      <c r="D9" s="733" t="s">
        <v>650</v>
      </c>
      <c r="E9" s="734">
        <v>3.5</v>
      </c>
      <c r="F9" s="735">
        <v>72.599999999999994</v>
      </c>
      <c r="G9" s="736" t="s">
        <v>667</v>
      </c>
      <c r="H9" s="736" t="s">
        <v>668</v>
      </c>
      <c r="I9" s="737">
        <v>48.5</v>
      </c>
      <c r="J9" s="2738">
        <f>KKБ!H5</f>
        <v>259576.45562374618</v>
      </c>
      <c r="K9" s="44"/>
    </row>
    <row r="10" spans="1:11" ht="13.5" customHeight="1" thickBot="1">
      <c r="A10" s="738" t="s">
        <v>253</v>
      </c>
      <c r="B10" s="739" t="s">
        <v>690</v>
      </c>
      <c r="C10" s="740"/>
      <c r="D10" s="740"/>
      <c r="E10" s="740"/>
      <c r="F10" s="740"/>
      <c r="G10" s="740"/>
      <c r="H10" s="741" t="s">
        <v>254</v>
      </c>
      <c r="I10" s="742" t="s">
        <v>255</v>
      </c>
      <c r="J10" s="2739"/>
      <c r="K10" s="44"/>
    </row>
    <row r="11" spans="1:11" ht="13.5" customHeight="1">
      <c r="A11" s="731" t="s">
        <v>251</v>
      </c>
      <c r="B11" s="732" t="s">
        <v>640</v>
      </c>
      <c r="C11" s="733">
        <v>10.5</v>
      </c>
      <c r="D11" s="733" t="s">
        <v>256</v>
      </c>
      <c r="E11" s="734">
        <v>5.3</v>
      </c>
      <c r="F11" s="735">
        <v>58</v>
      </c>
      <c r="G11" s="736" t="s">
        <v>669</v>
      </c>
      <c r="H11" s="736" t="s">
        <v>229</v>
      </c>
      <c r="I11" s="737">
        <v>85.8</v>
      </c>
      <c r="J11" s="2738">
        <f>KKБ!H6</f>
        <v>347708.51482756448</v>
      </c>
      <c r="K11" s="44"/>
    </row>
    <row r="12" spans="1:11" ht="13.5" customHeight="1" thickBot="1">
      <c r="A12" s="738" t="s">
        <v>253</v>
      </c>
      <c r="B12" s="739" t="s">
        <v>691</v>
      </c>
      <c r="C12" s="740"/>
      <c r="D12" s="740"/>
      <c r="E12" s="740"/>
      <c r="F12" s="740"/>
      <c r="G12" s="740"/>
      <c r="H12" s="741" t="s">
        <v>254</v>
      </c>
      <c r="I12" s="742" t="s">
        <v>255</v>
      </c>
      <c r="J12" s="2739"/>
      <c r="K12" s="44"/>
    </row>
    <row r="13" spans="1:11" ht="13.5" customHeight="1">
      <c r="A13" s="731" t="s">
        <v>251</v>
      </c>
      <c r="B13" s="732" t="s">
        <v>641</v>
      </c>
      <c r="C13" s="733">
        <v>14</v>
      </c>
      <c r="D13" s="733" t="s">
        <v>256</v>
      </c>
      <c r="E13" s="734">
        <v>6.1</v>
      </c>
      <c r="F13" s="735">
        <v>58</v>
      </c>
      <c r="G13" s="736" t="s">
        <v>794</v>
      </c>
      <c r="H13" s="736" t="s">
        <v>258</v>
      </c>
      <c r="I13" s="737">
        <v>91.6</v>
      </c>
      <c r="J13" s="2738">
        <f>KKБ!H7</f>
        <v>349774.10996515385</v>
      </c>
      <c r="K13" s="44"/>
    </row>
    <row r="14" spans="1:11" ht="13.5" customHeight="1" thickBot="1">
      <c r="A14" s="738" t="s">
        <v>253</v>
      </c>
      <c r="B14" s="739" t="s">
        <v>692</v>
      </c>
      <c r="C14" s="740"/>
      <c r="D14" s="740"/>
      <c r="E14" s="740"/>
      <c r="F14" s="740"/>
      <c r="G14" s="740"/>
      <c r="H14" s="741" t="s">
        <v>254</v>
      </c>
      <c r="I14" s="742" t="s">
        <v>257</v>
      </c>
      <c r="J14" s="2739"/>
      <c r="K14" s="44"/>
    </row>
    <row r="15" spans="1:11" ht="13.5" customHeight="1">
      <c r="A15" s="731" t="s">
        <v>251</v>
      </c>
      <c r="B15" s="732" t="s">
        <v>642</v>
      </c>
      <c r="C15" s="743">
        <v>16</v>
      </c>
      <c r="D15" s="733" t="s">
        <v>256</v>
      </c>
      <c r="E15" s="734">
        <v>8.5</v>
      </c>
      <c r="F15" s="735">
        <v>59</v>
      </c>
      <c r="G15" s="736" t="s">
        <v>794</v>
      </c>
      <c r="H15" s="736" t="s">
        <v>258</v>
      </c>
      <c r="I15" s="737">
        <v>96.6</v>
      </c>
      <c r="J15" s="2738">
        <f>KKБ!H8</f>
        <v>417250.21779307729</v>
      </c>
      <c r="K15" s="44"/>
    </row>
    <row r="16" spans="1:11" ht="13.5" customHeight="1" thickBot="1">
      <c r="A16" s="738" t="s">
        <v>253</v>
      </c>
      <c r="B16" s="739" t="s">
        <v>693</v>
      </c>
      <c r="C16" s="740"/>
      <c r="D16" s="740"/>
      <c r="E16" s="740"/>
      <c r="F16" s="740"/>
      <c r="G16" s="740"/>
      <c r="H16" s="741" t="s">
        <v>254</v>
      </c>
      <c r="I16" s="742" t="s">
        <v>255</v>
      </c>
      <c r="J16" s="2739"/>
      <c r="K16" s="44"/>
    </row>
    <row r="17" spans="1:11" ht="13.5" customHeight="1">
      <c r="A17" s="731" t="s">
        <v>251</v>
      </c>
      <c r="B17" s="732" t="s">
        <v>643</v>
      </c>
      <c r="C17" s="733">
        <v>22</v>
      </c>
      <c r="D17" s="733" t="s">
        <v>651</v>
      </c>
      <c r="E17" s="734">
        <v>11.7</v>
      </c>
      <c r="F17" s="735">
        <v>65</v>
      </c>
      <c r="G17" s="736" t="s">
        <v>670</v>
      </c>
      <c r="H17" s="736" t="s">
        <v>259</v>
      </c>
      <c r="I17" s="737">
        <v>171</v>
      </c>
      <c r="J17" s="2738">
        <f>KKБ!H9</f>
        <v>952239.35842875566</v>
      </c>
      <c r="K17" s="44"/>
    </row>
    <row r="18" spans="1:11" ht="13.5" customHeight="1" thickBot="1">
      <c r="A18" s="738" t="s">
        <v>253</v>
      </c>
      <c r="B18" s="739" t="s">
        <v>694</v>
      </c>
      <c r="C18" s="740"/>
      <c r="D18" s="740"/>
      <c r="E18" s="740"/>
      <c r="F18" s="740"/>
      <c r="G18" s="740"/>
      <c r="H18" s="741" t="s">
        <v>254</v>
      </c>
      <c r="I18" s="742" t="s">
        <v>260</v>
      </c>
      <c r="J18" s="2739"/>
      <c r="K18" s="44"/>
    </row>
    <row r="19" spans="1:11" ht="13.5" customHeight="1">
      <c r="A19" s="731" t="s">
        <v>251</v>
      </c>
      <c r="B19" s="732" t="s">
        <v>644</v>
      </c>
      <c r="C19" s="733">
        <v>28</v>
      </c>
      <c r="D19" s="733" t="s">
        <v>651</v>
      </c>
      <c r="E19" s="734">
        <v>14.4</v>
      </c>
      <c r="F19" s="735">
        <v>67</v>
      </c>
      <c r="G19" s="736" t="s">
        <v>670</v>
      </c>
      <c r="H19" s="736" t="s">
        <v>259</v>
      </c>
      <c r="I19" s="737">
        <v>185</v>
      </c>
      <c r="J19" s="2738">
        <f>KKБ!H10</f>
        <v>979092.09521741897</v>
      </c>
      <c r="K19" s="44"/>
    </row>
    <row r="20" spans="1:11" ht="13.5" customHeight="1" thickBot="1">
      <c r="A20" s="738" t="s">
        <v>253</v>
      </c>
      <c r="B20" s="739" t="s">
        <v>694</v>
      </c>
      <c r="C20" s="740"/>
      <c r="D20" s="740"/>
      <c r="E20" s="740"/>
      <c r="F20" s="740"/>
      <c r="G20" s="740"/>
      <c r="H20" s="741" t="s">
        <v>254</v>
      </c>
      <c r="I20" s="742" t="s">
        <v>260</v>
      </c>
      <c r="J20" s="2739"/>
      <c r="K20" s="44"/>
    </row>
    <row r="21" spans="1:11" ht="13.5" customHeight="1">
      <c r="A21" s="731" t="s">
        <v>251</v>
      </c>
      <c r="B21" s="732" t="s">
        <v>645</v>
      </c>
      <c r="C21" s="733">
        <v>35</v>
      </c>
      <c r="D21" s="733" t="s">
        <v>539</v>
      </c>
      <c r="E21" s="734">
        <v>17.3</v>
      </c>
      <c r="F21" s="735">
        <v>69</v>
      </c>
      <c r="G21" s="736" t="s">
        <v>670</v>
      </c>
      <c r="H21" s="736" t="s">
        <v>259</v>
      </c>
      <c r="I21" s="737">
        <v>199</v>
      </c>
      <c r="J21" s="2738">
        <f>KKБ!H11</f>
        <v>1222832.3214529792</v>
      </c>
      <c r="K21" s="44"/>
    </row>
    <row r="22" spans="1:11" ht="13.5" customHeight="1" thickBot="1">
      <c r="A22" s="738" t="s">
        <v>253</v>
      </c>
      <c r="B22" s="739" t="s">
        <v>695</v>
      </c>
      <c r="C22" s="740"/>
      <c r="D22" s="740"/>
      <c r="E22" s="740"/>
      <c r="F22" s="740"/>
      <c r="G22" s="740"/>
      <c r="H22" s="744" t="s">
        <v>254</v>
      </c>
      <c r="I22" s="745">
        <v>2.74</v>
      </c>
      <c r="J22" s="2739"/>
      <c r="K22" s="44"/>
    </row>
    <row r="23" spans="1:11" ht="13.5" customHeight="1">
      <c r="A23" s="731" t="s">
        <v>251</v>
      </c>
      <c r="B23" s="732" t="s">
        <v>646</v>
      </c>
      <c r="C23" s="733">
        <v>45</v>
      </c>
      <c r="D23" s="733" t="s">
        <v>252</v>
      </c>
      <c r="E23" s="734">
        <v>26.9</v>
      </c>
      <c r="F23" s="735">
        <v>70</v>
      </c>
      <c r="G23" s="736" t="s">
        <v>671</v>
      </c>
      <c r="H23" s="736" t="s">
        <v>672</v>
      </c>
      <c r="I23" s="737">
        <v>288</v>
      </c>
      <c r="J23" s="2738">
        <f>KKБ!H12</f>
        <v>1609098.6121822142</v>
      </c>
      <c r="K23" s="44"/>
    </row>
    <row r="24" spans="1:11" ht="13.5" customHeight="1" thickBot="1">
      <c r="A24" s="738" t="s">
        <v>253</v>
      </c>
      <c r="B24" s="746" t="s">
        <v>696</v>
      </c>
      <c r="C24" s="740"/>
      <c r="D24" s="740"/>
      <c r="E24" s="740"/>
      <c r="F24" s="740"/>
      <c r="G24" s="740"/>
      <c r="H24" s="747" t="s">
        <v>254</v>
      </c>
      <c r="I24" s="748" t="s">
        <v>261</v>
      </c>
      <c r="J24" s="2739"/>
      <c r="K24" s="44"/>
    </row>
    <row r="25" spans="1:11" ht="13.5" customHeight="1">
      <c r="A25" s="731" t="s">
        <v>251</v>
      </c>
      <c r="B25" s="732" t="s">
        <v>535</v>
      </c>
      <c r="C25" s="733">
        <v>53</v>
      </c>
      <c r="D25" s="733" t="s">
        <v>539</v>
      </c>
      <c r="E25" s="734">
        <v>16.8</v>
      </c>
      <c r="F25" s="735">
        <v>73</v>
      </c>
      <c r="G25" s="736" t="s">
        <v>960</v>
      </c>
      <c r="H25" s="736" t="s">
        <v>962</v>
      </c>
      <c r="I25" s="737">
        <v>403</v>
      </c>
      <c r="J25" s="2738">
        <f>KKБ!H13</f>
        <v>2137202.4356925944</v>
      </c>
      <c r="K25" s="44"/>
    </row>
    <row r="26" spans="1:11" ht="13.5" customHeight="1" thickBot="1">
      <c r="A26" s="738" t="s">
        <v>253</v>
      </c>
      <c r="B26" s="739" t="s">
        <v>707</v>
      </c>
      <c r="C26" s="740"/>
      <c r="D26" s="740"/>
      <c r="E26" s="740"/>
      <c r="F26" s="740"/>
      <c r="G26" s="740"/>
      <c r="H26" s="741" t="s">
        <v>567</v>
      </c>
      <c r="I26" s="742">
        <v>6</v>
      </c>
      <c r="J26" s="2739"/>
      <c r="K26" s="44"/>
    </row>
    <row r="27" spans="1:11" ht="13.5" customHeight="1">
      <c r="A27" s="731" t="s">
        <v>251</v>
      </c>
      <c r="B27" s="732" t="s">
        <v>536</v>
      </c>
      <c r="C27" s="733">
        <v>61</v>
      </c>
      <c r="D27" s="733" t="s">
        <v>539</v>
      </c>
      <c r="E27" s="734">
        <v>19</v>
      </c>
      <c r="F27" s="735">
        <v>76</v>
      </c>
      <c r="G27" s="736" t="s">
        <v>960</v>
      </c>
      <c r="H27" s="736" t="s">
        <v>962</v>
      </c>
      <c r="I27" s="737">
        <v>403</v>
      </c>
      <c r="J27" s="2738">
        <f>KKБ!H14</f>
        <v>2354778.4568520207</v>
      </c>
      <c r="K27" s="44"/>
    </row>
    <row r="28" spans="1:11" ht="13.5" customHeight="1" thickBot="1">
      <c r="A28" s="738" t="s">
        <v>253</v>
      </c>
      <c r="B28" s="739" t="s">
        <v>707</v>
      </c>
      <c r="C28" s="740"/>
      <c r="D28" s="740"/>
      <c r="E28" s="740"/>
      <c r="F28" s="740"/>
      <c r="G28" s="740"/>
      <c r="H28" s="741" t="s">
        <v>567</v>
      </c>
      <c r="I28" s="742">
        <v>6</v>
      </c>
      <c r="J28" s="2739"/>
      <c r="K28" s="44"/>
    </row>
    <row r="29" spans="1:11" ht="13.5" customHeight="1">
      <c r="A29" s="731" t="s">
        <v>251</v>
      </c>
      <c r="B29" s="732" t="s">
        <v>537</v>
      </c>
      <c r="C29" s="733">
        <v>70</v>
      </c>
      <c r="D29" s="733" t="s">
        <v>539</v>
      </c>
      <c r="E29" s="734">
        <v>22</v>
      </c>
      <c r="F29" s="735">
        <v>76</v>
      </c>
      <c r="G29" s="736" t="s">
        <v>961</v>
      </c>
      <c r="H29" s="736" t="s">
        <v>963</v>
      </c>
      <c r="I29" s="737">
        <v>508</v>
      </c>
      <c r="J29" s="2738">
        <f>KKБ!H15</f>
        <v>2548944.3997854325</v>
      </c>
      <c r="K29" s="44"/>
    </row>
    <row r="30" spans="1:11" ht="13.5" customHeight="1" thickBot="1">
      <c r="A30" s="738" t="s">
        <v>253</v>
      </c>
      <c r="B30" s="739" t="s">
        <v>708</v>
      </c>
      <c r="C30" s="740"/>
      <c r="D30" s="740"/>
      <c r="E30" s="740"/>
      <c r="F30" s="740"/>
      <c r="G30" s="740"/>
      <c r="H30" s="741" t="s">
        <v>567</v>
      </c>
      <c r="I30" s="742">
        <v>6</v>
      </c>
      <c r="J30" s="2739"/>
      <c r="K30" s="44"/>
    </row>
    <row r="31" spans="1:11" ht="13.5" customHeight="1">
      <c r="A31" s="731" t="s">
        <v>251</v>
      </c>
      <c r="B31" s="732" t="s">
        <v>538</v>
      </c>
      <c r="C31" s="743">
        <v>105</v>
      </c>
      <c r="D31" s="733" t="s">
        <v>539</v>
      </c>
      <c r="E31" s="734">
        <v>28</v>
      </c>
      <c r="F31" s="735">
        <v>78</v>
      </c>
      <c r="G31" s="736" t="s">
        <v>961</v>
      </c>
      <c r="H31" s="736" t="s">
        <v>963</v>
      </c>
      <c r="I31" s="737">
        <v>570</v>
      </c>
      <c r="J31" s="2738">
        <f>KKБ!H16</f>
        <v>3746301.0478748074</v>
      </c>
      <c r="K31" s="44"/>
    </row>
    <row r="32" spans="1:11" ht="13.5" customHeight="1" thickBot="1">
      <c r="A32" s="738" t="s">
        <v>253</v>
      </c>
      <c r="B32" s="739" t="s">
        <v>709</v>
      </c>
      <c r="C32" s="749"/>
      <c r="D32" s="749"/>
      <c r="E32" s="749"/>
      <c r="F32" s="749"/>
      <c r="G32" s="749"/>
      <c r="H32" s="741" t="s">
        <v>567</v>
      </c>
      <c r="I32" s="742">
        <v>6</v>
      </c>
      <c r="J32" s="2740"/>
      <c r="K32" s="44"/>
    </row>
  </sheetData>
  <sheetProtection password="C617" sheet="1" objects="1" scenarios="1" selectLockedCells="1" selectUnlockedCells="1"/>
  <mergeCells count="23">
    <mergeCell ref="J7:J8"/>
    <mergeCell ref="J9:J10"/>
    <mergeCell ref="D1:D2"/>
    <mergeCell ref="E1:E2"/>
    <mergeCell ref="F1:F2"/>
    <mergeCell ref="I1:I2"/>
    <mergeCell ref="J1:J2"/>
    <mergeCell ref="A3:J3"/>
    <mergeCell ref="A4:J4"/>
    <mergeCell ref="J5:J6"/>
    <mergeCell ref="A1:A2"/>
    <mergeCell ref="B1:B2"/>
    <mergeCell ref="J27:J28"/>
    <mergeCell ref="J29:J30"/>
    <mergeCell ref="J31:J32"/>
    <mergeCell ref="J11:J12"/>
    <mergeCell ref="J13:J14"/>
    <mergeCell ref="J15:J16"/>
    <mergeCell ref="J17:J18"/>
    <mergeCell ref="J23:J24"/>
    <mergeCell ref="J25:J26"/>
    <mergeCell ref="J19:J20"/>
    <mergeCell ref="J21:J22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orientation="portrait" r:id="rId1"/>
  <headerFooter alignWithMargins="0"/>
  <ignoredErrors>
    <ignoredError sqref="I10 I12 I14 I16 I18 I20 I24" twoDigitTextYear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0"/>
  </sheetPr>
  <dimension ref="A1:H16"/>
  <sheetViews>
    <sheetView view="pageBreakPreview" zoomScale="85" zoomScaleNormal="100" zoomScaleSheetLayoutView="85" workbookViewId="0">
      <pane ySplit="1" topLeftCell="A2" activePane="bottomLeft" state="frozen"/>
      <selection activeCell="M21" sqref="M21"/>
      <selection pane="bottomLeft" activeCell="D3" sqref="D3"/>
    </sheetView>
  </sheetViews>
  <sheetFormatPr defaultRowHeight="12.75"/>
  <cols>
    <col min="1" max="2" width="9.140625" style="656"/>
    <col min="3" max="3" width="10.140625" style="656" customWidth="1"/>
    <col min="4" max="4" width="9.140625" style="656"/>
    <col min="5" max="5" width="10.7109375" style="656" customWidth="1"/>
    <col min="6" max="6" width="9.140625" style="656"/>
    <col min="7" max="7" width="12" style="656" customWidth="1"/>
    <col min="8" max="8" width="13.85546875" style="656" customWidth="1"/>
    <col min="9" max="16384" width="9.140625" style="656"/>
  </cols>
  <sheetData>
    <row r="1" spans="1:8" ht="23.25" thickBot="1">
      <c r="A1" s="211" t="s">
        <v>986</v>
      </c>
      <c r="B1" s="212" t="s">
        <v>987</v>
      </c>
      <c r="C1" s="212" t="s">
        <v>988</v>
      </c>
      <c r="D1" s="212" t="s">
        <v>989</v>
      </c>
      <c r="E1" s="213" t="s">
        <v>990</v>
      </c>
      <c r="F1" s="213" t="s">
        <v>991</v>
      </c>
      <c r="G1" s="213" t="s">
        <v>993</v>
      </c>
      <c r="H1" s="213" t="s">
        <v>995</v>
      </c>
    </row>
    <row r="2" spans="1:8" ht="13.5" thickBot="1">
      <c r="A2" s="211"/>
      <c r="B2" s="212">
        <f>РФ!J11</f>
        <v>62.319705000000006</v>
      </c>
      <c r="C2" s="212"/>
      <c r="D2" s="212">
        <f>KZT!I3</f>
        <v>6.16</v>
      </c>
      <c r="E2" s="213"/>
      <c r="F2" s="213">
        <v>1.57</v>
      </c>
      <c r="G2" s="213"/>
      <c r="H2" s="213"/>
    </row>
    <row r="3" spans="1:8" ht="13.5" thickBot="1">
      <c r="A3" s="405">
        <v>298.86</v>
      </c>
      <c r="B3" s="406">
        <f>B2</f>
        <v>62.319705000000006</v>
      </c>
      <c r="C3" s="406">
        <f t="shared" ref="C3:C16" si="0">A3*B3</f>
        <v>18624.867036300002</v>
      </c>
      <c r="D3" s="406">
        <f>D2</f>
        <v>6.16</v>
      </c>
      <c r="E3" s="406">
        <f t="shared" ref="E3:E16" si="1">C3*D3</f>
        <v>114729.18094360801</v>
      </c>
      <c r="F3" s="406">
        <f>F2</f>
        <v>1.57</v>
      </c>
      <c r="G3" s="406">
        <f t="shared" ref="G3:G16" si="2">E3*F3</f>
        <v>180124.81408146457</v>
      </c>
      <c r="H3" s="700">
        <f>G3*1.12</f>
        <v>201739.79177124033</v>
      </c>
    </row>
    <row r="4" spans="1:8" ht="13.5" thickBot="1">
      <c r="A4" s="405">
        <v>352.92</v>
      </c>
      <c r="B4" s="406">
        <f t="shared" ref="B4:B16" si="3">B3</f>
        <v>62.319705000000006</v>
      </c>
      <c r="C4" s="406">
        <f t="shared" si="0"/>
        <v>21993.870288600003</v>
      </c>
      <c r="D4" s="406">
        <f t="shared" ref="D4:D16" si="4">D3</f>
        <v>6.16</v>
      </c>
      <c r="E4" s="406">
        <f t="shared" si="1"/>
        <v>135482.24097777603</v>
      </c>
      <c r="F4" s="406">
        <f t="shared" ref="F4:F16" si="5">F3</f>
        <v>1.57</v>
      </c>
      <c r="G4" s="406">
        <f t="shared" si="2"/>
        <v>212707.11833510839</v>
      </c>
      <c r="H4" s="700">
        <f t="shared" ref="H4:H16" si="6">G4*1.12</f>
        <v>238231.97253532143</v>
      </c>
    </row>
    <row r="5" spans="1:8" ht="13.5" thickBot="1">
      <c r="A5" s="405">
        <v>384.54</v>
      </c>
      <c r="B5" s="406">
        <f t="shared" si="3"/>
        <v>62.319705000000006</v>
      </c>
      <c r="C5" s="406">
        <f t="shared" si="0"/>
        <v>23964.419360700005</v>
      </c>
      <c r="D5" s="406">
        <f t="shared" si="4"/>
        <v>6.16</v>
      </c>
      <c r="E5" s="406">
        <f t="shared" si="1"/>
        <v>147620.82326191204</v>
      </c>
      <c r="F5" s="406">
        <f t="shared" si="5"/>
        <v>1.57</v>
      </c>
      <c r="G5" s="406">
        <f t="shared" si="2"/>
        <v>231764.69252120191</v>
      </c>
      <c r="H5" s="700">
        <f t="shared" si="6"/>
        <v>259576.45562374618</v>
      </c>
    </row>
    <row r="6" spans="1:8" ht="13.5" thickBot="1">
      <c r="A6" s="405">
        <v>515.1</v>
      </c>
      <c r="B6" s="406">
        <f t="shared" si="3"/>
        <v>62.319705000000006</v>
      </c>
      <c r="C6" s="406">
        <f t="shared" si="0"/>
        <v>32100.880045500006</v>
      </c>
      <c r="D6" s="406">
        <f t="shared" si="4"/>
        <v>6.16</v>
      </c>
      <c r="E6" s="406">
        <f t="shared" si="1"/>
        <v>197741.42108028004</v>
      </c>
      <c r="F6" s="406">
        <f t="shared" si="5"/>
        <v>1.57</v>
      </c>
      <c r="G6" s="406">
        <f t="shared" si="2"/>
        <v>310454.03109603969</v>
      </c>
      <c r="H6" s="700">
        <f t="shared" si="6"/>
        <v>347708.51482756448</v>
      </c>
    </row>
    <row r="7" spans="1:8" ht="13.5" thickBot="1">
      <c r="A7" s="405">
        <v>518.16</v>
      </c>
      <c r="B7" s="406">
        <f t="shared" si="3"/>
        <v>62.319705000000006</v>
      </c>
      <c r="C7" s="406">
        <f t="shared" si="0"/>
        <v>32291.5783428</v>
      </c>
      <c r="D7" s="406">
        <f t="shared" si="4"/>
        <v>6.16</v>
      </c>
      <c r="E7" s="406">
        <f t="shared" si="1"/>
        <v>198916.12259164799</v>
      </c>
      <c r="F7" s="406">
        <f t="shared" si="5"/>
        <v>1.57</v>
      </c>
      <c r="G7" s="406">
        <f t="shared" si="2"/>
        <v>312298.31246888736</v>
      </c>
      <c r="H7" s="700">
        <f t="shared" si="6"/>
        <v>349774.10996515385</v>
      </c>
    </row>
    <row r="8" spans="1:8" ht="13.5" thickBot="1">
      <c r="A8" s="405">
        <v>618.12</v>
      </c>
      <c r="B8" s="406">
        <f t="shared" si="3"/>
        <v>62.319705000000006</v>
      </c>
      <c r="C8" s="406">
        <f t="shared" si="0"/>
        <v>38521.056054600005</v>
      </c>
      <c r="D8" s="406">
        <f t="shared" si="4"/>
        <v>6.16</v>
      </c>
      <c r="E8" s="406">
        <f t="shared" si="1"/>
        <v>237289.70529633603</v>
      </c>
      <c r="F8" s="406">
        <f t="shared" si="5"/>
        <v>1.57</v>
      </c>
      <c r="G8" s="406">
        <f t="shared" si="2"/>
        <v>372544.83731524757</v>
      </c>
      <c r="H8" s="700">
        <f t="shared" si="6"/>
        <v>417250.21779307729</v>
      </c>
    </row>
    <row r="9" spans="1:8" ht="13.5" thickBot="1">
      <c r="A9" s="405">
        <v>1410.66</v>
      </c>
      <c r="B9" s="406">
        <f t="shared" si="3"/>
        <v>62.319705000000006</v>
      </c>
      <c r="C9" s="406">
        <f t="shared" si="0"/>
        <v>87911.915055300007</v>
      </c>
      <c r="D9" s="406">
        <f t="shared" si="4"/>
        <v>6.16</v>
      </c>
      <c r="E9" s="406">
        <f t="shared" si="1"/>
        <v>541537.39674064808</v>
      </c>
      <c r="F9" s="406">
        <f t="shared" si="5"/>
        <v>1.57</v>
      </c>
      <c r="G9" s="406">
        <f t="shared" si="2"/>
        <v>850213.71288281749</v>
      </c>
      <c r="H9" s="700">
        <f t="shared" si="6"/>
        <v>952239.35842875566</v>
      </c>
    </row>
    <row r="10" spans="1:8" ht="13.5" thickBot="1">
      <c r="A10" s="405">
        <v>1450.44</v>
      </c>
      <c r="B10" s="406">
        <f t="shared" si="3"/>
        <v>62.319705000000006</v>
      </c>
      <c r="C10" s="406">
        <f t="shared" si="0"/>
        <v>90390.992920200006</v>
      </c>
      <c r="D10" s="406">
        <f t="shared" si="4"/>
        <v>6.16</v>
      </c>
      <c r="E10" s="406">
        <f t="shared" si="1"/>
        <v>556808.51638843201</v>
      </c>
      <c r="F10" s="406">
        <f t="shared" si="5"/>
        <v>1.57</v>
      </c>
      <c r="G10" s="406">
        <f t="shared" si="2"/>
        <v>874189.37072983827</v>
      </c>
      <c r="H10" s="700">
        <f t="shared" si="6"/>
        <v>979092.09521741897</v>
      </c>
    </row>
    <row r="11" spans="1:8" ht="13.5" thickBot="1">
      <c r="A11" s="405">
        <v>1811.52</v>
      </c>
      <c r="B11" s="406">
        <f t="shared" si="3"/>
        <v>62.319705000000006</v>
      </c>
      <c r="C11" s="406">
        <f t="shared" si="0"/>
        <v>112893.3920016</v>
      </c>
      <c r="D11" s="406">
        <f t="shared" si="4"/>
        <v>6.16</v>
      </c>
      <c r="E11" s="406">
        <f t="shared" si="1"/>
        <v>695423.29472985608</v>
      </c>
      <c r="F11" s="406">
        <f t="shared" si="5"/>
        <v>1.57</v>
      </c>
      <c r="G11" s="406">
        <f t="shared" si="2"/>
        <v>1091814.5727258741</v>
      </c>
      <c r="H11" s="700">
        <f t="shared" si="6"/>
        <v>1222832.3214529792</v>
      </c>
    </row>
    <row r="12" spans="1:8" ht="13.5" thickBot="1">
      <c r="A12" s="405">
        <v>2383.7400000000002</v>
      </c>
      <c r="B12" s="406">
        <f t="shared" si="3"/>
        <v>62.319705000000006</v>
      </c>
      <c r="C12" s="406">
        <f t="shared" si="0"/>
        <v>148553.97359670003</v>
      </c>
      <c r="D12" s="406">
        <f t="shared" si="4"/>
        <v>6.16</v>
      </c>
      <c r="E12" s="406">
        <f t="shared" si="1"/>
        <v>915092.47735567216</v>
      </c>
      <c r="F12" s="406">
        <f t="shared" si="5"/>
        <v>1.57</v>
      </c>
      <c r="G12" s="406">
        <f t="shared" si="2"/>
        <v>1436695.1894484053</v>
      </c>
      <c r="H12" s="700">
        <f t="shared" si="6"/>
        <v>1609098.6121822142</v>
      </c>
    </row>
    <row r="13" spans="1:8" ht="13.5" thickBot="1">
      <c r="A13" s="405">
        <v>3166.08</v>
      </c>
      <c r="B13" s="406">
        <f t="shared" si="3"/>
        <v>62.319705000000006</v>
      </c>
      <c r="C13" s="406">
        <f t="shared" si="0"/>
        <v>197309.17160640002</v>
      </c>
      <c r="D13" s="406">
        <f t="shared" si="4"/>
        <v>6.16</v>
      </c>
      <c r="E13" s="406">
        <f t="shared" si="1"/>
        <v>1215424.4970954242</v>
      </c>
      <c r="F13" s="406">
        <f t="shared" si="5"/>
        <v>1.57</v>
      </c>
      <c r="G13" s="406">
        <f t="shared" si="2"/>
        <v>1908216.4604398161</v>
      </c>
      <c r="H13" s="700">
        <f t="shared" si="6"/>
        <v>2137202.4356925944</v>
      </c>
    </row>
    <row r="14" spans="1:8" ht="13.5" thickBot="1">
      <c r="A14" s="405">
        <v>3488.4</v>
      </c>
      <c r="B14" s="406">
        <f t="shared" si="3"/>
        <v>62.319705000000006</v>
      </c>
      <c r="C14" s="406">
        <f t="shared" si="0"/>
        <v>217396.05892200003</v>
      </c>
      <c r="D14" s="406">
        <f t="shared" si="4"/>
        <v>6.16</v>
      </c>
      <c r="E14" s="406">
        <f t="shared" si="1"/>
        <v>1339159.7229595203</v>
      </c>
      <c r="F14" s="406">
        <f t="shared" si="5"/>
        <v>1.57</v>
      </c>
      <c r="G14" s="406">
        <f t="shared" si="2"/>
        <v>2102480.765046447</v>
      </c>
      <c r="H14" s="700">
        <f t="shared" si="6"/>
        <v>2354778.4568520207</v>
      </c>
    </row>
    <row r="15" spans="1:8" ht="13.5" thickBot="1">
      <c r="A15" s="405">
        <v>3776.04</v>
      </c>
      <c r="B15" s="406">
        <f t="shared" si="3"/>
        <v>62.319705000000006</v>
      </c>
      <c r="C15" s="406">
        <f t="shared" si="0"/>
        <v>235321.69886820001</v>
      </c>
      <c r="D15" s="406">
        <f t="shared" si="4"/>
        <v>6.16</v>
      </c>
      <c r="E15" s="406">
        <f t="shared" si="1"/>
        <v>1449581.665028112</v>
      </c>
      <c r="F15" s="406">
        <f t="shared" si="5"/>
        <v>1.57</v>
      </c>
      <c r="G15" s="406">
        <f t="shared" si="2"/>
        <v>2275843.2140941359</v>
      </c>
      <c r="H15" s="700">
        <f t="shared" si="6"/>
        <v>2548944.3997854325</v>
      </c>
    </row>
    <row r="16" spans="1:8">
      <c r="A16" s="407">
        <v>5549.82</v>
      </c>
      <c r="B16" s="406">
        <f t="shared" si="3"/>
        <v>62.319705000000006</v>
      </c>
      <c r="C16" s="406">
        <f t="shared" si="0"/>
        <v>345863.14520309999</v>
      </c>
      <c r="D16" s="406">
        <f t="shared" si="4"/>
        <v>6.16</v>
      </c>
      <c r="E16" s="406">
        <f t="shared" si="1"/>
        <v>2130516.9744510958</v>
      </c>
      <c r="F16" s="406">
        <f t="shared" si="5"/>
        <v>1.57</v>
      </c>
      <c r="G16" s="406">
        <f t="shared" si="2"/>
        <v>3344911.6498882207</v>
      </c>
      <c r="H16" s="700">
        <f t="shared" si="6"/>
        <v>3746301.0478748074</v>
      </c>
    </row>
  </sheetData>
  <pageMargins left="0.7" right="0.7" top="0.75" bottom="0.75" header="0.3" footer="0.3"/>
  <pageSetup paperSize="9" scale="7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2060"/>
  </sheetPr>
  <dimension ref="A1:J16"/>
  <sheetViews>
    <sheetView view="pageBreakPreview" zoomScaleNormal="100" zoomScaleSheetLayoutView="100" workbookViewId="0">
      <selection activeCell="K6" sqref="K6"/>
    </sheetView>
  </sheetViews>
  <sheetFormatPr defaultRowHeight="20.25"/>
  <cols>
    <col min="1" max="1" width="16.140625" style="722" customWidth="1"/>
    <col min="2" max="2" width="15" style="543" customWidth="1"/>
    <col min="3" max="3" width="8.5703125" style="726" customWidth="1"/>
    <col min="4" max="4" width="8.85546875" style="543" customWidth="1"/>
    <col min="5" max="5" width="7.85546875" style="543" customWidth="1"/>
    <col min="6" max="6" width="13.28515625" style="727" customWidth="1"/>
    <col min="7" max="7" width="7.42578125" style="728" customWidth="1"/>
    <col min="8" max="8" width="9.7109375" style="725" customWidth="1"/>
    <col min="9" max="10" width="8.7109375" style="724" customWidth="1"/>
    <col min="11" max="16384" width="9.140625" style="529"/>
  </cols>
  <sheetData>
    <row r="1" spans="1:10" ht="19.5" customHeight="1">
      <c r="A1" s="2751" t="s">
        <v>222</v>
      </c>
      <c r="B1" s="750" t="s">
        <v>586</v>
      </c>
      <c r="C1" s="2753" t="s">
        <v>203</v>
      </c>
      <c r="D1" s="2753" t="s">
        <v>204</v>
      </c>
      <c r="E1" s="2753" t="s">
        <v>585</v>
      </c>
      <c r="F1" s="2753" t="s">
        <v>205</v>
      </c>
      <c r="G1" s="2753" t="s">
        <v>212</v>
      </c>
      <c r="H1" s="2720" t="s">
        <v>985</v>
      </c>
      <c r="I1" s="651"/>
      <c r="J1" s="651"/>
    </row>
    <row r="2" spans="1:10" ht="33" customHeight="1" thickBot="1">
      <c r="A2" s="2752"/>
      <c r="B2" s="751" t="s">
        <v>206</v>
      </c>
      <c r="C2" s="2754"/>
      <c r="D2" s="2754"/>
      <c r="E2" s="2754"/>
      <c r="F2" s="2754"/>
      <c r="G2" s="2754"/>
      <c r="H2" s="2721"/>
      <c r="I2" s="651"/>
      <c r="J2" s="651"/>
    </row>
    <row r="3" spans="1:10" s="1" customFormat="1" ht="23.25" customHeight="1" thickBot="1">
      <c r="A3" s="2662" t="s">
        <v>13</v>
      </c>
      <c r="B3" s="2663"/>
      <c r="C3" s="2663"/>
      <c r="D3" s="2663"/>
      <c r="E3" s="2663"/>
      <c r="F3" s="2663"/>
      <c r="G3" s="2663"/>
      <c r="H3" s="2664"/>
      <c r="I3" s="81"/>
    </row>
    <row r="4" spans="1:10" s="701" customFormat="1">
      <c r="A4" s="245" t="s">
        <v>389</v>
      </c>
      <c r="B4" s="246" t="s">
        <v>967</v>
      </c>
      <c r="C4" s="246">
        <v>0.56999999999999995</v>
      </c>
      <c r="D4" s="247">
        <v>1.5</v>
      </c>
      <c r="E4" s="248">
        <v>190</v>
      </c>
      <c r="F4" s="142" t="s">
        <v>213</v>
      </c>
      <c r="G4" s="248">
        <v>92.7</v>
      </c>
      <c r="H4" s="249">
        <f>ТНУ!H3</f>
        <v>498549.58649930661</v>
      </c>
      <c r="I4" s="52"/>
      <c r="J4" s="52"/>
    </row>
    <row r="5" spans="1:10" s="701" customFormat="1">
      <c r="A5" s="250" t="s">
        <v>388</v>
      </c>
      <c r="B5" s="134" t="s">
        <v>214</v>
      </c>
      <c r="C5" s="134">
        <v>0.83299999999999996</v>
      </c>
      <c r="D5" s="135">
        <v>3</v>
      </c>
      <c r="E5" s="136">
        <v>300</v>
      </c>
      <c r="F5" s="137" t="s">
        <v>215</v>
      </c>
      <c r="G5" s="136">
        <v>113</v>
      </c>
      <c r="H5" s="251">
        <f>ТНУ!H4</f>
        <v>761331.88086101005</v>
      </c>
      <c r="I5" s="52"/>
      <c r="J5" s="52"/>
    </row>
    <row r="6" spans="1:10" s="701" customFormat="1" ht="21" thickBot="1">
      <c r="A6" s="252" t="s">
        <v>966</v>
      </c>
      <c r="B6" s="138" t="s">
        <v>214</v>
      </c>
      <c r="C6" s="138">
        <v>0.83299999999999996</v>
      </c>
      <c r="D6" s="139">
        <v>3</v>
      </c>
      <c r="E6" s="140">
        <v>300</v>
      </c>
      <c r="F6" s="141" t="s">
        <v>215</v>
      </c>
      <c r="G6" s="140">
        <v>113</v>
      </c>
      <c r="H6" s="253">
        <f>ТНУ!H5</f>
        <v>683970.73812835896</v>
      </c>
      <c r="I6" s="52"/>
      <c r="J6" s="52"/>
    </row>
    <row r="7" spans="1:10" s="1" customFormat="1" ht="23.25" customHeight="1" thickBot="1">
      <c r="A7" s="2662" t="s">
        <v>14</v>
      </c>
      <c r="B7" s="2663"/>
      <c r="C7" s="2663"/>
      <c r="D7" s="2663"/>
      <c r="E7" s="2663"/>
      <c r="F7" s="2663"/>
      <c r="G7" s="2663"/>
      <c r="H7" s="2664"/>
      <c r="I7" s="81"/>
    </row>
    <row r="8" spans="1:10">
      <c r="A8" s="702" t="s">
        <v>384</v>
      </c>
      <c r="B8" s="703">
        <v>6</v>
      </c>
      <c r="C8" s="704">
        <v>1.1499999999999999</v>
      </c>
      <c r="D8" s="705" t="s">
        <v>243</v>
      </c>
      <c r="E8" s="705" t="s">
        <v>243</v>
      </c>
      <c r="F8" s="142" t="s">
        <v>216</v>
      </c>
      <c r="G8" s="706">
        <v>64</v>
      </c>
      <c r="H8" s="249">
        <f>ТНУ!H7</f>
        <v>359176.73411587981</v>
      </c>
      <c r="I8" s="52"/>
      <c r="J8" s="52"/>
    </row>
    <row r="9" spans="1:10">
      <c r="A9" s="707" t="s">
        <v>385</v>
      </c>
      <c r="B9" s="708">
        <v>8</v>
      </c>
      <c r="C9" s="709">
        <v>1.52</v>
      </c>
      <c r="D9" s="710" t="s">
        <v>243</v>
      </c>
      <c r="E9" s="710" t="s">
        <v>243</v>
      </c>
      <c r="F9" s="137" t="s">
        <v>216</v>
      </c>
      <c r="G9" s="711">
        <v>66</v>
      </c>
      <c r="H9" s="251">
        <f>ТНУ!H8</f>
        <v>392945.48689600517</v>
      </c>
      <c r="I9" s="52"/>
      <c r="J9" s="52"/>
    </row>
    <row r="10" spans="1:10">
      <c r="A10" s="707" t="s">
        <v>386</v>
      </c>
      <c r="B10" s="708">
        <v>12</v>
      </c>
      <c r="C10" s="709">
        <v>2.4</v>
      </c>
      <c r="D10" s="710" t="s">
        <v>243</v>
      </c>
      <c r="E10" s="710" t="s">
        <v>243</v>
      </c>
      <c r="F10" s="137" t="s">
        <v>217</v>
      </c>
      <c r="G10" s="711">
        <v>75</v>
      </c>
      <c r="H10" s="251">
        <f>ТНУ!H9</f>
        <v>515126.97422773181</v>
      </c>
      <c r="I10" s="52"/>
      <c r="J10" s="52"/>
    </row>
    <row r="11" spans="1:10" ht="21" thickBot="1">
      <c r="A11" s="712" t="s">
        <v>387</v>
      </c>
      <c r="B11" s="713">
        <v>14</v>
      </c>
      <c r="C11" s="714">
        <v>2.5499999999999998</v>
      </c>
      <c r="D11" s="715" t="s">
        <v>243</v>
      </c>
      <c r="E11" s="715" t="s">
        <v>243</v>
      </c>
      <c r="F11" s="143" t="s">
        <v>217</v>
      </c>
      <c r="G11" s="716">
        <v>75</v>
      </c>
      <c r="H11" s="253">
        <f>ТНУ!H10</f>
        <v>600469.82216295798</v>
      </c>
      <c r="I11" s="52"/>
      <c r="J11" s="52"/>
    </row>
    <row r="12" spans="1:10" s="1" customFormat="1" ht="23.25" customHeight="1" thickBot="1">
      <c r="A12" s="2662" t="s">
        <v>743</v>
      </c>
      <c r="B12" s="2663"/>
      <c r="C12" s="2663"/>
      <c r="D12" s="2663"/>
      <c r="E12" s="2663"/>
      <c r="F12" s="2663"/>
      <c r="G12" s="2663"/>
      <c r="H12" s="2664"/>
      <c r="I12" s="81"/>
    </row>
    <row r="13" spans="1:10">
      <c r="A13" s="702" t="s">
        <v>633</v>
      </c>
      <c r="B13" s="703">
        <v>20.399999999999999</v>
      </c>
      <c r="C13" s="704">
        <v>5.2</v>
      </c>
      <c r="D13" s="705" t="s">
        <v>243</v>
      </c>
      <c r="E13" s="705" t="s">
        <v>243</v>
      </c>
      <c r="F13" s="703" t="s">
        <v>636</v>
      </c>
      <c r="G13" s="706">
        <v>145</v>
      </c>
      <c r="H13" s="249">
        <f>ТНУ!H12</f>
        <v>1344610.337972268</v>
      </c>
      <c r="I13" s="52"/>
      <c r="J13" s="52"/>
    </row>
    <row r="14" spans="1:10">
      <c r="A14" s="717" t="s">
        <v>634</v>
      </c>
      <c r="B14" s="718">
        <v>39</v>
      </c>
      <c r="C14" s="719">
        <v>9.65</v>
      </c>
      <c r="D14" s="720" t="s">
        <v>243</v>
      </c>
      <c r="E14" s="720" t="s">
        <v>243</v>
      </c>
      <c r="F14" s="718" t="s">
        <v>637</v>
      </c>
      <c r="G14" s="721">
        <v>323</v>
      </c>
      <c r="H14" s="251">
        <f>ТНУ!H13</f>
        <v>2482924.2953241328</v>
      </c>
      <c r="I14" s="52"/>
      <c r="J14" s="52"/>
    </row>
    <row r="15" spans="1:10" ht="21" thickBot="1">
      <c r="A15" s="712" t="s">
        <v>635</v>
      </c>
      <c r="B15" s="713">
        <v>80</v>
      </c>
      <c r="C15" s="714">
        <v>20</v>
      </c>
      <c r="D15" s="715" t="s">
        <v>243</v>
      </c>
      <c r="E15" s="715" t="s">
        <v>243</v>
      </c>
      <c r="F15" s="143" t="s">
        <v>638</v>
      </c>
      <c r="G15" s="716">
        <v>599</v>
      </c>
      <c r="H15" s="253">
        <f>ТНУ!H14</f>
        <v>4942517.4523638152</v>
      </c>
      <c r="I15" s="52"/>
      <c r="J15" s="52"/>
    </row>
    <row r="16" spans="1:10" ht="20.100000000000001" customHeight="1">
      <c r="B16" s="529"/>
      <c r="C16" s="723"/>
      <c r="D16" s="529"/>
      <c r="E16" s="529"/>
      <c r="F16" s="701"/>
      <c r="G16" s="724"/>
    </row>
  </sheetData>
  <sheetProtection password="C617" sheet="1" objects="1" scenarios="1" selectLockedCells="1" selectUnlockedCells="1"/>
  <mergeCells count="10">
    <mergeCell ref="A3:H3"/>
    <mergeCell ref="A7:H7"/>
    <mergeCell ref="A12:H12"/>
    <mergeCell ref="A1:A2"/>
    <mergeCell ref="C1:C2"/>
    <mergeCell ref="D1:D2"/>
    <mergeCell ref="E1:E2"/>
    <mergeCell ref="F1:F2"/>
    <mergeCell ref="G1:G2"/>
    <mergeCell ref="H1:H2"/>
  </mergeCells>
  <pageMargins left="0.7" right="0.7" top="0.75" bottom="0.75" header="0.3" footer="0.3"/>
  <pageSetup paperSize="9"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002060"/>
  </sheetPr>
  <dimension ref="A1:AL142"/>
  <sheetViews>
    <sheetView view="pageBreakPreview" zoomScaleNormal="85" zoomScaleSheetLayoutView="100" workbookViewId="0">
      <selection activeCell="O135" sqref="O135"/>
    </sheetView>
  </sheetViews>
  <sheetFormatPr defaultRowHeight="15" outlineLevelCol="1"/>
  <cols>
    <col min="1" max="1" width="23.7109375" style="255" customWidth="1"/>
    <col min="2" max="2" width="4.140625" style="255" customWidth="1"/>
    <col min="3" max="3" width="22.28515625" style="255" customWidth="1"/>
    <col min="4" max="4" width="10.140625" style="255" customWidth="1" outlineLevel="1"/>
    <col min="5" max="5" width="9.140625" style="255" customWidth="1" outlineLevel="1"/>
    <col min="6" max="6" width="12.42578125" style="255" customWidth="1" outlineLevel="1"/>
    <col min="7" max="7" width="12.28515625" style="255" customWidth="1" outlineLevel="1"/>
    <col min="8" max="8" width="10.28515625" style="255" customWidth="1" outlineLevel="1"/>
    <col min="9" max="9" width="12.140625" style="255" customWidth="1" outlineLevel="1"/>
    <col min="10" max="10" width="19" style="255" customWidth="1" outlineLevel="1"/>
    <col min="11" max="11" width="18" style="255" customWidth="1" outlineLevel="1"/>
    <col min="12" max="12" width="11.140625" style="257" customWidth="1"/>
    <col min="13" max="17" width="9.7109375" style="255" customWidth="1"/>
    <col min="18" max="16384" width="9.140625" style="255"/>
  </cols>
  <sheetData>
    <row r="1" spans="1:38" ht="36" customHeight="1">
      <c r="A1" s="2807"/>
      <c r="B1" s="2808"/>
      <c r="C1" s="2809"/>
      <c r="D1" s="2764" t="s">
        <v>1003</v>
      </c>
      <c r="E1" s="2765"/>
      <c r="F1" s="2765"/>
      <c r="G1" s="2765"/>
      <c r="H1" s="2765"/>
      <c r="I1" s="2765"/>
      <c r="J1" s="2765"/>
      <c r="K1" s="2765"/>
      <c r="L1" s="2766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</row>
    <row r="2" spans="1:38" ht="15.75" customHeight="1" thickBot="1">
      <c r="A2" s="2810"/>
      <c r="B2" s="2811"/>
      <c r="C2" s="2812"/>
      <c r="D2" s="2813"/>
      <c r="E2" s="2814"/>
      <c r="F2" s="2814"/>
      <c r="G2" s="2814"/>
      <c r="H2" s="2814"/>
      <c r="I2" s="2814"/>
      <c r="J2" s="2814"/>
      <c r="K2" s="2814"/>
      <c r="L2" s="2815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254"/>
      <c r="AL2" s="254"/>
    </row>
    <row r="3" spans="1:38" ht="72" customHeight="1" thickBot="1">
      <c r="A3" s="768" t="s">
        <v>1004</v>
      </c>
      <c r="B3" s="769" t="s">
        <v>1005</v>
      </c>
      <c r="C3" s="770" t="s">
        <v>222</v>
      </c>
      <c r="D3" s="771" t="s">
        <v>1006</v>
      </c>
      <c r="E3" s="772" t="s">
        <v>1007</v>
      </c>
      <c r="F3" s="772" t="s">
        <v>1008</v>
      </c>
      <c r="G3" s="772" t="s">
        <v>1009</v>
      </c>
      <c r="H3" s="772" t="s">
        <v>1010</v>
      </c>
      <c r="I3" s="772" t="s">
        <v>1011</v>
      </c>
      <c r="J3" s="772" t="s">
        <v>1012</v>
      </c>
      <c r="K3" s="772" t="s">
        <v>1013</v>
      </c>
      <c r="L3" s="857" t="s">
        <v>985</v>
      </c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</row>
    <row r="4" spans="1:38">
      <c r="A4" s="2819"/>
      <c r="B4" s="764">
        <v>1</v>
      </c>
      <c r="C4" s="465" t="s">
        <v>1014</v>
      </c>
      <c r="D4" s="773">
        <v>260</v>
      </c>
      <c r="E4" s="774">
        <v>345</v>
      </c>
      <c r="F4" s="774" t="s">
        <v>1015</v>
      </c>
      <c r="G4" s="774">
        <v>7.0000000000000007E-2</v>
      </c>
      <c r="H4" s="774">
        <v>0.28999999999999998</v>
      </c>
      <c r="I4" s="774">
        <v>2400</v>
      </c>
      <c r="J4" s="774" t="s">
        <v>1016</v>
      </c>
      <c r="K4" s="775" t="s">
        <v>1017</v>
      </c>
      <c r="L4" s="858">
        <f>Круг.кан!H3</f>
        <v>19966.190126141955</v>
      </c>
      <c r="O4" s="254"/>
      <c r="P4" s="269"/>
      <c r="Q4" s="269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  <c r="AJ4" s="254"/>
      <c r="AK4" s="254"/>
      <c r="AL4" s="254"/>
    </row>
    <row r="5" spans="1:38">
      <c r="A5" s="2820"/>
      <c r="B5" s="765">
        <v>2</v>
      </c>
      <c r="C5" s="404" t="s">
        <v>1018</v>
      </c>
      <c r="D5" s="776">
        <v>385</v>
      </c>
      <c r="E5" s="777">
        <v>370</v>
      </c>
      <c r="F5" s="777" t="s">
        <v>1015</v>
      </c>
      <c r="G5" s="777">
        <v>7.0000000000000007E-2</v>
      </c>
      <c r="H5" s="777">
        <v>0.28999999999999998</v>
      </c>
      <c r="I5" s="777">
        <v>2400</v>
      </c>
      <c r="J5" s="777" t="s">
        <v>1019</v>
      </c>
      <c r="K5" s="778" t="s">
        <v>1017</v>
      </c>
      <c r="L5" s="859">
        <f>Круг.кан!H4</f>
        <v>20760.736844897281</v>
      </c>
      <c r="O5" s="254"/>
      <c r="P5" s="269"/>
      <c r="Q5" s="269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</row>
    <row r="6" spans="1:38">
      <c r="A6" s="2820"/>
      <c r="B6" s="765">
        <v>3</v>
      </c>
      <c r="C6" s="404" t="s">
        <v>1020</v>
      </c>
      <c r="D6" s="776">
        <v>810</v>
      </c>
      <c r="E6" s="777">
        <v>450</v>
      </c>
      <c r="F6" s="777" t="s">
        <v>1015</v>
      </c>
      <c r="G6" s="777">
        <v>0.1</v>
      </c>
      <c r="H6" s="777">
        <v>0.44</v>
      </c>
      <c r="I6" s="777">
        <v>2500</v>
      </c>
      <c r="J6" s="777" t="s">
        <v>1021</v>
      </c>
      <c r="K6" s="778" t="s">
        <v>1022</v>
      </c>
      <c r="L6" s="859">
        <f>Круг.кан!H5</f>
        <v>26354.602050327936</v>
      </c>
      <c r="O6" s="254"/>
      <c r="P6" s="269"/>
      <c r="Q6" s="269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  <c r="AJ6" s="254"/>
      <c r="AK6" s="254"/>
      <c r="AL6" s="254"/>
    </row>
    <row r="7" spans="1:38">
      <c r="A7" s="2820"/>
      <c r="B7" s="765">
        <v>4</v>
      </c>
      <c r="C7" s="404" t="s">
        <v>1023</v>
      </c>
      <c r="D7" s="776">
        <v>970</v>
      </c>
      <c r="E7" s="777">
        <v>550</v>
      </c>
      <c r="F7" s="777" t="s">
        <v>1015</v>
      </c>
      <c r="G7" s="777">
        <v>0.16</v>
      </c>
      <c r="H7" s="777">
        <v>0.71</v>
      </c>
      <c r="I7" s="777">
        <v>2510</v>
      </c>
      <c r="J7" s="777" t="s">
        <v>1024</v>
      </c>
      <c r="K7" s="778" t="s">
        <v>1025</v>
      </c>
      <c r="L7" s="859">
        <f>Круг.кан!H6</f>
        <v>31147.512902174592</v>
      </c>
      <c r="O7" s="254"/>
      <c r="P7" s="269"/>
      <c r="Q7" s="269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  <c r="AJ7" s="254"/>
      <c r="AK7" s="254"/>
      <c r="AL7" s="254"/>
    </row>
    <row r="8" spans="1:38">
      <c r="A8" s="2820"/>
      <c r="B8" s="765">
        <v>5</v>
      </c>
      <c r="C8" s="404" t="s">
        <v>1026</v>
      </c>
      <c r="D8" s="776">
        <v>1200</v>
      </c>
      <c r="E8" s="777">
        <v>595</v>
      </c>
      <c r="F8" s="777" t="s">
        <v>1015</v>
      </c>
      <c r="G8" s="777">
        <v>0.22</v>
      </c>
      <c r="H8" s="777">
        <v>0.91</v>
      </c>
      <c r="I8" s="777">
        <v>2370</v>
      </c>
      <c r="J8" s="777" t="s">
        <v>1027</v>
      </c>
      <c r="K8" s="778" t="s">
        <v>1017</v>
      </c>
      <c r="L8" s="859">
        <f>Круг.кан!H7</f>
        <v>35139.46940043725</v>
      </c>
      <c r="O8" s="254"/>
      <c r="P8" s="269"/>
      <c r="Q8" s="269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</row>
    <row r="9" spans="1:38" ht="15.75" thickBot="1">
      <c r="A9" s="2821"/>
      <c r="B9" s="767">
        <v>6</v>
      </c>
      <c r="C9" s="752" t="s">
        <v>1028</v>
      </c>
      <c r="D9" s="779">
        <v>1750</v>
      </c>
      <c r="E9" s="780">
        <v>750</v>
      </c>
      <c r="F9" s="780" t="s">
        <v>1015</v>
      </c>
      <c r="G9" s="780">
        <v>0.39</v>
      </c>
      <c r="H9" s="780">
        <v>1.24</v>
      </c>
      <c r="I9" s="780">
        <v>2250</v>
      </c>
      <c r="J9" s="780" t="s">
        <v>1029</v>
      </c>
      <c r="K9" s="781" t="s">
        <v>1030</v>
      </c>
      <c r="L9" s="860">
        <f>Круг.кан!H8</f>
        <v>40726.926971039233</v>
      </c>
      <c r="O9" s="254"/>
      <c r="P9" s="269"/>
      <c r="Q9" s="269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  <c r="AJ9" s="254"/>
      <c r="AK9" s="254"/>
      <c r="AL9" s="254"/>
    </row>
    <row r="10" spans="1:38" ht="15.75" thickBot="1">
      <c r="A10" s="819"/>
      <c r="B10" s="819"/>
      <c r="C10" s="819"/>
      <c r="D10" s="819"/>
      <c r="E10" s="819"/>
      <c r="F10" s="819"/>
      <c r="G10" s="819"/>
      <c r="H10" s="819"/>
      <c r="I10" s="819"/>
      <c r="J10" s="819"/>
      <c r="K10" s="819"/>
      <c r="L10" s="861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</row>
    <row r="11" spans="1:38" ht="36.75" customHeight="1">
      <c r="A11" s="2775" t="s">
        <v>2247</v>
      </c>
      <c r="B11" s="2796"/>
      <c r="C11" s="2797"/>
      <c r="D11" s="2774" t="s">
        <v>2248</v>
      </c>
      <c r="E11" s="2796"/>
      <c r="F11" s="2796"/>
      <c r="G11" s="2796"/>
      <c r="H11" s="2796"/>
      <c r="I11" s="2796"/>
      <c r="J11" s="2796"/>
      <c r="K11" s="2796"/>
      <c r="L11" s="2797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  <c r="AJ11" s="254"/>
      <c r="AK11" s="254"/>
      <c r="AL11" s="254"/>
    </row>
    <row r="12" spans="1:38" ht="15" customHeight="1">
      <c r="A12" s="2799"/>
      <c r="B12" s="2799"/>
      <c r="C12" s="2800"/>
      <c r="D12" s="2798"/>
      <c r="E12" s="2799"/>
      <c r="F12" s="2799"/>
      <c r="G12" s="2799"/>
      <c r="H12" s="2799"/>
      <c r="I12" s="2799"/>
      <c r="J12" s="2799"/>
      <c r="K12" s="2799"/>
      <c r="L12" s="2800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</row>
    <row r="13" spans="1:38" ht="22.5" customHeight="1">
      <c r="A13" s="2799"/>
      <c r="B13" s="2799"/>
      <c r="C13" s="2800"/>
      <c r="D13" s="2798"/>
      <c r="E13" s="2799"/>
      <c r="F13" s="2799"/>
      <c r="G13" s="2799"/>
      <c r="H13" s="2799"/>
      <c r="I13" s="2799"/>
      <c r="J13" s="2799"/>
      <c r="K13" s="2799"/>
      <c r="L13" s="2800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</row>
    <row r="14" spans="1:38" ht="15" customHeight="1">
      <c r="A14" s="2799"/>
      <c r="B14" s="2799"/>
      <c r="C14" s="2800"/>
      <c r="D14" s="2798"/>
      <c r="E14" s="2799"/>
      <c r="F14" s="2799"/>
      <c r="G14" s="2799"/>
      <c r="H14" s="2799"/>
      <c r="I14" s="2799"/>
      <c r="J14" s="2799"/>
      <c r="K14" s="2799"/>
      <c r="L14" s="2800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</row>
    <row r="15" spans="1:38" ht="21" customHeight="1">
      <c r="A15" s="2799"/>
      <c r="B15" s="2799"/>
      <c r="C15" s="2800"/>
      <c r="D15" s="2798"/>
      <c r="E15" s="2799"/>
      <c r="F15" s="2799"/>
      <c r="G15" s="2799"/>
      <c r="H15" s="2799"/>
      <c r="I15" s="2799"/>
      <c r="J15" s="2799"/>
      <c r="K15" s="2799"/>
      <c r="L15" s="2800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</row>
    <row r="16" spans="1:38" ht="15" customHeight="1">
      <c r="A16" s="2799"/>
      <c r="B16" s="2799"/>
      <c r="C16" s="2800"/>
      <c r="D16" s="2798"/>
      <c r="E16" s="2799"/>
      <c r="F16" s="2799"/>
      <c r="G16" s="2799"/>
      <c r="H16" s="2799"/>
      <c r="I16" s="2799"/>
      <c r="J16" s="2799"/>
      <c r="K16" s="2799"/>
      <c r="L16" s="2800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  <c r="AJ16" s="254"/>
      <c r="AK16" s="254"/>
      <c r="AL16" s="254"/>
    </row>
    <row r="17" spans="1:38" ht="20.25" customHeight="1">
      <c r="A17" s="2799"/>
      <c r="B17" s="2799"/>
      <c r="C17" s="2800"/>
      <c r="D17" s="2798"/>
      <c r="E17" s="2799"/>
      <c r="F17" s="2799"/>
      <c r="G17" s="2799"/>
      <c r="H17" s="2799"/>
      <c r="I17" s="2799"/>
      <c r="J17" s="2799"/>
      <c r="K17" s="2799"/>
      <c r="L17" s="2800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</row>
    <row r="18" spans="1:38" ht="15.75" customHeight="1">
      <c r="A18" s="2799"/>
      <c r="B18" s="2799"/>
      <c r="C18" s="2800"/>
      <c r="D18" s="2798"/>
      <c r="E18" s="2799"/>
      <c r="F18" s="2799"/>
      <c r="G18" s="2799"/>
      <c r="H18" s="2799"/>
      <c r="I18" s="2799"/>
      <c r="J18" s="2799"/>
      <c r="K18" s="2799"/>
      <c r="L18" s="2800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</row>
    <row r="19" spans="1:38" ht="15.75" thickBot="1">
      <c r="A19" s="2802"/>
      <c r="B19" s="2802"/>
      <c r="C19" s="2803"/>
      <c r="D19" s="2801"/>
      <c r="E19" s="2802"/>
      <c r="F19" s="2802"/>
      <c r="G19" s="2802"/>
      <c r="H19" s="2802"/>
      <c r="I19" s="2802"/>
      <c r="J19" s="2802"/>
      <c r="K19" s="2802"/>
      <c r="L19" s="2803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</row>
    <row r="20" spans="1:38" ht="15.75" thickBot="1">
      <c r="A20" s="819"/>
      <c r="B20" s="819"/>
      <c r="C20" s="819"/>
      <c r="D20" s="819"/>
      <c r="E20" s="819"/>
      <c r="F20" s="819"/>
      <c r="G20" s="819"/>
      <c r="H20" s="819"/>
      <c r="I20" s="819"/>
      <c r="J20" s="819"/>
      <c r="K20" s="819"/>
      <c r="L20" s="861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</row>
    <row r="21" spans="1:38" ht="58.5" customHeight="1" thickBot="1">
      <c r="A21" s="2816"/>
      <c r="B21" s="2817"/>
      <c r="C21" s="2818"/>
      <c r="D21" s="2764" t="s">
        <v>1003</v>
      </c>
      <c r="E21" s="2765"/>
      <c r="F21" s="2765"/>
      <c r="G21" s="2765"/>
      <c r="H21" s="2765"/>
      <c r="I21" s="2765"/>
      <c r="J21" s="2765"/>
      <c r="K21" s="2765"/>
      <c r="L21" s="2766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</row>
    <row r="22" spans="1:38" ht="68.25" customHeight="1" thickBot="1">
      <c r="A22" s="768" t="s">
        <v>1004</v>
      </c>
      <c r="B22" s="769" t="s">
        <v>1005</v>
      </c>
      <c r="C22" s="770" t="s">
        <v>222</v>
      </c>
      <c r="D22" s="771" t="s">
        <v>1006</v>
      </c>
      <c r="E22" s="772" t="s">
        <v>1007</v>
      </c>
      <c r="F22" s="772" t="s">
        <v>1008</v>
      </c>
      <c r="G22" s="772" t="s">
        <v>1009</v>
      </c>
      <c r="H22" s="772" t="s">
        <v>1010</v>
      </c>
      <c r="I22" s="772" t="s">
        <v>1011</v>
      </c>
      <c r="J22" s="772" t="s">
        <v>1012</v>
      </c>
      <c r="K22" s="782" t="s">
        <v>1013</v>
      </c>
      <c r="L22" s="862" t="s">
        <v>985</v>
      </c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</row>
    <row r="23" spans="1:38" ht="15.75" customHeight="1">
      <c r="A23" s="763"/>
      <c r="B23" s="764">
        <v>1</v>
      </c>
      <c r="C23" s="465" t="s">
        <v>1031</v>
      </c>
      <c r="D23" s="783">
        <v>240</v>
      </c>
      <c r="E23" s="784">
        <v>330</v>
      </c>
      <c r="F23" s="774" t="s">
        <v>1015</v>
      </c>
      <c r="G23" s="785">
        <v>7.0000000000000007E-2</v>
      </c>
      <c r="H23" s="784">
        <v>0.3</v>
      </c>
      <c r="I23" s="784">
        <v>2450</v>
      </c>
      <c r="J23" s="786" t="s">
        <v>1032</v>
      </c>
      <c r="K23" s="787" t="s">
        <v>1033</v>
      </c>
      <c r="L23" s="863">
        <f>Круг.кан!H10</f>
        <v>19421.541165704832</v>
      </c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</row>
    <row r="24" spans="1:38">
      <c r="A24" s="763"/>
      <c r="B24" s="765">
        <v>2</v>
      </c>
      <c r="C24" s="404" t="s">
        <v>1034</v>
      </c>
      <c r="D24" s="788">
        <v>300</v>
      </c>
      <c r="E24" s="789">
        <v>340</v>
      </c>
      <c r="F24" s="777" t="s">
        <v>1015</v>
      </c>
      <c r="G24" s="790">
        <v>7.0000000000000007E-2</v>
      </c>
      <c r="H24" s="789">
        <v>0.3</v>
      </c>
      <c r="I24" s="789">
        <v>2450</v>
      </c>
      <c r="J24" s="791" t="s">
        <v>1035</v>
      </c>
      <c r="K24" s="792" t="s">
        <v>1033</v>
      </c>
      <c r="L24" s="864">
        <f>Круг.кан!H11</f>
        <v>19524.063322963582</v>
      </c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</row>
    <row r="25" spans="1:38">
      <c r="A25" s="763"/>
      <c r="B25" s="765">
        <v>3</v>
      </c>
      <c r="C25" s="404" t="s">
        <v>1036</v>
      </c>
      <c r="D25" s="788">
        <v>610</v>
      </c>
      <c r="E25" s="789">
        <v>400</v>
      </c>
      <c r="F25" s="777" t="s">
        <v>1015</v>
      </c>
      <c r="G25" s="790">
        <v>0.1</v>
      </c>
      <c r="H25" s="789">
        <v>0.5</v>
      </c>
      <c r="I25" s="789">
        <v>2580</v>
      </c>
      <c r="J25" s="791" t="s">
        <v>1037</v>
      </c>
      <c r="K25" s="792" t="s">
        <v>1033</v>
      </c>
      <c r="L25" s="864">
        <f>Круг.кан!H12</f>
        <v>23855.624467145852</v>
      </c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</row>
    <row r="26" spans="1:38">
      <c r="A26" s="763"/>
      <c r="B26" s="765">
        <v>4</v>
      </c>
      <c r="C26" s="404" t="s">
        <v>1038</v>
      </c>
      <c r="D26" s="788">
        <v>960</v>
      </c>
      <c r="E26" s="789">
        <v>540</v>
      </c>
      <c r="F26" s="777" t="s">
        <v>1015</v>
      </c>
      <c r="G26" s="790">
        <v>0.15</v>
      </c>
      <c r="H26" s="789">
        <v>0.7</v>
      </c>
      <c r="I26" s="789">
        <v>2600</v>
      </c>
      <c r="J26" s="791" t="s">
        <v>1039</v>
      </c>
      <c r="K26" s="792" t="s">
        <v>1033</v>
      </c>
      <c r="L26" s="864">
        <f>Круг.кан!H13</f>
        <v>25066.66744976486</v>
      </c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  <c r="AH26" s="254"/>
      <c r="AI26" s="254"/>
      <c r="AJ26" s="254"/>
      <c r="AK26" s="254"/>
      <c r="AL26" s="254"/>
    </row>
    <row r="27" spans="1:38">
      <c r="A27" s="763"/>
      <c r="B27" s="765">
        <v>5</v>
      </c>
      <c r="C27" s="404" t="s">
        <v>1040</v>
      </c>
      <c r="D27" s="788">
        <v>1100</v>
      </c>
      <c r="E27" s="789">
        <v>570</v>
      </c>
      <c r="F27" s="777" t="s">
        <v>1015</v>
      </c>
      <c r="G27" s="790">
        <v>0.2</v>
      </c>
      <c r="H27" s="789">
        <v>0.9</v>
      </c>
      <c r="I27" s="789">
        <v>2600</v>
      </c>
      <c r="J27" s="791" t="s">
        <v>1041</v>
      </c>
      <c r="K27" s="792" t="s">
        <v>1033</v>
      </c>
      <c r="L27" s="864">
        <f>Круг.кан!H14</f>
        <v>27610.498476747649</v>
      </c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  <c r="AI27" s="254"/>
      <c r="AJ27" s="254"/>
      <c r="AK27" s="254"/>
      <c r="AL27" s="254"/>
    </row>
    <row r="28" spans="1:38" ht="15.75" thickBot="1">
      <c r="A28" s="766"/>
      <c r="B28" s="767">
        <v>6</v>
      </c>
      <c r="C28" s="752" t="s">
        <v>1042</v>
      </c>
      <c r="D28" s="793">
        <v>1700</v>
      </c>
      <c r="E28" s="794">
        <v>700</v>
      </c>
      <c r="F28" s="780" t="s">
        <v>1015</v>
      </c>
      <c r="G28" s="795">
        <v>0.5</v>
      </c>
      <c r="H28" s="794">
        <v>1.1000000000000001</v>
      </c>
      <c r="I28" s="794">
        <v>2500</v>
      </c>
      <c r="J28" s="796" t="s">
        <v>1043</v>
      </c>
      <c r="K28" s="797" t="s">
        <v>1033</v>
      </c>
      <c r="L28" s="865">
        <f>Круг.кан!H15</f>
        <v>32108.658126475395</v>
      </c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</row>
    <row r="29" spans="1:38" ht="15.75" thickBot="1">
      <c r="A29" s="819"/>
      <c r="B29" s="819"/>
      <c r="C29" s="819"/>
      <c r="D29" s="819"/>
      <c r="E29" s="819"/>
      <c r="F29" s="819"/>
      <c r="G29" s="819"/>
      <c r="H29" s="819"/>
      <c r="I29" s="819"/>
      <c r="J29" s="819"/>
      <c r="K29" s="819"/>
      <c r="L29" s="861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</row>
    <row r="30" spans="1:38" ht="36.75" customHeight="1">
      <c r="A30" s="2774" t="s">
        <v>2272</v>
      </c>
      <c r="B30" s="2796"/>
      <c r="C30" s="2797"/>
      <c r="D30" s="2774" t="s">
        <v>2246</v>
      </c>
      <c r="E30" s="2796"/>
      <c r="F30" s="2796"/>
      <c r="G30" s="2796"/>
      <c r="H30" s="2796"/>
      <c r="I30" s="2796"/>
      <c r="J30" s="2796"/>
      <c r="K30" s="2796"/>
      <c r="L30" s="2797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</row>
    <row r="31" spans="1:38" ht="15" customHeight="1">
      <c r="A31" s="2798"/>
      <c r="B31" s="2799"/>
      <c r="C31" s="2800"/>
      <c r="D31" s="2798"/>
      <c r="E31" s="2799"/>
      <c r="F31" s="2799"/>
      <c r="G31" s="2799"/>
      <c r="H31" s="2799"/>
      <c r="I31" s="2799"/>
      <c r="J31" s="2799"/>
      <c r="K31" s="2799"/>
      <c r="L31" s="2800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</row>
    <row r="32" spans="1:38" ht="22.5" customHeight="1">
      <c r="A32" s="2798"/>
      <c r="B32" s="2799"/>
      <c r="C32" s="2800"/>
      <c r="D32" s="2798"/>
      <c r="E32" s="2799"/>
      <c r="F32" s="2799"/>
      <c r="G32" s="2799"/>
      <c r="H32" s="2799"/>
      <c r="I32" s="2799"/>
      <c r="J32" s="2799"/>
      <c r="K32" s="2799"/>
      <c r="L32" s="2800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</row>
    <row r="33" spans="1:38" ht="15" customHeight="1">
      <c r="A33" s="2798"/>
      <c r="B33" s="2799"/>
      <c r="C33" s="2800"/>
      <c r="D33" s="2798"/>
      <c r="E33" s="2799"/>
      <c r="F33" s="2799"/>
      <c r="G33" s="2799"/>
      <c r="H33" s="2799"/>
      <c r="I33" s="2799"/>
      <c r="J33" s="2799"/>
      <c r="K33" s="2799"/>
      <c r="L33" s="2800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</row>
    <row r="34" spans="1:38" ht="21" customHeight="1">
      <c r="A34" s="2798"/>
      <c r="B34" s="2799"/>
      <c r="C34" s="2800"/>
      <c r="D34" s="2798"/>
      <c r="E34" s="2799"/>
      <c r="F34" s="2799"/>
      <c r="G34" s="2799"/>
      <c r="H34" s="2799"/>
      <c r="I34" s="2799"/>
      <c r="J34" s="2799"/>
      <c r="K34" s="2799"/>
      <c r="L34" s="2800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</row>
    <row r="35" spans="1:38" ht="15" customHeight="1">
      <c r="A35" s="2798"/>
      <c r="B35" s="2799"/>
      <c r="C35" s="2800"/>
      <c r="D35" s="2798"/>
      <c r="E35" s="2799"/>
      <c r="F35" s="2799"/>
      <c r="G35" s="2799"/>
      <c r="H35" s="2799"/>
      <c r="I35" s="2799"/>
      <c r="J35" s="2799"/>
      <c r="K35" s="2799"/>
      <c r="L35" s="2800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</row>
    <row r="36" spans="1:38" ht="20.25" customHeight="1">
      <c r="A36" s="2798"/>
      <c r="B36" s="2799"/>
      <c r="C36" s="2800"/>
      <c r="D36" s="2798"/>
      <c r="E36" s="2799"/>
      <c r="F36" s="2799"/>
      <c r="G36" s="2799"/>
      <c r="H36" s="2799"/>
      <c r="I36" s="2799"/>
      <c r="J36" s="2799"/>
      <c r="K36" s="2799"/>
      <c r="L36" s="2800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  <c r="AJ36" s="254"/>
      <c r="AK36" s="254"/>
      <c r="AL36" s="254"/>
    </row>
    <row r="37" spans="1:38" ht="55.5" customHeight="1" thickBot="1">
      <c r="A37" s="2801"/>
      <c r="B37" s="2802"/>
      <c r="C37" s="2803"/>
      <c r="D37" s="2801"/>
      <c r="E37" s="2802"/>
      <c r="F37" s="2802"/>
      <c r="G37" s="2802"/>
      <c r="H37" s="2802"/>
      <c r="I37" s="2802"/>
      <c r="J37" s="2802"/>
      <c r="K37" s="2802"/>
      <c r="L37" s="2803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  <c r="AJ37" s="254"/>
      <c r="AK37" s="254"/>
      <c r="AL37" s="254"/>
    </row>
    <row r="38" spans="1:38" ht="16.5" thickBot="1">
      <c r="A38" s="820"/>
      <c r="B38" s="819"/>
      <c r="C38" s="820"/>
      <c r="D38" s="819"/>
      <c r="E38" s="819"/>
      <c r="F38" s="819"/>
      <c r="G38" s="819"/>
      <c r="H38" s="819"/>
      <c r="I38" s="819"/>
      <c r="J38" s="819"/>
      <c r="K38" s="819"/>
      <c r="L38" s="861"/>
      <c r="M38" s="254"/>
      <c r="N38" s="278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  <c r="AJ38" s="254"/>
      <c r="AK38" s="254"/>
      <c r="AL38" s="254"/>
    </row>
    <row r="39" spans="1:38" ht="50.25" customHeight="1" thickBot="1">
      <c r="A39" s="2816"/>
      <c r="B39" s="2817"/>
      <c r="C39" s="2818"/>
      <c r="D39" s="2764" t="s">
        <v>1003</v>
      </c>
      <c r="E39" s="2765"/>
      <c r="F39" s="2765"/>
      <c r="G39" s="2765"/>
      <c r="H39" s="2765"/>
      <c r="I39" s="2765"/>
      <c r="J39" s="2765"/>
      <c r="K39" s="2765"/>
      <c r="L39" s="2766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</row>
    <row r="40" spans="1:38" ht="67.5" customHeight="1" thickBot="1">
      <c r="A40" s="770" t="s">
        <v>1004</v>
      </c>
      <c r="B40" s="833" t="s">
        <v>1005</v>
      </c>
      <c r="C40" s="770" t="s">
        <v>222</v>
      </c>
      <c r="D40" s="771" t="s">
        <v>1006</v>
      </c>
      <c r="E40" s="772" t="s">
        <v>1007</v>
      </c>
      <c r="F40" s="772" t="s">
        <v>1008</v>
      </c>
      <c r="G40" s="772" t="s">
        <v>1009</v>
      </c>
      <c r="H40" s="772" t="s">
        <v>1010</v>
      </c>
      <c r="I40" s="772" t="s">
        <v>1011</v>
      </c>
      <c r="J40" s="772" t="s">
        <v>1012</v>
      </c>
      <c r="K40" s="782" t="s">
        <v>1013</v>
      </c>
      <c r="L40" s="862" t="s">
        <v>985</v>
      </c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</row>
    <row r="41" spans="1:38">
      <c r="A41" s="2827"/>
      <c r="B41" s="821">
        <v>1</v>
      </c>
      <c r="C41" s="753" t="s">
        <v>1045</v>
      </c>
      <c r="D41" s="773">
        <v>500</v>
      </c>
      <c r="E41" s="774">
        <v>400</v>
      </c>
      <c r="F41" s="774" t="s">
        <v>1015</v>
      </c>
      <c r="G41" s="774">
        <v>0.17</v>
      </c>
      <c r="H41" s="774">
        <v>0.73</v>
      </c>
      <c r="I41" s="774">
        <v>2480</v>
      </c>
      <c r="J41" s="774" t="s">
        <v>1046</v>
      </c>
      <c r="K41" s="834" t="s">
        <v>1047</v>
      </c>
      <c r="L41" s="863">
        <f>Круг.кан!H17</f>
        <v>105504.45358329677</v>
      </c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258"/>
      <c r="AK41" s="258"/>
      <c r="AL41" s="258"/>
    </row>
    <row r="42" spans="1:38">
      <c r="A42" s="2828"/>
      <c r="B42" s="822">
        <v>2</v>
      </c>
      <c r="C42" s="465" t="s">
        <v>1048</v>
      </c>
      <c r="D42" s="776">
        <v>620</v>
      </c>
      <c r="E42" s="777">
        <v>550</v>
      </c>
      <c r="F42" s="777" t="s">
        <v>1015</v>
      </c>
      <c r="G42" s="777">
        <v>0.26</v>
      </c>
      <c r="H42" s="777">
        <v>1.1000000000000001</v>
      </c>
      <c r="I42" s="777">
        <v>2130</v>
      </c>
      <c r="J42" s="777" t="s">
        <v>1049</v>
      </c>
      <c r="K42" s="835" t="s">
        <v>1047</v>
      </c>
      <c r="L42" s="864">
        <f>Круг.кан!H18</f>
        <v>125401.07510272742</v>
      </c>
      <c r="M42" s="258"/>
      <c r="N42" s="258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</row>
    <row r="43" spans="1:38">
      <c r="A43" s="2828"/>
      <c r="B43" s="822">
        <v>3</v>
      </c>
      <c r="C43" s="465" t="s">
        <v>1050</v>
      </c>
      <c r="D43" s="776">
        <v>970</v>
      </c>
      <c r="E43" s="777">
        <v>580</v>
      </c>
      <c r="F43" s="777" t="s">
        <v>1015</v>
      </c>
      <c r="G43" s="777">
        <v>0.16</v>
      </c>
      <c r="H43" s="777">
        <v>0.71</v>
      </c>
      <c r="I43" s="777">
        <v>2510</v>
      </c>
      <c r="J43" s="777" t="s">
        <v>1051</v>
      </c>
      <c r="K43" s="836" t="s">
        <v>1052</v>
      </c>
      <c r="L43" s="864">
        <f>Круг.кан!H19</f>
        <v>129589.83752787072</v>
      </c>
      <c r="M43" s="258"/>
      <c r="N43" s="258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</row>
    <row r="44" spans="1:38">
      <c r="A44" s="2828"/>
      <c r="B44" s="822">
        <v>4</v>
      </c>
      <c r="C44" s="465" t="s">
        <v>1053</v>
      </c>
      <c r="D44" s="776">
        <v>2200</v>
      </c>
      <c r="E44" s="777">
        <v>395</v>
      </c>
      <c r="F44" s="777" t="s">
        <v>1015</v>
      </c>
      <c r="G44" s="777">
        <v>0.78</v>
      </c>
      <c r="H44" s="777">
        <v>3.4</v>
      </c>
      <c r="I44" s="777">
        <v>1230</v>
      </c>
      <c r="J44" s="777" t="s">
        <v>1054</v>
      </c>
      <c r="K44" s="835" t="s">
        <v>1055</v>
      </c>
      <c r="L44" s="864">
        <f>Круг.кан!H20</f>
        <v>231690.92164073861</v>
      </c>
      <c r="M44" s="258"/>
      <c r="N44" s="258"/>
      <c r="O44" s="258"/>
      <c r="P44" s="258"/>
      <c r="Q44" s="258"/>
      <c r="R44" s="258"/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</row>
    <row r="45" spans="1:38">
      <c r="A45" s="2828"/>
      <c r="B45" s="822">
        <v>5</v>
      </c>
      <c r="C45" s="465" t="s">
        <v>1056</v>
      </c>
      <c r="D45" s="776">
        <v>2800</v>
      </c>
      <c r="E45" s="777">
        <v>440</v>
      </c>
      <c r="F45" s="777" t="s">
        <v>1015</v>
      </c>
      <c r="G45" s="777">
        <v>1.1000000000000001</v>
      </c>
      <c r="H45" s="777">
        <v>5.3</v>
      </c>
      <c r="I45" s="777">
        <v>1230</v>
      </c>
      <c r="J45" s="777" t="s">
        <v>1057</v>
      </c>
      <c r="K45" s="835" t="s">
        <v>1058</v>
      </c>
      <c r="L45" s="864">
        <f>Круг.кан!H21</f>
        <v>277505.51066574338</v>
      </c>
      <c r="M45" s="258"/>
      <c r="N45" s="258"/>
      <c r="O45" s="258"/>
      <c r="P45" s="258"/>
      <c r="Q45" s="258"/>
      <c r="R45" s="258"/>
      <c r="S45" s="258"/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</row>
    <row r="46" spans="1:38" ht="15.75" thickBot="1">
      <c r="A46" s="2829"/>
      <c r="B46" s="823">
        <v>6</v>
      </c>
      <c r="C46" s="754" t="s">
        <v>1059</v>
      </c>
      <c r="D46" s="779">
        <v>3800</v>
      </c>
      <c r="E46" s="780">
        <v>630</v>
      </c>
      <c r="F46" s="780" t="s">
        <v>1015</v>
      </c>
      <c r="G46" s="780">
        <v>2.4</v>
      </c>
      <c r="H46" s="780">
        <v>11</v>
      </c>
      <c r="I46" s="780">
        <v>1340</v>
      </c>
      <c r="J46" s="780" t="s">
        <v>1060</v>
      </c>
      <c r="K46" s="837" t="s">
        <v>1058</v>
      </c>
      <c r="L46" s="865">
        <f>Круг.кан!H22</f>
        <v>378297.60652075394</v>
      </c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</row>
    <row r="47" spans="1:38" ht="15.75" thickBot="1">
      <c r="A47" s="819"/>
      <c r="B47" s="819"/>
      <c r="C47" s="819"/>
      <c r="D47" s="819"/>
      <c r="E47" s="819"/>
      <c r="F47" s="819"/>
      <c r="G47" s="819"/>
      <c r="H47" s="819"/>
      <c r="I47" s="819"/>
      <c r="J47" s="819"/>
      <c r="K47" s="819"/>
      <c r="L47" s="861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</row>
    <row r="48" spans="1:38" ht="15.75" customHeight="1">
      <c r="A48" s="2774" t="s">
        <v>2249</v>
      </c>
      <c r="B48" s="2796"/>
      <c r="C48" s="2797"/>
      <c r="D48" s="2774" t="s">
        <v>2250</v>
      </c>
      <c r="E48" s="2775"/>
      <c r="F48" s="2775"/>
      <c r="G48" s="2775"/>
      <c r="H48" s="2775"/>
      <c r="I48" s="2775"/>
      <c r="J48" s="2775"/>
      <c r="K48" s="2775"/>
      <c r="L48" s="2776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</row>
    <row r="49" spans="1:38" ht="15" customHeight="1">
      <c r="A49" s="2798"/>
      <c r="B49" s="2799"/>
      <c r="C49" s="2800"/>
      <c r="D49" s="2777"/>
      <c r="E49" s="2778"/>
      <c r="F49" s="2778"/>
      <c r="G49" s="2778"/>
      <c r="H49" s="2778"/>
      <c r="I49" s="2778"/>
      <c r="J49" s="2778"/>
      <c r="K49" s="2778"/>
      <c r="L49" s="2779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</row>
    <row r="50" spans="1:38" ht="15.75" customHeight="1">
      <c r="A50" s="2798"/>
      <c r="B50" s="2799"/>
      <c r="C50" s="2800"/>
      <c r="D50" s="2777"/>
      <c r="E50" s="2778"/>
      <c r="F50" s="2778"/>
      <c r="G50" s="2778"/>
      <c r="H50" s="2778"/>
      <c r="I50" s="2778"/>
      <c r="J50" s="2778"/>
      <c r="K50" s="2778"/>
      <c r="L50" s="2779"/>
      <c r="M50" s="258"/>
      <c r="N50" s="258"/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</row>
    <row r="51" spans="1:38" ht="18" customHeight="1">
      <c r="A51" s="2798"/>
      <c r="B51" s="2799"/>
      <c r="C51" s="2800"/>
      <c r="D51" s="2777"/>
      <c r="E51" s="2778"/>
      <c r="F51" s="2778"/>
      <c r="G51" s="2778"/>
      <c r="H51" s="2778"/>
      <c r="I51" s="2778"/>
      <c r="J51" s="2778"/>
      <c r="K51" s="2778"/>
      <c r="L51" s="2779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</row>
    <row r="52" spans="1:38" ht="15.75" customHeight="1">
      <c r="A52" s="2798"/>
      <c r="B52" s="2799"/>
      <c r="C52" s="2800"/>
      <c r="D52" s="2777"/>
      <c r="E52" s="2778"/>
      <c r="F52" s="2778"/>
      <c r="G52" s="2778"/>
      <c r="H52" s="2778"/>
      <c r="I52" s="2778"/>
      <c r="J52" s="2778"/>
      <c r="K52" s="2778"/>
      <c r="L52" s="2779"/>
      <c r="M52" s="258"/>
      <c r="N52" s="258"/>
      <c r="O52" s="258"/>
      <c r="P52" s="258"/>
      <c r="Q52" s="258"/>
      <c r="R52" s="258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</row>
    <row r="53" spans="1:38" ht="15" customHeight="1">
      <c r="A53" s="2798"/>
      <c r="B53" s="2799"/>
      <c r="C53" s="2800"/>
      <c r="D53" s="2777"/>
      <c r="E53" s="2778"/>
      <c r="F53" s="2778"/>
      <c r="G53" s="2778"/>
      <c r="H53" s="2778"/>
      <c r="I53" s="2778"/>
      <c r="J53" s="2778"/>
      <c r="K53" s="2778"/>
      <c r="L53" s="2779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</row>
    <row r="54" spans="1:38" ht="15.75" customHeight="1">
      <c r="A54" s="2798"/>
      <c r="B54" s="2799"/>
      <c r="C54" s="2800"/>
      <c r="D54" s="2777"/>
      <c r="E54" s="2778"/>
      <c r="F54" s="2778"/>
      <c r="G54" s="2778"/>
      <c r="H54" s="2778"/>
      <c r="I54" s="2778"/>
      <c r="J54" s="2778"/>
      <c r="K54" s="2778"/>
      <c r="L54" s="2779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</row>
    <row r="55" spans="1:38" ht="15" customHeight="1" thickBot="1">
      <c r="A55" s="2801"/>
      <c r="B55" s="2802"/>
      <c r="C55" s="2803"/>
      <c r="D55" s="2780"/>
      <c r="E55" s="2781"/>
      <c r="F55" s="2781"/>
      <c r="G55" s="2781"/>
      <c r="H55" s="2781"/>
      <c r="I55" s="2781"/>
      <c r="J55" s="2781"/>
      <c r="K55" s="2781"/>
      <c r="L55" s="2782"/>
      <c r="M55" s="258"/>
      <c r="N55" s="258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</row>
    <row r="56" spans="1:38" ht="15.75" thickBot="1">
      <c r="A56" s="819"/>
      <c r="B56" s="819"/>
      <c r="C56" s="819"/>
      <c r="D56" s="819"/>
      <c r="E56" s="819"/>
      <c r="F56" s="819"/>
      <c r="G56" s="819"/>
      <c r="H56" s="819"/>
      <c r="I56" s="819"/>
      <c r="J56" s="819"/>
      <c r="K56" s="819"/>
      <c r="L56" s="861"/>
      <c r="M56" s="258"/>
      <c r="N56" s="258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</row>
    <row r="57" spans="1:38" ht="50.25" customHeight="1" thickBot="1">
      <c r="A57" s="2816"/>
      <c r="B57" s="2817"/>
      <c r="C57" s="2818"/>
      <c r="D57" s="2764" t="s">
        <v>1003</v>
      </c>
      <c r="E57" s="2765"/>
      <c r="F57" s="2765"/>
      <c r="G57" s="2765"/>
      <c r="H57" s="2765"/>
      <c r="I57" s="2765"/>
      <c r="J57" s="2765"/>
      <c r="K57" s="2765"/>
      <c r="L57" s="2766"/>
      <c r="M57" s="258"/>
      <c r="N57" s="258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</row>
    <row r="58" spans="1:38" ht="72.75" customHeight="1" thickBot="1">
      <c r="A58" s="770" t="s">
        <v>1004</v>
      </c>
      <c r="B58" s="769" t="s">
        <v>1005</v>
      </c>
      <c r="C58" s="770" t="s">
        <v>222</v>
      </c>
      <c r="D58" s="771" t="s">
        <v>1006</v>
      </c>
      <c r="E58" s="772" t="s">
        <v>1007</v>
      </c>
      <c r="F58" s="772" t="s">
        <v>1008</v>
      </c>
      <c r="G58" s="772" t="s">
        <v>1009</v>
      </c>
      <c r="H58" s="772" t="s">
        <v>1010</v>
      </c>
      <c r="I58" s="772" t="s">
        <v>1011</v>
      </c>
      <c r="J58" s="772" t="s">
        <v>1012</v>
      </c>
      <c r="K58" s="782" t="s">
        <v>1013</v>
      </c>
      <c r="L58" s="862" t="s">
        <v>985</v>
      </c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</row>
    <row r="59" spans="1:38">
      <c r="A59" s="824"/>
      <c r="B59" s="764">
        <v>1</v>
      </c>
      <c r="C59" s="465" t="s">
        <v>1061</v>
      </c>
      <c r="D59" s="773">
        <v>1625</v>
      </c>
      <c r="E59" s="774">
        <v>455</v>
      </c>
      <c r="F59" s="774" t="s">
        <v>1015</v>
      </c>
      <c r="G59" s="774">
        <v>0.16</v>
      </c>
      <c r="H59" s="774">
        <v>0.8</v>
      </c>
      <c r="I59" s="774">
        <v>2680</v>
      </c>
      <c r="J59" s="774" t="s">
        <v>1062</v>
      </c>
      <c r="K59" s="834" t="s">
        <v>1063</v>
      </c>
      <c r="L59" s="863">
        <f>Круг.кан!H24</f>
        <v>100583.84772307872</v>
      </c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</row>
    <row r="60" spans="1:38">
      <c r="A60" s="824"/>
      <c r="B60" s="765">
        <v>2</v>
      </c>
      <c r="C60" s="404" t="s">
        <v>1064</v>
      </c>
      <c r="D60" s="776">
        <v>2360</v>
      </c>
      <c r="E60" s="777">
        <v>580</v>
      </c>
      <c r="F60" s="777" t="s">
        <v>1015</v>
      </c>
      <c r="G60" s="777">
        <v>0.27</v>
      </c>
      <c r="H60" s="777">
        <v>1.6</v>
      </c>
      <c r="I60" s="777">
        <v>2840</v>
      </c>
      <c r="J60" s="777" t="s">
        <v>1065</v>
      </c>
      <c r="K60" s="835" t="s">
        <v>1066</v>
      </c>
      <c r="L60" s="864">
        <f>Круг.кан!H25</f>
        <v>127114.65973119513</v>
      </c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</row>
    <row r="61" spans="1:38">
      <c r="A61" s="824"/>
      <c r="B61" s="825">
        <v>3</v>
      </c>
      <c r="C61" s="404" t="s">
        <v>1067</v>
      </c>
      <c r="D61" s="776">
        <v>3510</v>
      </c>
      <c r="E61" s="777">
        <v>760</v>
      </c>
      <c r="F61" s="777" t="s">
        <v>1015</v>
      </c>
      <c r="G61" s="777">
        <v>0.53</v>
      </c>
      <c r="H61" s="777">
        <v>3.2</v>
      </c>
      <c r="I61" s="777">
        <v>2750</v>
      </c>
      <c r="J61" s="777" t="s">
        <v>1068</v>
      </c>
      <c r="K61" s="835" t="s">
        <v>1017</v>
      </c>
      <c r="L61" s="864">
        <f>Круг.кан!H26</f>
        <v>213412.68560374968</v>
      </c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</row>
    <row r="62" spans="1:38">
      <c r="A62" s="824"/>
      <c r="B62" s="825">
        <v>4</v>
      </c>
      <c r="C62" s="404" t="s">
        <v>1069</v>
      </c>
      <c r="D62" s="776">
        <v>4960</v>
      </c>
      <c r="E62" s="777">
        <v>906</v>
      </c>
      <c r="F62" s="777" t="s">
        <v>1015</v>
      </c>
      <c r="G62" s="777">
        <v>0.96</v>
      </c>
      <c r="H62" s="777">
        <v>5.4</v>
      </c>
      <c r="I62" s="777">
        <v>2830</v>
      </c>
      <c r="J62" s="777" t="s">
        <v>1070</v>
      </c>
      <c r="K62" s="835" t="s">
        <v>1030</v>
      </c>
      <c r="L62" s="864">
        <f>Круг.кан!H27</f>
        <v>238777.30807304781</v>
      </c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</row>
    <row r="63" spans="1:38">
      <c r="A63" s="824"/>
      <c r="B63" s="825">
        <v>5</v>
      </c>
      <c r="C63" s="404" t="s">
        <v>1071</v>
      </c>
      <c r="D63" s="776">
        <v>6910</v>
      </c>
      <c r="E63" s="777">
        <v>1290</v>
      </c>
      <c r="F63" s="777" t="s">
        <v>1072</v>
      </c>
      <c r="G63" s="777">
        <v>1.57</v>
      </c>
      <c r="H63" s="777">
        <v>3.2</v>
      </c>
      <c r="I63" s="777">
        <v>2894</v>
      </c>
      <c r="J63" s="777" t="s">
        <v>1073</v>
      </c>
      <c r="K63" s="835" t="s">
        <v>1074</v>
      </c>
      <c r="L63" s="864">
        <f>Круг.кан!H28</f>
        <v>395046.70627470047</v>
      </c>
      <c r="M63" s="258"/>
      <c r="N63" s="258"/>
      <c r="O63" s="258"/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</row>
    <row r="64" spans="1:38" ht="15.75" customHeight="1">
      <c r="A64" s="824"/>
      <c r="B64" s="825">
        <v>6</v>
      </c>
      <c r="C64" s="2822" t="s">
        <v>1075</v>
      </c>
      <c r="D64" s="776">
        <v>9684</v>
      </c>
      <c r="E64" s="777">
        <v>638</v>
      </c>
      <c r="F64" s="777" t="s">
        <v>1072</v>
      </c>
      <c r="G64" s="777">
        <v>1.06</v>
      </c>
      <c r="H64" s="777">
        <v>2.4</v>
      </c>
      <c r="I64" s="777">
        <v>1410</v>
      </c>
      <c r="J64" s="2824" t="s">
        <v>1076</v>
      </c>
      <c r="K64" s="2825" t="s">
        <v>1074</v>
      </c>
      <c r="L64" s="2826">
        <f>Круг.кан!H29</f>
        <v>561520.26294101344</v>
      </c>
      <c r="M64" s="258"/>
      <c r="N64" s="258"/>
      <c r="O64" s="258"/>
      <c r="P64" s="258"/>
      <c r="Q64" s="258"/>
      <c r="R64" s="258"/>
      <c r="S64" s="258"/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</row>
    <row r="65" spans="1:38" ht="15.75" customHeight="1">
      <c r="A65" s="824"/>
      <c r="B65" s="825" t="s">
        <v>1077</v>
      </c>
      <c r="C65" s="2823"/>
      <c r="D65" s="776">
        <v>10380</v>
      </c>
      <c r="E65" s="777">
        <v>740</v>
      </c>
      <c r="F65" s="777" t="s">
        <v>1078</v>
      </c>
      <c r="G65" s="777">
        <v>1.07</v>
      </c>
      <c r="H65" s="777">
        <v>2.8</v>
      </c>
      <c r="I65" s="777">
        <v>1535</v>
      </c>
      <c r="J65" s="2824"/>
      <c r="K65" s="2825"/>
      <c r="L65" s="2826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</row>
    <row r="66" spans="1:38" ht="15.75" customHeight="1">
      <c r="A66" s="824"/>
      <c r="B66" s="825">
        <v>7</v>
      </c>
      <c r="C66" s="2822" t="s">
        <v>1079</v>
      </c>
      <c r="D66" s="776">
        <v>14377</v>
      </c>
      <c r="E66" s="777">
        <v>795</v>
      </c>
      <c r="F66" s="777" t="s">
        <v>1072</v>
      </c>
      <c r="G66" s="777">
        <v>2.17</v>
      </c>
      <c r="H66" s="777">
        <v>4.5</v>
      </c>
      <c r="I66" s="777">
        <v>1434</v>
      </c>
      <c r="J66" s="2824" t="s">
        <v>1080</v>
      </c>
      <c r="K66" s="2825" t="s">
        <v>1081</v>
      </c>
      <c r="L66" s="2826">
        <f>Круг.кан!H30</f>
        <v>660063.27897116018</v>
      </c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</row>
    <row r="67" spans="1:38" ht="15.75" customHeight="1">
      <c r="A67" s="824"/>
      <c r="B67" s="825" t="s">
        <v>1082</v>
      </c>
      <c r="C67" s="2823"/>
      <c r="D67" s="776">
        <v>15890</v>
      </c>
      <c r="E67" s="777">
        <v>960</v>
      </c>
      <c r="F67" s="777" t="s">
        <v>1078</v>
      </c>
      <c r="G67" s="777">
        <v>2.75</v>
      </c>
      <c r="H67" s="777">
        <v>5.4</v>
      </c>
      <c r="I67" s="777">
        <v>1580</v>
      </c>
      <c r="J67" s="2824"/>
      <c r="K67" s="2825"/>
      <c r="L67" s="2826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</row>
    <row r="68" spans="1:38" ht="15.75" thickBot="1">
      <c r="A68" s="826"/>
      <c r="B68" s="767">
        <v>8</v>
      </c>
      <c r="C68" s="752" t="s">
        <v>1083</v>
      </c>
      <c r="D68" s="779">
        <v>20240</v>
      </c>
      <c r="E68" s="780">
        <v>1000</v>
      </c>
      <c r="F68" s="780" t="s">
        <v>1072</v>
      </c>
      <c r="G68" s="780">
        <v>3.74</v>
      </c>
      <c r="H68" s="780">
        <v>7.7</v>
      </c>
      <c r="I68" s="780">
        <v>1419</v>
      </c>
      <c r="J68" s="780" t="s">
        <v>1084</v>
      </c>
      <c r="K68" s="837" t="s">
        <v>1066</v>
      </c>
      <c r="L68" s="865">
        <f>Круг.кан!H32</f>
        <v>804379.23439992534</v>
      </c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</row>
    <row r="69" spans="1:38" ht="15.75" thickBot="1">
      <c r="A69" s="2795" t="s">
        <v>1085</v>
      </c>
      <c r="B69" s="2795"/>
      <c r="C69" s="2795"/>
      <c r="D69" s="2795"/>
      <c r="E69" s="2795"/>
      <c r="F69" s="2795"/>
      <c r="G69" s="2795"/>
      <c r="H69" s="2795"/>
      <c r="I69" s="2795"/>
      <c r="J69" s="2795"/>
      <c r="K69" s="2795"/>
      <c r="L69" s="2795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</row>
    <row r="70" spans="1:38" ht="33" customHeight="1">
      <c r="A70" s="2774" t="s">
        <v>2252</v>
      </c>
      <c r="B70" s="2796"/>
      <c r="C70" s="2797"/>
      <c r="D70" s="2774" t="s">
        <v>2251</v>
      </c>
      <c r="E70" s="2796"/>
      <c r="F70" s="2796"/>
      <c r="G70" s="2796"/>
      <c r="H70" s="2796"/>
      <c r="I70" s="2796"/>
      <c r="J70" s="2796"/>
      <c r="K70" s="2796"/>
      <c r="L70" s="2797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</row>
    <row r="71" spans="1:38" ht="15" customHeight="1">
      <c r="A71" s="2798"/>
      <c r="B71" s="2799"/>
      <c r="C71" s="2800"/>
      <c r="D71" s="2798"/>
      <c r="E71" s="2799"/>
      <c r="F71" s="2799"/>
      <c r="G71" s="2799"/>
      <c r="H71" s="2799"/>
      <c r="I71" s="2799"/>
      <c r="J71" s="2799"/>
      <c r="K71" s="2799"/>
      <c r="L71" s="2800"/>
      <c r="M71" s="258"/>
      <c r="N71" s="258"/>
      <c r="O71" s="258"/>
      <c r="P71" s="258"/>
      <c r="Q71" s="258"/>
      <c r="R71" s="258"/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</row>
    <row r="72" spans="1:38" ht="22.5" customHeight="1">
      <c r="A72" s="2798"/>
      <c r="B72" s="2799"/>
      <c r="C72" s="2800"/>
      <c r="D72" s="2798"/>
      <c r="E72" s="2799"/>
      <c r="F72" s="2799"/>
      <c r="G72" s="2799"/>
      <c r="H72" s="2799"/>
      <c r="I72" s="2799"/>
      <c r="J72" s="2799"/>
      <c r="K72" s="2799"/>
      <c r="L72" s="2800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</row>
    <row r="73" spans="1:38" ht="15" customHeight="1">
      <c r="A73" s="2798"/>
      <c r="B73" s="2799"/>
      <c r="C73" s="2800"/>
      <c r="D73" s="2798"/>
      <c r="E73" s="2799"/>
      <c r="F73" s="2799"/>
      <c r="G73" s="2799"/>
      <c r="H73" s="2799"/>
      <c r="I73" s="2799"/>
      <c r="J73" s="2799"/>
      <c r="K73" s="2799"/>
      <c r="L73" s="2800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</row>
    <row r="74" spans="1:38" ht="21" customHeight="1">
      <c r="A74" s="2798"/>
      <c r="B74" s="2799"/>
      <c r="C74" s="2800"/>
      <c r="D74" s="2798"/>
      <c r="E74" s="2799"/>
      <c r="F74" s="2799"/>
      <c r="G74" s="2799"/>
      <c r="H74" s="2799"/>
      <c r="I74" s="2799"/>
      <c r="J74" s="2799"/>
      <c r="K74" s="2799"/>
      <c r="L74" s="2800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</row>
    <row r="75" spans="1:38" ht="15" customHeight="1">
      <c r="A75" s="2798"/>
      <c r="B75" s="2799"/>
      <c r="C75" s="2800"/>
      <c r="D75" s="2798"/>
      <c r="E75" s="2799"/>
      <c r="F75" s="2799"/>
      <c r="G75" s="2799"/>
      <c r="H75" s="2799"/>
      <c r="I75" s="2799"/>
      <c r="J75" s="2799"/>
      <c r="K75" s="2799"/>
      <c r="L75" s="2800"/>
      <c r="M75" s="258"/>
      <c r="N75" s="258"/>
      <c r="O75" s="258"/>
      <c r="P75" s="258"/>
      <c r="Q75" s="258"/>
      <c r="R75" s="258"/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</row>
    <row r="76" spans="1:38" ht="20.25" customHeight="1">
      <c r="A76" s="2798"/>
      <c r="B76" s="2799"/>
      <c r="C76" s="2800"/>
      <c r="D76" s="2798"/>
      <c r="E76" s="2799"/>
      <c r="F76" s="2799"/>
      <c r="G76" s="2799"/>
      <c r="H76" s="2799"/>
      <c r="I76" s="2799"/>
      <c r="J76" s="2799"/>
      <c r="K76" s="2799"/>
      <c r="L76" s="2800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</row>
    <row r="77" spans="1:38" ht="15" customHeight="1" thickBot="1">
      <c r="A77" s="2801"/>
      <c r="B77" s="2802"/>
      <c r="C77" s="2803"/>
      <c r="D77" s="2801"/>
      <c r="E77" s="2802"/>
      <c r="F77" s="2802"/>
      <c r="G77" s="2802"/>
      <c r="H77" s="2802"/>
      <c r="I77" s="2802"/>
      <c r="J77" s="2802"/>
      <c r="K77" s="2802"/>
      <c r="L77" s="2803"/>
      <c r="M77" s="258"/>
      <c r="N77" s="258"/>
      <c r="O77" s="258"/>
      <c r="P77" s="258"/>
      <c r="Q77" s="258"/>
      <c r="R77" s="258"/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</row>
    <row r="78" spans="1:38" ht="15.75" thickBot="1">
      <c r="A78" s="827"/>
      <c r="B78" s="828"/>
      <c r="C78" s="766"/>
      <c r="D78" s="828"/>
      <c r="E78" s="828"/>
      <c r="F78" s="828"/>
      <c r="G78" s="828"/>
      <c r="H78" s="828"/>
      <c r="I78" s="828"/>
      <c r="J78" s="828"/>
      <c r="K78" s="828"/>
      <c r="L78" s="866"/>
      <c r="M78" s="258"/>
      <c r="N78" s="258"/>
      <c r="O78" s="258"/>
      <c r="P78" s="258"/>
      <c r="Q78" s="258"/>
      <c r="R78" s="258"/>
      <c r="S78" s="258"/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</row>
    <row r="79" spans="1:38" ht="53.25" customHeight="1" thickBot="1">
      <c r="A79" s="2761"/>
      <c r="B79" s="2762"/>
      <c r="C79" s="2763"/>
      <c r="D79" s="2764" t="s">
        <v>1003</v>
      </c>
      <c r="E79" s="2765"/>
      <c r="F79" s="2765"/>
      <c r="G79" s="2765"/>
      <c r="H79" s="2765"/>
      <c r="I79" s="2765"/>
      <c r="J79" s="2765"/>
      <c r="K79" s="2765"/>
      <c r="L79" s="2766"/>
      <c r="M79" s="258"/>
      <c r="N79" s="258"/>
      <c r="O79" s="258"/>
      <c r="P79" s="258"/>
      <c r="Q79" s="258"/>
      <c r="R79" s="258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</row>
    <row r="80" spans="1:38" ht="70.5" customHeight="1" thickBot="1">
      <c r="A80" s="838" t="s">
        <v>1004</v>
      </c>
      <c r="B80" s="839" t="s">
        <v>1005</v>
      </c>
      <c r="C80" s="840" t="s">
        <v>222</v>
      </c>
      <c r="D80" s="841" t="s">
        <v>1006</v>
      </c>
      <c r="E80" s="842" t="s">
        <v>1007</v>
      </c>
      <c r="F80" s="842" t="s">
        <v>1008</v>
      </c>
      <c r="G80" s="842" t="s">
        <v>1009</v>
      </c>
      <c r="H80" s="842" t="s">
        <v>1010</v>
      </c>
      <c r="I80" s="842" t="s">
        <v>1011</v>
      </c>
      <c r="J80" s="842" t="s">
        <v>1012</v>
      </c>
      <c r="K80" s="842" t="s">
        <v>1013</v>
      </c>
      <c r="L80" s="857" t="s">
        <v>985</v>
      </c>
      <c r="M80" s="258"/>
      <c r="N80" s="258"/>
      <c r="O80" s="258"/>
      <c r="P80" s="258"/>
      <c r="Q80" s="258"/>
      <c r="R80" s="258"/>
      <c r="S80" s="258"/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</row>
    <row r="81" spans="1:38">
      <c r="A81" s="2786"/>
      <c r="B81" s="829">
        <v>1</v>
      </c>
      <c r="C81" s="843" t="s">
        <v>2253</v>
      </c>
      <c r="D81" s="844">
        <v>100</v>
      </c>
      <c r="E81" s="845">
        <v>34</v>
      </c>
      <c r="F81" s="845" t="s">
        <v>1015</v>
      </c>
      <c r="G81" s="845">
        <v>1.4999999999999999E-2</v>
      </c>
      <c r="H81" s="845">
        <v>0.1</v>
      </c>
      <c r="I81" s="845">
        <v>2650</v>
      </c>
      <c r="J81" s="845" t="s">
        <v>2259</v>
      </c>
      <c r="K81" s="846" t="s">
        <v>2260</v>
      </c>
      <c r="L81" s="858">
        <f>Круг.кан!H35</f>
        <v>5779.686615462143</v>
      </c>
      <c r="M81" s="258"/>
      <c r="N81" s="258"/>
      <c r="O81" s="258"/>
      <c r="P81" s="258"/>
      <c r="Q81" s="258"/>
      <c r="R81" s="258"/>
      <c r="S81" s="258"/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</row>
    <row r="82" spans="1:38">
      <c r="A82" s="2768"/>
      <c r="B82" s="830">
        <v>2</v>
      </c>
      <c r="C82" s="847" t="s">
        <v>2254</v>
      </c>
      <c r="D82" s="848">
        <v>140</v>
      </c>
      <c r="E82" s="849">
        <v>40</v>
      </c>
      <c r="F82" s="849" t="s">
        <v>1015</v>
      </c>
      <c r="G82" s="849">
        <v>0.02</v>
      </c>
      <c r="H82" s="849">
        <v>0.11</v>
      </c>
      <c r="I82" s="849">
        <v>2650</v>
      </c>
      <c r="J82" s="849" t="s">
        <v>2261</v>
      </c>
      <c r="K82" s="850" t="s">
        <v>2260</v>
      </c>
      <c r="L82" s="859">
        <f>Круг.кан!H36</f>
        <v>6369.1890196999675</v>
      </c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</row>
    <row r="83" spans="1:38">
      <c r="A83" s="2768"/>
      <c r="B83" s="830">
        <v>3</v>
      </c>
      <c r="C83" s="847" t="s">
        <v>2255</v>
      </c>
      <c r="D83" s="848">
        <v>280</v>
      </c>
      <c r="E83" s="849">
        <v>68</v>
      </c>
      <c r="F83" s="849" t="s">
        <v>1015</v>
      </c>
      <c r="G83" s="849">
        <v>2.5000000000000001E-2</v>
      </c>
      <c r="H83" s="849">
        <v>0.15</v>
      </c>
      <c r="I83" s="849">
        <v>2650</v>
      </c>
      <c r="J83" s="849" t="s">
        <v>2262</v>
      </c>
      <c r="K83" s="850" t="s">
        <v>2260</v>
      </c>
      <c r="L83" s="859">
        <f>Круг.кан!H37</f>
        <v>7605.8625416336645</v>
      </c>
      <c r="M83" s="258"/>
      <c r="N83" s="258"/>
      <c r="O83" s="258"/>
      <c r="P83" s="258"/>
      <c r="Q83" s="258"/>
      <c r="R83" s="258"/>
      <c r="S83" s="258"/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</row>
    <row r="84" spans="1:38">
      <c r="A84" s="2768"/>
      <c r="B84" s="830">
        <v>4</v>
      </c>
      <c r="C84" s="847" t="s">
        <v>2256</v>
      </c>
      <c r="D84" s="848">
        <v>410</v>
      </c>
      <c r="E84" s="849">
        <v>60</v>
      </c>
      <c r="F84" s="849" t="s">
        <v>1015</v>
      </c>
      <c r="G84" s="849">
        <v>4.4999999999999998E-2</v>
      </c>
      <c r="H84" s="849">
        <v>0.24</v>
      </c>
      <c r="I84" s="849">
        <v>1400</v>
      </c>
      <c r="J84" s="849"/>
      <c r="K84" s="850" t="s">
        <v>2263</v>
      </c>
      <c r="L84" s="859">
        <f>Круг.кан!H38</f>
        <v>18133.606565141759</v>
      </c>
      <c r="M84" s="258"/>
      <c r="N84" s="258"/>
      <c r="O84" s="258"/>
      <c r="P84" s="258"/>
      <c r="Q84" s="258"/>
      <c r="R84" s="258"/>
      <c r="S84" s="258"/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</row>
    <row r="85" spans="1:38">
      <c r="A85" s="2768"/>
      <c r="B85" s="830">
        <v>5</v>
      </c>
      <c r="C85" s="847" t="s">
        <v>2257</v>
      </c>
      <c r="D85" s="848">
        <v>800</v>
      </c>
      <c r="E85" s="849">
        <v>80</v>
      </c>
      <c r="F85" s="849" t="s">
        <v>1015</v>
      </c>
      <c r="G85" s="849">
        <v>5.5E-2</v>
      </c>
      <c r="H85" s="849">
        <v>0.28999999999999998</v>
      </c>
      <c r="I85" s="849">
        <v>1400</v>
      </c>
      <c r="J85" s="849"/>
      <c r="K85" s="850" t="s">
        <v>2263</v>
      </c>
      <c r="L85" s="859">
        <f>Круг.кан!H39</f>
        <v>21568.098833309949</v>
      </c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</row>
    <row r="86" spans="1:38" ht="15.75" thickBot="1">
      <c r="A86" s="2769"/>
      <c r="B86" s="831">
        <v>6</v>
      </c>
      <c r="C86" s="851" t="s">
        <v>2258</v>
      </c>
      <c r="D86" s="852">
        <v>1200</v>
      </c>
      <c r="E86" s="853">
        <v>108</v>
      </c>
      <c r="F86" s="853" t="s">
        <v>1015</v>
      </c>
      <c r="G86" s="853">
        <v>7.0000000000000007E-2</v>
      </c>
      <c r="H86" s="853">
        <v>0.36</v>
      </c>
      <c r="I86" s="853">
        <v>1400</v>
      </c>
      <c r="J86" s="853"/>
      <c r="K86" s="854" t="s">
        <v>2263</v>
      </c>
      <c r="L86" s="860">
        <f>Круг.кан!H40</f>
        <v>25598.501140544642</v>
      </c>
      <c r="M86" s="258"/>
      <c r="N86" s="258"/>
      <c r="O86" s="258"/>
      <c r="P86" s="258"/>
      <c r="Q86" s="258"/>
      <c r="R86" s="258"/>
      <c r="S86" s="258"/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</row>
    <row r="87" spans="1:38" ht="12.75" customHeight="1" thickBot="1">
      <c r="A87" s="832"/>
      <c r="B87" s="832"/>
      <c r="C87" s="832"/>
      <c r="D87" s="832"/>
      <c r="E87" s="832"/>
      <c r="F87" s="832"/>
      <c r="G87" s="832"/>
      <c r="H87" s="832"/>
      <c r="I87" s="832"/>
      <c r="J87" s="832"/>
      <c r="K87" s="832"/>
      <c r="L87" s="867"/>
      <c r="M87" s="258"/>
      <c r="N87" s="258"/>
      <c r="O87" s="258"/>
      <c r="P87" s="258"/>
      <c r="Q87" s="258"/>
      <c r="R87" s="258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</row>
    <row r="88" spans="1:38" ht="36" customHeight="1">
      <c r="A88" s="2774" t="s">
        <v>2265</v>
      </c>
      <c r="B88" s="2775"/>
      <c r="C88" s="2776"/>
      <c r="D88" s="2774" t="s">
        <v>2264</v>
      </c>
      <c r="E88" s="2775"/>
      <c r="F88" s="2775"/>
      <c r="G88" s="2775"/>
      <c r="H88" s="2775"/>
      <c r="I88" s="2775"/>
      <c r="J88" s="2775"/>
      <c r="K88" s="2775"/>
      <c r="L88" s="2776"/>
      <c r="M88" s="258"/>
      <c r="N88" s="258"/>
      <c r="O88" s="258"/>
      <c r="P88" s="258"/>
      <c r="Q88" s="258"/>
      <c r="R88" s="258"/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</row>
    <row r="89" spans="1:38" ht="20.25" customHeight="1">
      <c r="A89" s="2777"/>
      <c r="B89" s="2778"/>
      <c r="C89" s="2779"/>
      <c r="D89" s="2777"/>
      <c r="E89" s="2778"/>
      <c r="F89" s="2778"/>
      <c r="G89" s="2778"/>
      <c r="H89" s="2778"/>
      <c r="I89" s="2778"/>
      <c r="J89" s="2778"/>
      <c r="K89" s="2778"/>
      <c r="L89" s="2779"/>
      <c r="M89" s="258"/>
      <c r="N89" s="258"/>
      <c r="O89" s="258"/>
      <c r="P89" s="258"/>
      <c r="Q89" s="258"/>
      <c r="R89" s="258"/>
      <c r="S89" s="258"/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</row>
    <row r="90" spans="1:38" ht="20.25" customHeight="1">
      <c r="A90" s="2777"/>
      <c r="B90" s="2778"/>
      <c r="C90" s="2779"/>
      <c r="D90" s="2777"/>
      <c r="E90" s="2778"/>
      <c r="F90" s="2778"/>
      <c r="G90" s="2778"/>
      <c r="H90" s="2778"/>
      <c r="I90" s="2778"/>
      <c r="J90" s="2778"/>
      <c r="K90" s="2778"/>
      <c r="L90" s="2779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</row>
    <row r="91" spans="1:38" ht="20.25" customHeight="1">
      <c r="A91" s="2777"/>
      <c r="B91" s="2778"/>
      <c r="C91" s="2779"/>
      <c r="D91" s="2777"/>
      <c r="E91" s="2778"/>
      <c r="F91" s="2778"/>
      <c r="G91" s="2778"/>
      <c r="H91" s="2778"/>
      <c r="I91" s="2778"/>
      <c r="J91" s="2778"/>
      <c r="K91" s="2778"/>
      <c r="L91" s="2779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</row>
    <row r="92" spans="1:38" ht="20.25" customHeight="1">
      <c r="A92" s="2777"/>
      <c r="B92" s="2778"/>
      <c r="C92" s="2779"/>
      <c r="D92" s="2777"/>
      <c r="E92" s="2778"/>
      <c r="F92" s="2778"/>
      <c r="G92" s="2778"/>
      <c r="H92" s="2778"/>
      <c r="I92" s="2778"/>
      <c r="J92" s="2778"/>
      <c r="K92" s="2778"/>
      <c r="L92" s="2779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</row>
    <row r="93" spans="1:38" ht="20.25" customHeight="1">
      <c r="A93" s="2777"/>
      <c r="B93" s="2778"/>
      <c r="C93" s="2779"/>
      <c r="D93" s="2777"/>
      <c r="E93" s="2778"/>
      <c r="F93" s="2778"/>
      <c r="G93" s="2778"/>
      <c r="H93" s="2778"/>
      <c r="I93" s="2778"/>
      <c r="J93" s="2778"/>
      <c r="K93" s="2778"/>
      <c r="L93" s="2779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</row>
    <row r="94" spans="1:38" ht="31.5" customHeight="1" thickBot="1">
      <c r="A94" s="2780"/>
      <c r="B94" s="2781"/>
      <c r="C94" s="2782"/>
      <c r="D94" s="2780"/>
      <c r="E94" s="2781"/>
      <c r="F94" s="2781"/>
      <c r="G94" s="2781"/>
      <c r="H94" s="2781"/>
      <c r="I94" s="2781"/>
      <c r="J94" s="2781"/>
      <c r="K94" s="2781"/>
      <c r="L94" s="2782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</row>
    <row r="95" spans="1:38" ht="15.75" thickBot="1">
      <c r="A95" s="832"/>
      <c r="B95" s="832"/>
      <c r="C95" s="832"/>
      <c r="D95" s="832"/>
      <c r="E95" s="832"/>
      <c r="F95" s="832"/>
      <c r="G95" s="832"/>
      <c r="H95" s="832"/>
      <c r="I95" s="832"/>
      <c r="J95" s="832"/>
      <c r="K95" s="832"/>
      <c r="L95" s="867"/>
      <c r="M95" s="258"/>
      <c r="N95" s="258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</row>
    <row r="96" spans="1:38" ht="53.25" customHeight="1" thickBot="1">
      <c r="A96" s="2761"/>
      <c r="B96" s="2762"/>
      <c r="C96" s="2763"/>
      <c r="D96" s="2764" t="s">
        <v>1003</v>
      </c>
      <c r="E96" s="2765"/>
      <c r="F96" s="2765"/>
      <c r="G96" s="2765"/>
      <c r="H96" s="2765"/>
      <c r="I96" s="2765"/>
      <c r="J96" s="2765"/>
      <c r="K96" s="2765"/>
      <c r="L96" s="2766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</row>
    <row r="97" spans="1:38" ht="45.75" thickBot="1">
      <c r="A97" s="838" t="s">
        <v>1004</v>
      </c>
      <c r="B97" s="839" t="s">
        <v>1005</v>
      </c>
      <c r="C97" s="839" t="s">
        <v>222</v>
      </c>
      <c r="D97" s="842" t="s">
        <v>1006</v>
      </c>
      <c r="E97" s="842" t="s">
        <v>1007</v>
      </c>
      <c r="F97" s="842" t="s">
        <v>1008</v>
      </c>
      <c r="G97" s="842" t="s">
        <v>1009</v>
      </c>
      <c r="H97" s="842" t="s">
        <v>1010</v>
      </c>
      <c r="I97" s="842" t="s">
        <v>1011</v>
      </c>
      <c r="J97" s="842" t="s">
        <v>2269</v>
      </c>
      <c r="K97" s="842" t="s">
        <v>1013</v>
      </c>
      <c r="L97" s="857" t="s">
        <v>985</v>
      </c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</row>
    <row r="98" spans="1:38">
      <c r="A98" s="2786"/>
      <c r="B98" s="2789">
        <v>1</v>
      </c>
      <c r="C98" s="2785" t="s">
        <v>2266</v>
      </c>
      <c r="D98" s="855">
        <v>180</v>
      </c>
      <c r="E98" s="845">
        <v>93</v>
      </c>
      <c r="F98" s="2790" t="s">
        <v>1015</v>
      </c>
      <c r="G98" s="845">
        <v>4.2999999999999997E-2</v>
      </c>
      <c r="H98" s="845">
        <v>0.2</v>
      </c>
      <c r="I98" s="845">
        <v>2500</v>
      </c>
      <c r="J98" s="845">
        <v>18</v>
      </c>
      <c r="K98" s="2791" t="s">
        <v>2260</v>
      </c>
      <c r="L98" s="2794">
        <f>Круг.кан!H42</f>
        <v>12687.116960770561</v>
      </c>
      <c r="M98" s="258"/>
      <c r="N98" s="258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</row>
    <row r="99" spans="1:38">
      <c r="A99" s="2768"/>
      <c r="B99" s="2787"/>
      <c r="C99" s="2783"/>
      <c r="D99" s="856">
        <v>160</v>
      </c>
      <c r="E99" s="849">
        <v>78</v>
      </c>
      <c r="F99" s="2770"/>
      <c r="G99" s="849">
        <v>2.8000000000000001E-2</v>
      </c>
      <c r="H99" s="849">
        <v>0.13</v>
      </c>
      <c r="I99" s="849">
        <v>2100</v>
      </c>
      <c r="J99" s="849">
        <v>14</v>
      </c>
      <c r="K99" s="2772"/>
      <c r="L99" s="2793"/>
      <c r="M99" s="258"/>
      <c r="N99" s="258"/>
      <c r="O99" s="258"/>
      <c r="P99" s="258"/>
      <c r="Q99" s="258"/>
      <c r="R99" s="258"/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</row>
    <row r="100" spans="1:38">
      <c r="A100" s="2768"/>
      <c r="B100" s="2787">
        <v>3</v>
      </c>
      <c r="C100" s="2783" t="s">
        <v>2267</v>
      </c>
      <c r="D100" s="856">
        <v>240</v>
      </c>
      <c r="E100" s="849">
        <v>92</v>
      </c>
      <c r="F100" s="2770" t="s">
        <v>1015</v>
      </c>
      <c r="G100" s="849">
        <v>4.9000000000000002E-2</v>
      </c>
      <c r="H100" s="849">
        <v>0.35</v>
      </c>
      <c r="I100" s="849">
        <v>2500</v>
      </c>
      <c r="J100" s="849">
        <v>30</v>
      </c>
      <c r="K100" s="2772" t="s">
        <v>2260</v>
      </c>
      <c r="L100" s="2792">
        <f>Круг.кан!H44</f>
        <v>14276.210398281217</v>
      </c>
      <c r="M100" s="258"/>
      <c r="N100" s="258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</row>
    <row r="101" spans="1:38">
      <c r="A101" s="2768"/>
      <c r="B101" s="2787"/>
      <c r="C101" s="2783"/>
      <c r="D101" s="856">
        <v>195</v>
      </c>
      <c r="E101" s="849">
        <v>78</v>
      </c>
      <c r="F101" s="2770"/>
      <c r="G101" s="849">
        <v>3.7999999999999999E-2</v>
      </c>
      <c r="H101" s="849">
        <v>0.25</v>
      </c>
      <c r="I101" s="849">
        <v>2100</v>
      </c>
      <c r="J101" s="849">
        <v>24</v>
      </c>
      <c r="K101" s="2772"/>
      <c r="L101" s="2793"/>
      <c r="M101" s="258"/>
      <c r="N101" s="258"/>
      <c r="O101" s="258"/>
      <c r="P101" s="258"/>
      <c r="Q101" s="258"/>
      <c r="R101" s="258"/>
      <c r="S101" s="258"/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</row>
    <row r="102" spans="1:38">
      <c r="A102" s="2768"/>
      <c r="B102" s="2787">
        <v>5</v>
      </c>
      <c r="C102" s="2783" t="s">
        <v>2268</v>
      </c>
      <c r="D102" s="2804">
        <v>605</v>
      </c>
      <c r="E102" s="2770">
        <v>300</v>
      </c>
      <c r="F102" s="2770" t="s">
        <v>1015</v>
      </c>
      <c r="G102" s="2770">
        <v>0.05</v>
      </c>
      <c r="H102" s="2770">
        <v>0.22</v>
      </c>
      <c r="I102" s="2770">
        <v>2300</v>
      </c>
      <c r="J102" s="2770">
        <v>60</v>
      </c>
      <c r="K102" s="2772" t="s">
        <v>2260</v>
      </c>
      <c r="L102" s="2792">
        <f>Круг.кан!H46</f>
        <v>27911.657313695232</v>
      </c>
      <c r="M102" s="258"/>
      <c r="N102" s="258"/>
      <c r="O102" s="258"/>
      <c r="P102" s="258"/>
      <c r="Q102" s="258"/>
      <c r="R102" s="258"/>
      <c r="S102" s="258"/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</row>
    <row r="103" spans="1:38" ht="15.75" thickBot="1">
      <c r="A103" s="2769"/>
      <c r="B103" s="2788"/>
      <c r="C103" s="2784"/>
      <c r="D103" s="2805"/>
      <c r="E103" s="2771"/>
      <c r="F103" s="2771"/>
      <c r="G103" s="2771"/>
      <c r="H103" s="2771"/>
      <c r="I103" s="2771"/>
      <c r="J103" s="2771"/>
      <c r="K103" s="2773"/>
      <c r="L103" s="2806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</row>
    <row r="104" spans="1:38" ht="15.75" thickBot="1">
      <c r="A104" s="832"/>
      <c r="B104" s="832"/>
      <c r="C104" s="832"/>
      <c r="D104" s="832"/>
      <c r="E104" s="832"/>
      <c r="F104" s="832"/>
      <c r="G104" s="832"/>
      <c r="H104" s="832"/>
      <c r="I104" s="832"/>
      <c r="J104" s="832"/>
      <c r="K104" s="832"/>
      <c r="L104" s="867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</row>
    <row r="105" spans="1:38">
      <c r="A105" s="2774" t="s">
        <v>2270</v>
      </c>
      <c r="B105" s="2775"/>
      <c r="C105" s="2776"/>
      <c r="D105" s="2774" t="s">
        <v>2271</v>
      </c>
      <c r="E105" s="2775"/>
      <c r="F105" s="2775"/>
      <c r="G105" s="2775"/>
      <c r="H105" s="2775"/>
      <c r="I105" s="2775"/>
      <c r="J105" s="2775"/>
      <c r="K105" s="2775"/>
      <c r="L105" s="2776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</row>
    <row r="106" spans="1:38">
      <c r="A106" s="2777"/>
      <c r="B106" s="2778"/>
      <c r="C106" s="2779"/>
      <c r="D106" s="2777"/>
      <c r="E106" s="2778"/>
      <c r="F106" s="2778"/>
      <c r="G106" s="2778"/>
      <c r="H106" s="2778"/>
      <c r="I106" s="2778"/>
      <c r="J106" s="2778"/>
      <c r="K106" s="2778"/>
      <c r="L106" s="2779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</row>
    <row r="107" spans="1:38">
      <c r="A107" s="2777"/>
      <c r="B107" s="2778"/>
      <c r="C107" s="2779"/>
      <c r="D107" s="2777"/>
      <c r="E107" s="2778"/>
      <c r="F107" s="2778"/>
      <c r="G107" s="2778"/>
      <c r="H107" s="2778"/>
      <c r="I107" s="2778"/>
      <c r="J107" s="2778"/>
      <c r="K107" s="2778"/>
      <c r="L107" s="2779"/>
    </row>
    <row r="108" spans="1:38">
      <c r="A108" s="2777"/>
      <c r="B108" s="2778"/>
      <c r="C108" s="2779"/>
      <c r="D108" s="2777"/>
      <c r="E108" s="2778"/>
      <c r="F108" s="2778"/>
      <c r="G108" s="2778"/>
      <c r="H108" s="2778"/>
      <c r="I108" s="2778"/>
      <c r="J108" s="2778"/>
      <c r="K108" s="2778"/>
      <c r="L108" s="2779"/>
    </row>
    <row r="109" spans="1:38">
      <c r="A109" s="2777"/>
      <c r="B109" s="2778"/>
      <c r="C109" s="2779"/>
      <c r="D109" s="2777"/>
      <c r="E109" s="2778"/>
      <c r="F109" s="2778"/>
      <c r="G109" s="2778"/>
      <c r="H109" s="2778"/>
      <c r="I109" s="2778"/>
      <c r="J109" s="2778"/>
      <c r="K109" s="2778"/>
      <c r="L109" s="2779"/>
    </row>
    <row r="110" spans="1:38">
      <c r="A110" s="2777"/>
      <c r="B110" s="2778"/>
      <c r="C110" s="2779"/>
      <c r="D110" s="2777"/>
      <c r="E110" s="2778"/>
      <c r="F110" s="2778"/>
      <c r="G110" s="2778"/>
      <c r="H110" s="2778"/>
      <c r="I110" s="2778"/>
      <c r="J110" s="2778"/>
      <c r="K110" s="2778"/>
      <c r="L110" s="2779"/>
    </row>
    <row r="111" spans="1:38" ht="21" customHeight="1" thickBot="1">
      <c r="A111" s="2780"/>
      <c r="B111" s="2781"/>
      <c r="C111" s="2782"/>
      <c r="D111" s="2780"/>
      <c r="E111" s="2781"/>
      <c r="F111" s="2781"/>
      <c r="G111" s="2781"/>
      <c r="H111" s="2781"/>
      <c r="I111" s="2781"/>
      <c r="J111" s="2781"/>
      <c r="K111" s="2781"/>
      <c r="L111" s="2782"/>
    </row>
    <row r="112" spans="1:38" ht="15.75" thickBot="1"/>
    <row r="113" spans="1:12" ht="53.25" customHeight="1" thickBot="1">
      <c r="A113" s="2761"/>
      <c r="B113" s="2762"/>
      <c r="C113" s="2763"/>
      <c r="D113" s="2764" t="s">
        <v>1003</v>
      </c>
      <c r="E113" s="2765"/>
      <c r="F113" s="2765"/>
      <c r="G113" s="2765"/>
      <c r="H113" s="2765"/>
      <c r="I113" s="2765"/>
      <c r="J113" s="2765"/>
      <c r="K113" s="2765"/>
      <c r="L113" s="2766"/>
    </row>
    <row r="114" spans="1:12" ht="75.75" thickBot="1">
      <c r="A114" s="838" t="s">
        <v>1004</v>
      </c>
      <c r="B114" s="839" t="s">
        <v>1005</v>
      </c>
      <c r="C114" s="840" t="s">
        <v>222</v>
      </c>
      <c r="D114" s="869" t="s">
        <v>1006</v>
      </c>
      <c r="E114" s="870" t="s">
        <v>1007</v>
      </c>
      <c r="F114" s="870" t="s">
        <v>1008</v>
      </c>
      <c r="G114" s="870" t="s">
        <v>1009</v>
      </c>
      <c r="H114" s="870" t="s">
        <v>1010</v>
      </c>
      <c r="I114" s="870" t="s">
        <v>1011</v>
      </c>
      <c r="J114" s="870" t="s">
        <v>1012</v>
      </c>
      <c r="K114" s="870" t="s">
        <v>1013</v>
      </c>
      <c r="L114" s="857" t="s">
        <v>985</v>
      </c>
    </row>
    <row r="115" spans="1:12">
      <c r="A115" s="2767"/>
      <c r="B115" s="890">
        <v>1</v>
      </c>
      <c r="C115" s="891" t="s">
        <v>2273</v>
      </c>
      <c r="D115" s="885">
        <v>230</v>
      </c>
      <c r="E115" s="871">
        <v>340</v>
      </c>
      <c r="F115" s="871" t="s">
        <v>1015</v>
      </c>
      <c r="G115" s="871">
        <v>5.8000000000000003E-2</v>
      </c>
      <c r="H115" s="871">
        <v>0.24</v>
      </c>
      <c r="I115" s="871">
        <v>2580</v>
      </c>
      <c r="J115" s="871" t="s">
        <v>1089</v>
      </c>
      <c r="K115" s="886" t="s">
        <v>1090</v>
      </c>
      <c r="L115" s="868">
        <f>Круг.кан!H48</f>
        <v>19402.318261218817</v>
      </c>
    </row>
    <row r="116" spans="1:12">
      <c r="A116" s="2768"/>
      <c r="B116" s="830">
        <v>2</v>
      </c>
      <c r="C116" s="815" t="s">
        <v>2274</v>
      </c>
      <c r="D116" s="883">
        <v>300</v>
      </c>
      <c r="E116" s="873">
        <v>330</v>
      </c>
      <c r="F116" s="873" t="s">
        <v>1015</v>
      </c>
      <c r="G116" s="873">
        <v>6.5000000000000002E-2</v>
      </c>
      <c r="H116" s="873">
        <v>0.26</v>
      </c>
      <c r="I116" s="873">
        <v>2600</v>
      </c>
      <c r="J116" s="873" t="s">
        <v>2279</v>
      </c>
      <c r="K116" s="881" t="s">
        <v>1090</v>
      </c>
      <c r="L116" s="859">
        <f>Круг.кан!H49</f>
        <v>20844.036097670021</v>
      </c>
    </row>
    <row r="117" spans="1:12">
      <c r="A117" s="2768"/>
      <c r="B117" s="830">
        <v>3</v>
      </c>
      <c r="C117" s="815" t="s">
        <v>2275</v>
      </c>
      <c r="D117" s="883">
        <v>595</v>
      </c>
      <c r="E117" s="873">
        <v>400</v>
      </c>
      <c r="F117" s="873" t="s">
        <v>1015</v>
      </c>
      <c r="G117" s="873">
        <v>0.12</v>
      </c>
      <c r="H117" s="873">
        <v>0.53</v>
      </c>
      <c r="I117" s="873">
        <v>2650</v>
      </c>
      <c r="J117" s="873" t="s">
        <v>2280</v>
      </c>
      <c r="K117" s="881" t="s">
        <v>1090</v>
      </c>
      <c r="L117" s="859">
        <f>Круг.кан!H50</f>
        <v>23714.656500915073</v>
      </c>
    </row>
    <row r="118" spans="1:12">
      <c r="A118" s="2768"/>
      <c r="B118" s="830">
        <v>4</v>
      </c>
      <c r="C118" s="815" t="s">
        <v>2276</v>
      </c>
      <c r="D118" s="883">
        <v>960</v>
      </c>
      <c r="E118" s="873">
        <v>560</v>
      </c>
      <c r="F118" s="873" t="s">
        <v>1015</v>
      </c>
      <c r="G118" s="873">
        <v>0.152</v>
      </c>
      <c r="H118" s="873">
        <v>0.65</v>
      </c>
      <c r="I118" s="873">
        <v>2500</v>
      </c>
      <c r="J118" s="873" t="s">
        <v>2281</v>
      </c>
      <c r="K118" s="881" t="s">
        <v>1090</v>
      </c>
      <c r="L118" s="859">
        <f>Круг.кан!H51</f>
        <v>30186.367677873794</v>
      </c>
    </row>
    <row r="119" spans="1:12">
      <c r="A119" s="2768"/>
      <c r="B119" s="830">
        <v>5</v>
      </c>
      <c r="C119" s="815" t="s">
        <v>2277</v>
      </c>
      <c r="D119" s="883">
        <v>1100</v>
      </c>
      <c r="E119" s="873">
        <v>560</v>
      </c>
      <c r="F119" s="873" t="s">
        <v>1015</v>
      </c>
      <c r="G119" s="873">
        <v>0.16</v>
      </c>
      <c r="H119" s="873">
        <v>0.69</v>
      </c>
      <c r="I119" s="873">
        <v>2480</v>
      </c>
      <c r="J119" s="873" t="s">
        <v>2281</v>
      </c>
      <c r="K119" s="881" t="s">
        <v>1090</v>
      </c>
      <c r="L119" s="859">
        <f>Круг.кан!H52</f>
        <v>34498.705917570056</v>
      </c>
    </row>
    <row r="120" spans="1:12" ht="15.75" thickBot="1">
      <c r="A120" s="2769"/>
      <c r="B120" s="831">
        <v>6</v>
      </c>
      <c r="C120" s="816" t="s">
        <v>2278</v>
      </c>
      <c r="D120" s="884">
        <v>1650</v>
      </c>
      <c r="E120" s="876">
        <v>660</v>
      </c>
      <c r="F120" s="876" t="s">
        <v>1015</v>
      </c>
      <c r="G120" s="876">
        <v>0.245</v>
      </c>
      <c r="H120" s="876">
        <v>1.1000000000000001</v>
      </c>
      <c r="I120" s="876">
        <v>2480</v>
      </c>
      <c r="J120" s="876" t="s">
        <v>2282</v>
      </c>
      <c r="K120" s="882" t="s">
        <v>1090</v>
      </c>
      <c r="L120" s="860">
        <f>Круг.кан!H53</f>
        <v>38811.044157266311</v>
      </c>
    </row>
    <row r="121" spans="1:12" ht="15.75" thickBot="1">
      <c r="A121" s="832"/>
      <c r="B121" s="832"/>
      <c r="C121" s="832"/>
      <c r="D121" s="832"/>
      <c r="E121" s="832"/>
      <c r="F121" s="832"/>
      <c r="G121" s="832"/>
      <c r="H121" s="832"/>
      <c r="I121" s="832"/>
      <c r="J121" s="832"/>
      <c r="K121" s="832"/>
      <c r="L121" s="867"/>
    </row>
    <row r="122" spans="1:12">
      <c r="A122" s="2774" t="s">
        <v>2283</v>
      </c>
      <c r="B122" s="2775"/>
      <c r="C122" s="2776"/>
      <c r="D122" s="2774" t="s">
        <v>2284</v>
      </c>
      <c r="E122" s="2775"/>
      <c r="F122" s="2775"/>
      <c r="G122" s="2775"/>
      <c r="H122" s="2775"/>
      <c r="I122" s="2775"/>
      <c r="J122" s="2775"/>
      <c r="K122" s="2775"/>
      <c r="L122" s="2776"/>
    </row>
    <row r="123" spans="1:12">
      <c r="A123" s="2777"/>
      <c r="B123" s="2778"/>
      <c r="C123" s="2779"/>
      <c r="D123" s="2777"/>
      <c r="E123" s="2778"/>
      <c r="F123" s="2778"/>
      <c r="G123" s="2778"/>
      <c r="H123" s="2778"/>
      <c r="I123" s="2778"/>
      <c r="J123" s="2778"/>
      <c r="K123" s="2778"/>
      <c r="L123" s="2779"/>
    </row>
    <row r="124" spans="1:12">
      <c r="A124" s="2777"/>
      <c r="B124" s="2778"/>
      <c r="C124" s="2779"/>
      <c r="D124" s="2777"/>
      <c r="E124" s="2778"/>
      <c r="F124" s="2778"/>
      <c r="G124" s="2778"/>
      <c r="H124" s="2778"/>
      <c r="I124" s="2778"/>
      <c r="J124" s="2778"/>
      <c r="K124" s="2778"/>
      <c r="L124" s="2779"/>
    </row>
    <row r="125" spans="1:12">
      <c r="A125" s="2777"/>
      <c r="B125" s="2778"/>
      <c r="C125" s="2779"/>
      <c r="D125" s="2777"/>
      <c r="E125" s="2778"/>
      <c r="F125" s="2778"/>
      <c r="G125" s="2778"/>
      <c r="H125" s="2778"/>
      <c r="I125" s="2778"/>
      <c r="J125" s="2778"/>
      <c r="K125" s="2778"/>
      <c r="L125" s="2779"/>
    </row>
    <row r="126" spans="1:12">
      <c r="A126" s="2777"/>
      <c r="B126" s="2778"/>
      <c r="C126" s="2779"/>
      <c r="D126" s="2777"/>
      <c r="E126" s="2778"/>
      <c r="F126" s="2778"/>
      <c r="G126" s="2778"/>
      <c r="H126" s="2778"/>
      <c r="I126" s="2778"/>
      <c r="J126" s="2778"/>
      <c r="K126" s="2778"/>
      <c r="L126" s="2779"/>
    </row>
    <row r="127" spans="1:12">
      <c r="A127" s="2777"/>
      <c r="B127" s="2778"/>
      <c r="C127" s="2779"/>
      <c r="D127" s="2777"/>
      <c r="E127" s="2778"/>
      <c r="F127" s="2778"/>
      <c r="G127" s="2778"/>
      <c r="H127" s="2778"/>
      <c r="I127" s="2778"/>
      <c r="J127" s="2778"/>
      <c r="K127" s="2778"/>
      <c r="L127" s="2779"/>
    </row>
    <row r="128" spans="1:12" ht="87" customHeight="1" thickBot="1">
      <c r="A128" s="2780"/>
      <c r="B128" s="2781"/>
      <c r="C128" s="2782"/>
      <c r="D128" s="2780"/>
      <c r="E128" s="2781"/>
      <c r="F128" s="2781"/>
      <c r="G128" s="2781"/>
      <c r="H128" s="2781"/>
      <c r="I128" s="2781"/>
      <c r="J128" s="2781"/>
      <c r="K128" s="2781"/>
      <c r="L128" s="2782"/>
    </row>
    <row r="129" spans="1:12" ht="15.75" thickBot="1"/>
    <row r="130" spans="1:12" ht="54" customHeight="1" thickBot="1">
      <c r="A130" s="2761"/>
      <c r="B130" s="2762"/>
      <c r="C130" s="2763"/>
      <c r="D130" s="2764" t="s">
        <v>1003</v>
      </c>
      <c r="E130" s="2765"/>
      <c r="F130" s="2765"/>
      <c r="G130" s="2765"/>
      <c r="H130" s="2765"/>
      <c r="I130" s="2765"/>
      <c r="J130" s="2765"/>
      <c r="K130" s="2765"/>
      <c r="L130" s="2766"/>
    </row>
    <row r="131" spans="1:12" ht="75">
      <c r="A131" s="887" t="s">
        <v>1004</v>
      </c>
      <c r="B131" s="888" t="s">
        <v>1005</v>
      </c>
      <c r="C131" s="889" t="s">
        <v>222</v>
      </c>
      <c r="D131" s="892" t="s">
        <v>1006</v>
      </c>
      <c r="E131" s="893" t="s">
        <v>1007</v>
      </c>
      <c r="F131" s="893" t="s">
        <v>1008</v>
      </c>
      <c r="G131" s="893" t="s">
        <v>1009</v>
      </c>
      <c r="H131" s="893" t="s">
        <v>1010</v>
      </c>
      <c r="I131" s="893" t="s">
        <v>1011</v>
      </c>
      <c r="J131" s="893" t="s">
        <v>1012</v>
      </c>
      <c r="K131" s="894" t="s">
        <v>1013</v>
      </c>
      <c r="L131" s="895" t="s">
        <v>985</v>
      </c>
    </row>
    <row r="132" spans="1:12">
      <c r="A132" s="2768"/>
      <c r="B132" s="830">
        <v>1</v>
      </c>
      <c r="C132" s="815" t="s">
        <v>2285</v>
      </c>
      <c r="D132" s="872">
        <v>230</v>
      </c>
      <c r="E132" s="873">
        <v>340</v>
      </c>
      <c r="F132" s="873" t="s">
        <v>1015</v>
      </c>
      <c r="G132" s="873">
        <v>5.8000000000000003E-2</v>
      </c>
      <c r="H132" s="873">
        <v>0.24</v>
      </c>
      <c r="I132" s="873">
        <v>2580</v>
      </c>
      <c r="J132" s="873" t="s">
        <v>1089</v>
      </c>
      <c r="K132" s="874" t="s">
        <v>1090</v>
      </c>
      <c r="L132" s="896">
        <f>Круг.кан!H55</f>
        <v>23970.961894061948</v>
      </c>
    </row>
    <row r="133" spans="1:12">
      <c r="A133" s="2768"/>
      <c r="B133" s="830">
        <v>2</v>
      </c>
      <c r="C133" s="815" t="s">
        <v>2286</v>
      </c>
      <c r="D133" s="872">
        <v>300</v>
      </c>
      <c r="E133" s="873">
        <v>330</v>
      </c>
      <c r="F133" s="873" t="s">
        <v>1015</v>
      </c>
      <c r="G133" s="873">
        <v>6.5000000000000002E-2</v>
      </c>
      <c r="H133" s="873">
        <v>0.26</v>
      </c>
      <c r="I133" s="873">
        <v>2600</v>
      </c>
      <c r="J133" s="873" t="s">
        <v>2279</v>
      </c>
      <c r="K133" s="874" t="s">
        <v>1090</v>
      </c>
      <c r="L133" s="896">
        <f>Круг.кан!H56</f>
        <v>24150.375669264766</v>
      </c>
    </row>
    <row r="134" spans="1:12">
      <c r="A134" s="2768"/>
      <c r="B134" s="830">
        <v>3</v>
      </c>
      <c r="C134" s="815" t="s">
        <v>2287</v>
      </c>
      <c r="D134" s="872">
        <v>595</v>
      </c>
      <c r="E134" s="873">
        <v>400</v>
      </c>
      <c r="F134" s="873" t="s">
        <v>1015</v>
      </c>
      <c r="G134" s="873">
        <v>0.12</v>
      </c>
      <c r="H134" s="873">
        <v>0.53</v>
      </c>
      <c r="I134" s="873">
        <v>2650</v>
      </c>
      <c r="J134" s="873" t="s">
        <v>2280</v>
      </c>
      <c r="K134" s="874" t="s">
        <v>1090</v>
      </c>
      <c r="L134" s="896">
        <f>Круг.кан!H57</f>
        <v>28962.509425597444</v>
      </c>
    </row>
    <row r="135" spans="1:12">
      <c r="A135" s="2768"/>
      <c r="B135" s="830">
        <v>4</v>
      </c>
      <c r="C135" s="815" t="s">
        <v>2288</v>
      </c>
      <c r="D135" s="872">
        <v>960</v>
      </c>
      <c r="E135" s="873">
        <v>560</v>
      </c>
      <c r="F135" s="873" t="s">
        <v>1015</v>
      </c>
      <c r="G135" s="873">
        <v>0.152</v>
      </c>
      <c r="H135" s="873">
        <v>0.65</v>
      </c>
      <c r="I135" s="873">
        <v>2500</v>
      </c>
      <c r="J135" s="873" t="s">
        <v>2281</v>
      </c>
      <c r="K135" s="874" t="s">
        <v>1090</v>
      </c>
      <c r="L135" s="896">
        <f>Круг.кан!H58</f>
        <v>34928.017451091073</v>
      </c>
    </row>
    <row r="136" spans="1:12">
      <c r="A136" s="2768"/>
      <c r="B136" s="830">
        <v>5</v>
      </c>
      <c r="C136" s="815" t="s">
        <v>2289</v>
      </c>
      <c r="D136" s="872">
        <v>1100</v>
      </c>
      <c r="E136" s="873">
        <v>560</v>
      </c>
      <c r="F136" s="873" t="s">
        <v>1015</v>
      </c>
      <c r="G136" s="873">
        <v>0.16</v>
      </c>
      <c r="H136" s="873">
        <v>0.69</v>
      </c>
      <c r="I136" s="873">
        <v>2480</v>
      </c>
      <c r="J136" s="873" t="s">
        <v>2281</v>
      </c>
      <c r="K136" s="874" t="s">
        <v>1090</v>
      </c>
      <c r="L136" s="896">
        <f>Круг.кан!H59</f>
        <v>39144.24116835725</v>
      </c>
    </row>
    <row r="137" spans="1:12" ht="15.75" thickBot="1">
      <c r="A137" s="2769"/>
      <c r="B137" s="831">
        <v>6</v>
      </c>
      <c r="C137" s="816" t="s">
        <v>2290</v>
      </c>
      <c r="D137" s="875">
        <v>1650</v>
      </c>
      <c r="E137" s="876">
        <v>660</v>
      </c>
      <c r="F137" s="876" t="s">
        <v>1015</v>
      </c>
      <c r="G137" s="876">
        <v>0.245</v>
      </c>
      <c r="H137" s="876">
        <v>1.1000000000000001</v>
      </c>
      <c r="I137" s="876">
        <v>2480</v>
      </c>
      <c r="J137" s="876" t="s">
        <v>2282</v>
      </c>
      <c r="K137" s="877" t="s">
        <v>1090</v>
      </c>
      <c r="L137" s="897">
        <f>Круг.кан!H60</f>
        <v>45788.958485690113</v>
      </c>
    </row>
    <row r="138" spans="1:12" ht="15.75" thickBot="1">
      <c r="A138" s="832"/>
      <c r="B138" s="832"/>
      <c r="C138" s="832"/>
      <c r="D138" s="832"/>
      <c r="E138" s="832"/>
      <c r="F138" s="832"/>
      <c r="G138" s="832"/>
      <c r="H138" s="832"/>
      <c r="I138" s="832"/>
      <c r="J138" s="832"/>
      <c r="K138" s="832"/>
      <c r="L138" s="867"/>
    </row>
    <row r="139" spans="1:12" ht="42" customHeight="1">
      <c r="A139" s="2755"/>
      <c r="B139" s="2756"/>
      <c r="C139" s="2756"/>
      <c r="D139" s="2756"/>
      <c r="E139" s="2756"/>
      <c r="F139" s="2756"/>
      <c r="G139" s="2756"/>
      <c r="H139" s="2756"/>
      <c r="I139" s="2756"/>
      <c r="J139" s="2756"/>
      <c r="K139" s="2756"/>
      <c r="L139" s="2757"/>
    </row>
    <row r="140" spans="1:12" ht="42" customHeight="1">
      <c r="A140" s="2758"/>
      <c r="B140" s="2759"/>
      <c r="C140" s="2759"/>
      <c r="D140" s="2759"/>
      <c r="E140" s="2759"/>
      <c r="F140" s="2759"/>
      <c r="G140" s="2759"/>
      <c r="H140" s="2759"/>
      <c r="I140" s="2759"/>
      <c r="J140" s="2759"/>
      <c r="K140" s="2759"/>
      <c r="L140" s="2760"/>
    </row>
    <row r="141" spans="1:12" ht="42" customHeight="1">
      <c r="A141" s="2758"/>
      <c r="B141" s="2759"/>
      <c r="C141" s="2759"/>
      <c r="D141" s="2759"/>
      <c r="E141" s="2759"/>
      <c r="F141" s="2759"/>
      <c r="G141" s="2759"/>
      <c r="H141" s="2759"/>
      <c r="I141" s="2759"/>
      <c r="J141" s="2759"/>
      <c r="K141" s="2759"/>
      <c r="L141" s="2760"/>
    </row>
    <row r="142" spans="1:12" ht="42" customHeight="1">
      <c r="A142" s="2758"/>
      <c r="B142" s="2759"/>
      <c r="C142" s="2759"/>
      <c r="D142" s="2759"/>
      <c r="E142" s="2759"/>
      <c r="F142" s="2759"/>
      <c r="G142" s="2759"/>
      <c r="H142" s="2759"/>
      <c r="I142" s="2759"/>
      <c r="J142" s="2759"/>
      <c r="K142" s="2759"/>
      <c r="L142" s="2760"/>
    </row>
  </sheetData>
  <sheetProtection password="C617" sheet="1" objects="1" scenarios="1" selectLockedCells="1" selectUnlockedCells="1"/>
  <mergeCells count="67">
    <mergeCell ref="C66:C67"/>
    <mergeCell ref="J66:J67"/>
    <mergeCell ref="K66:K67"/>
    <mergeCell ref="L66:L67"/>
    <mergeCell ref="D11:L19"/>
    <mergeCell ref="C64:C65"/>
    <mergeCell ref="J64:J65"/>
    <mergeCell ref="K64:K65"/>
    <mergeCell ref="L64:L65"/>
    <mergeCell ref="A39:C39"/>
    <mergeCell ref="D39:L39"/>
    <mergeCell ref="A48:C55"/>
    <mergeCell ref="D48:L55"/>
    <mergeCell ref="A57:C57"/>
    <mergeCell ref="D57:L57"/>
    <mergeCell ref="A41:A46"/>
    <mergeCell ref="A1:C2"/>
    <mergeCell ref="D1:L2"/>
    <mergeCell ref="D21:L21"/>
    <mergeCell ref="A21:C21"/>
    <mergeCell ref="D30:L37"/>
    <mergeCell ref="A30:C37"/>
    <mergeCell ref="A11:C19"/>
    <mergeCell ref="A4:A9"/>
    <mergeCell ref="L102:L103"/>
    <mergeCell ref="A96:C96"/>
    <mergeCell ref="D96:L96"/>
    <mergeCell ref="A88:C94"/>
    <mergeCell ref="D88:L94"/>
    <mergeCell ref="L100:L101"/>
    <mergeCell ref="L98:L99"/>
    <mergeCell ref="A69:L69"/>
    <mergeCell ref="D70:L77"/>
    <mergeCell ref="A70:C77"/>
    <mergeCell ref="A81:A86"/>
    <mergeCell ref="A79:C79"/>
    <mergeCell ref="D79:L79"/>
    <mergeCell ref="A98:A103"/>
    <mergeCell ref="B102:B103"/>
    <mergeCell ref="B100:B101"/>
    <mergeCell ref="B98:B99"/>
    <mergeCell ref="F98:F99"/>
    <mergeCell ref="D102:D103"/>
    <mergeCell ref="C102:C103"/>
    <mergeCell ref="C100:C101"/>
    <mergeCell ref="C98:C99"/>
    <mergeCell ref="F100:F101"/>
    <mergeCell ref="K100:K101"/>
    <mergeCell ref="K98:K99"/>
    <mergeCell ref="J102:J103"/>
    <mergeCell ref="I102:I103"/>
    <mergeCell ref="A139:L142"/>
    <mergeCell ref="A113:C113"/>
    <mergeCell ref="D113:L113"/>
    <mergeCell ref="A115:A120"/>
    <mergeCell ref="H102:H103"/>
    <mergeCell ref="G102:G103"/>
    <mergeCell ref="F102:F103"/>
    <mergeCell ref="E102:E103"/>
    <mergeCell ref="K102:K103"/>
    <mergeCell ref="A122:C128"/>
    <mergeCell ref="D122:L128"/>
    <mergeCell ref="A130:C130"/>
    <mergeCell ref="D130:L130"/>
    <mergeCell ref="A132:A137"/>
    <mergeCell ref="A105:C111"/>
    <mergeCell ref="D105:L111"/>
  </mergeCells>
  <pageMargins left="0.7" right="0.7" top="0.75" bottom="0.75" header="0.3" footer="0.3"/>
  <pageSetup scale="49" fitToWidth="0" fitToHeight="0" orientation="landscape" r:id="rId1"/>
  <rowBreaks count="4" manualBreakCount="4">
    <brk id="37" max="11" man="1"/>
    <brk id="56" max="11" man="1"/>
    <brk id="77" max="11" man="1"/>
    <brk id="111" max="11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2060"/>
  </sheetPr>
  <dimension ref="A1:M136"/>
  <sheetViews>
    <sheetView view="pageBreakPreview" zoomScaleNormal="70" zoomScaleSheetLayoutView="100" workbookViewId="0">
      <selection activeCell="P13" sqref="P13"/>
    </sheetView>
  </sheetViews>
  <sheetFormatPr defaultRowHeight="15" outlineLevelCol="1"/>
  <cols>
    <col min="1" max="1" width="23.7109375" style="257" customWidth="1"/>
    <col min="2" max="2" width="4.140625" style="257" customWidth="1"/>
    <col min="3" max="3" width="24.5703125" style="257" customWidth="1"/>
    <col min="4" max="4" width="10.140625" style="257" customWidth="1" outlineLevel="1"/>
    <col min="5" max="5" width="9.140625" style="257" customWidth="1" outlineLevel="1"/>
    <col min="6" max="6" width="12.42578125" style="257" customWidth="1" outlineLevel="1"/>
    <col min="7" max="7" width="10.7109375" style="257" customWidth="1" outlineLevel="1"/>
    <col min="8" max="9" width="9.140625" style="257" customWidth="1" outlineLevel="1"/>
    <col min="10" max="10" width="17.5703125" style="257" customWidth="1" outlineLevel="1"/>
    <col min="11" max="11" width="12.7109375" style="257" customWidth="1" outlineLevel="1"/>
    <col min="12" max="12" width="13.42578125" style="257" customWidth="1"/>
    <col min="13" max="13" width="16" style="257" customWidth="1"/>
    <col min="14" max="14" width="3.140625" style="257" customWidth="1"/>
    <col min="15" max="15" width="13.85546875" style="257" customWidth="1"/>
    <col min="16" max="16384" width="9.140625" style="257"/>
  </cols>
  <sheetData>
    <row r="1" spans="1:12" ht="38.25" customHeight="1">
      <c r="A1" s="2836"/>
      <c r="B1" s="2837"/>
      <c r="C1" s="2838"/>
      <c r="D1" s="2830" t="s">
        <v>1003</v>
      </c>
      <c r="E1" s="2831"/>
      <c r="F1" s="2831"/>
      <c r="G1" s="2831"/>
      <c r="H1" s="2831"/>
      <c r="I1" s="2831"/>
      <c r="J1" s="2831"/>
      <c r="K1" s="2831"/>
      <c r="L1" s="2832"/>
    </row>
    <row r="2" spans="1:12" ht="15.75" customHeight="1" thickBot="1">
      <c r="A2" s="2839"/>
      <c r="B2" s="2840"/>
      <c r="C2" s="2841"/>
      <c r="D2" s="2833"/>
      <c r="E2" s="2834"/>
      <c r="F2" s="2834"/>
      <c r="G2" s="2834"/>
      <c r="H2" s="2834"/>
      <c r="I2" s="2834"/>
      <c r="J2" s="2834"/>
      <c r="K2" s="2834"/>
      <c r="L2" s="2835"/>
    </row>
    <row r="3" spans="1:12" ht="42" customHeight="1" thickBot="1">
      <c r="A3" s="302" t="s">
        <v>1004</v>
      </c>
      <c r="B3" s="303" t="s">
        <v>1005</v>
      </c>
      <c r="C3" s="302" t="s">
        <v>222</v>
      </c>
      <c r="D3" s="264" t="s">
        <v>1006</v>
      </c>
      <c r="E3" s="265" t="s">
        <v>1007</v>
      </c>
      <c r="F3" s="265" t="s">
        <v>1008</v>
      </c>
      <c r="G3" s="265" t="s">
        <v>1009</v>
      </c>
      <c r="H3" s="265" t="s">
        <v>1010</v>
      </c>
      <c r="I3" s="265" t="s">
        <v>1011</v>
      </c>
      <c r="J3" s="265" t="s">
        <v>1012</v>
      </c>
      <c r="K3" s="266" t="s">
        <v>1013</v>
      </c>
      <c r="L3" s="902" t="s">
        <v>985</v>
      </c>
    </row>
    <row r="4" spans="1:12">
      <c r="A4" s="2857"/>
      <c r="B4" s="305">
        <v>1</v>
      </c>
      <c r="C4" s="909" t="s">
        <v>1088</v>
      </c>
      <c r="D4" s="267">
        <v>1050</v>
      </c>
      <c r="E4" s="268">
        <v>268</v>
      </c>
      <c r="F4" s="268" t="s">
        <v>1015</v>
      </c>
      <c r="G4" s="268">
        <v>0.28999999999999998</v>
      </c>
      <c r="H4" s="268">
        <v>1.45</v>
      </c>
      <c r="I4" s="268">
        <v>1260</v>
      </c>
      <c r="J4" s="268" t="s">
        <v>1089</v>
      </c>
      <c r="K4" s="306" t="s">
        <v>1090</v>
      </c>
      <c r="L4" s="903">
        <f>Прямоугол!I3</f>
        <v>112589.70030749464</v>
      </c>
    </row>
    <row r="5" spans="1:12">
      <c r="A5" s="2858"/>
      <c r="B5" s="305">
        <v>2</v>
      </c>
      <c r="C5" s="909" t="s">
        <v>1091</v>
      </c>
      <c r="D5" s="267">
        <v>1300</v>
      </c>
      <c r="E5" s="268">
        <v>278</v>
      </c>
      <c r="F5" s="268" t="s">
        <v>1072</v>
      </c>
      <c r="G5" s="268">
        <v>0.31</v>
      </c>
      <c r="H5" s="268">
        <v>0.51</v>
      </c>
      <c r="I5" s="268">
        <v>1230</v>
      </c>
      <c r="J5" s="268" t="s">
        <v>1089</v>
      </c>
      <c r="K5" s="306" t="s">
        <v>1090</v>
      </c>
      <c r="L5" s="904">
        <f>Прямоугол!I4</f>
        <v>93913.422974813249</v>
      </c>
    </row>
    <row r="6" spans="1:12">
      <c r="A6" s="2858"/>
      <c r="B6" s="305">
        <v>3</v>
      </c>
      <c r="C6" s="909" t="s">
        <v>1092</v>
      </c>
      <c r="D6" s="267">
        <v>1700</v>
      </c>
      <c r="E6" s="268">
        <v>320</v>
      </c>
      <c r="F6" s="268" t="s">
        <v>1015</v>
      </c>
      <c r="G6" s="268">
        <v>0.51</v>
      </c>
      <c r="H6" s="268">
        <v>2.2999999999999998</v>
      </c>
      <c r="I6" s="268">
        <v>1250</v>
      </c>
      <c r="J6" s="268" t="s">
        <v>1093</v>
      </c>
      <c r="K6" s="306" t="s">
        <v>1094</v>
      </c>
      <c r="L6" s="904">
        <f>Прямоугол!I5</f>
        <v>114876.2406031198</v>
      </c>
    </row>
    <row r="7" spans="1:12">
      <c r="A7" s="2858"/>
      <c r="B7" s="305">
        <v>4</v>
      </c>
      <c r="C7" s="909" t="s">
        <v>1095</v>
      </c>
      <c r="D7" s="267">
        <v>1980</v>
      </c>
      <c r="E7" s="268">
        <v>340</v>
      </c>
      <c r="F7" s="268" t="s">
        <v>1072</v>
      </c>
      <c r="G7" s="268">
        <v>0.56000000000000005</v>
      </c>
      <c r="H7" s="268">
        <v>0.95</v>
      </c>
      <c r="I7" s="268">
        <v>1270</v>
      </c>
      <c r="J7" s="268" t="s">
        <v>1096</v>
      </c>
      <c r="K7" s="306" t="s">
        <v>1094</v>
      </c>
      <c r="L7" s="904">
        <f>Прямоугол!I6</f>
        <v>114037.72789798751</v>
      </c>
    </row>
    <row r="8" spans="1:12">
      <c r="A8" s="2858"/>
      <c r="B8" s="305">
        <v>5</v>
      </c>
      <c r="C8" s="909" t="s">
        <v>1097</v>
      </c>
      <c r="D8" s="267">
        <v>1700</v>
      </c>
      <c r="E8" s="268">
        <v>182</v>
      </c>
      <c r="F8" s="268" t="s">
        <v>1015</v>
      </c>
      <c r="G8" s="268">
        <v>0.26</v>
      </c>
      <c r="H8" s="268">
        <v>1.1499999999999999</v>
      </c>
      <c r="I8" s="268">
        <v>790</v>
      </c>
      <c r="J8" s="268" t="s">
        <v>1098</v>
      </c>
      <c r="K8" s="306" t="s">
        <v>1094</v>
      </c>
      <c r="L8" s="904">
        <f>Прямоугол!I7</f>
        <v>167550.82425279639</v>
      </c>
    </row>
    <row r="9" spans="1:12">
      <c r="A9" s="2858"/>
      <c r="B9" s="305">
        <v>6</v>
      </c>
      <c r="C9" s="909" t="s">
        <v>1099</v>
      </c>
      <c r="D9" s="267">
        <v>2200</v>
      </c>
      <c r="E9" s="268">
        <v>390</v>
      </c>
      <c r="F9" s="268" t="s">
        <v>1015</v>
      </c>
      <c r="G9" s="268">
        <v>0.78</v>
      </c>
      <c r="H9" s="268">
        <v>3.4</v>
      </c>
      <c r="I9" s="268">
        <v>1230</v>
      </c>
      <c r="J9" s="268" t="s">
        <v>1100</v>
      </c>
      <c r="K9" s="306" t="s">
        <v>1101</v>
      </c>
      <c r="L9" s="904">
        <f>Прямоугол!I8</f>
        <v>132485.00741089729</v>
      </c>
    </row>
    <row r="10" spans="1:12">
      <c r="A10" s="2858"/>
      <c r="B10" s="305">
        <v>7</v>
      </c>
      <c r="C10" s="909" t="s">
        <v>1102</v>
      </c>
      <c r="D10" s="267">
        <v>2600</v>
      </c>
      <c r="E10" s="268">
        <v>400</v>
      </c>
      <c r="F10" s="268" t="s">
        <v>1072</v>
      </c>
      <c r="G10" s="268">
        <v>0.93</v>
      </c>
      <c r="H10" s="268">
        <v>1.9</v>
      </c>
      <c r="I10" s="268">
        <v>1380</v>
      </c>
      <c r="J10" s="268" t="s">
        <v>1103</v>
      </c>
      <c r="K10" s="306" t="s">
        <v>1101</v>
      </c>
      <c r="L10" s="904">
        <f>Прямоугол!I9</f>
        <v>128292.44388523597</v>
      </c>
    </row>
    <row r="11" spans="1:12">
      <c r="A11" s="2858"/>
      <c r="B11" s="305">
        <v>8</v>
      </c>
      <c r="C11" s="909" t="s">
        <v>1104</v>
      </c>
      <c r="D11" s="267">
        <v>2400</v>
      </c>
      <c r="E11" s="268">
        <v>220</v>
      </c>
      <c r="F11" s="268" t="s">
        <v>1015</v>
      </c>
      <c r="G11" s="268">
        <v>0.4</v>
      </c>
      <c r="H11" s="268">
        <v>1.8</v>
      </c>
      <c r="I11" s="268">
        <v>700</v>
      </c>
      <c r="J11" s="268" t="s">
        <v>1105</v>
      </c>
      <c r="K11" s="306" t="s">
        <v>1094</v>
      </c>
      <c r="L11" s="904">
        <f>Прямоугол!I10</f>
        <v>230494.78327441931</v>
      </c>
    </row>
    <row r="12" spans="1:12">
      <c r="A12" s="2858"/>
      <c r="B12" s="305">
        <v>9</v>
      </c>
      <c r="C12" s="909" t="s">
        <v>1106</v>
      </c>
      <c r="D12" s="267">
        <v>2100</v>
      </c>
      <c r="E12" s="268">
        <v>230</v>
      </c>
      <c r="F12" s="268" t="s">
        <v>1072</v>
      </c>
      <c r="G12" s="268">
        <v>0.37</v>
      </c>
      <c r="H12" s="268">
        <v>0.75</v>
      </c>
      <c r="I12" s="268">
        <v>780</v>
      </c>
      <c r="J12" s="268" t="s">
        <v>1107</v>
      </c>
      <c r="K12" s="306" t="s">
        <v>1094</v>
      </c>
      <c r="L12" s="904">
        <f>Прямоугол!I11</f>
        <v>141473.7769000234</v>
      </c>
    </row>
    <row r="13" spans="1:12">
      <c r="A13" s="2858"/>
      <c r="B13" s="305">
        <v>10</v>
      </c>
      <c r="C13" s="909" t="s">
        <v>1108</v>
      </c>
      <c r="D13" s="267">
        <v>2700</v>
      </c>
      <c r="E13" s="268">
        <v>460</v>
      </c>
      <c r="F13" s="268" t="s">
        <v>1015</v>
      </c>
      <c r="G13" s="268">
        <v>1.1000000000000001</v>
      </c>
      <c r="H13" s="268">
        <v>5.3</v>
      </c>
      <c r="I13" s="268">
        <v>1250</v>
      </c>
      <c r="J13" s="268" t="s">
        <v>1109</v>
      </c>
      <c r="K13" s="306" t="s">
        <v>1094</v>
      </c>
      <c r="L13" s="904">
        <f>Прямоугол!I12</f>
        <v>181118.74430856842</v>
      </c>
    </row>
    <row r="14" spans="1:12">
      <c r="A14" s="2858"/>
      <c r="B14" s="305">
        <v>11</v>
      </c>
      <c r="C14" s="909" t="s">
        <v>1110</v>
      </c>
      <c r="D14" s="267">
        <v>3600</v>
      </c>
      <c r="E14" s="268">
        <v>500</v>
      </c>
      <c r="F14" s="268" t="s">
        <v>1072</v>
      </c>
      <c r="G14" s="268">
        <v>1.5</v>
      </c>
      <c r="H14" s="268">
        <v>2.6</v>
      </c>
      <c r="I14" s="268">
        <v>1310</v>
      </c>
      <c r="J14" s="268" t="s">
        <v>1111</v>
      </c>
      <c r="K14" s="306" t="s">
        <v>1094</v>
      </c>
      <c r="L14" s="904">
        <f>Прямоугол!I13</f>
        <v>175249.15537264262</v>
      </c>
    </row>
    <row r="15" spans="1:12">
      <c r="A15" s="2858"/>
      <c r="B15" s="305">
        <v>12</v>
      </c>
      <c r="C15" s="909" t="s">
        <v>1112</v>
      </c>
      <c r="D15" s="267">
        <v>3600</v>
      </c>
      <c r="E15" s="268">
        <v>270</v>
      </c>
      <c r="F15" s="268" t="s">
        <v>1072</v>
      </c>
      <c r="G15" s="268">
        <v>0.9</v>
      </c>
      <c r="H15" s="268">
        <v>1.8</v>
      </c>
      <c r="I15" s="268">
        <v>750</v>
      </c>
      <c r="J15" s="268" t="s">
        <v>1113</v>
      </c>
      <c r="K15" s="306" t="s">
        <v>1094</v>
      </c>
      <c r="L15" s="904">
        <f>Прямоугол!I14</f>
        <v>183259.28062576879</v>
      </c>
    </row>
    <row r="16" spans="1:12">
      <c r="A16" s="2858"/>
      <c r="B16" s="305">
        <v>13</v>
      </c>
      <c r="C16" s="909" t="s">
        <v>1114</v>
      </c>
      <c r="D16" s="267">
        <v>4250</v>
      </c>
      <c r="E16" s="268">
        <v>620</v>
      </c>
      <c r="F16" s="268" t="s">
        <v>1015</v>
      </c>
      <c r="G16" s="268">
        <v>2.4</v>
      </c>
      <c r="H16" s="268">
        <v>11</v>
      </c>
      <c r="I16" s="268">
        <v>1340</v>
      </c>
      <c r="J16" s="268" t="s">
        <v>1115</v>
      </c>
      <c r="K16" s="306" t="s">
        <v>1094</v>
      </c>
      <c r="L16" s="904">
        <f>Прямоугол!I15</f>
        <v>213820.73980872662</v>
      </c>
    </row>
    <row r="17" spans="1:13">
      <c r="A17" s="2858"/>
      <c r="B17" s="305">
        <v>14</v>
      </c>
      <c r="C17" s="909" t="s">
        <v>1116</v>
      </c>
      <c r="D17" s="267">
        <v>4800</v>
      </c>
      <c r="E17" s="268">
        <v>650</v>
      </c>
      <c r="F17" s="268" t="s">
        <v>1072</v>
      </c>
      <c r="G17" s="268">
        <v>2.5</v>
      </c>
      <c r="H17" s="268">
        <v>4.0999999999999996</v>
      </c>
      <c r="I17" s="268">
        <v>1300</v>
      </c>
      <c r="J17" s="268" t="s">
        <v>1117</v>
      </c>
      <c r="K17" s="306" t="s">
        <v>1094</v>
      </c>
      <c r="L17" s="904">
        <f>Прямоугол!I16</f>
        <v>209628.17628306523</v>
      </c>
    </row>
    <row r="18" spans="1:13">
      <c r="A18" s="2858"/>
      <c r="B18" s="305">
        <v>15</v>
      </c>
      <c r="C18" s="909" t="s">
        <v>1118</v>
      </c>
      <c r="D18" s="267">
        <v>3620</v>
      </c>
      <c r="E18" s="268">
        <v>210</v>
      </c>
      <c r="F18" s="268" t="s">
        <v>1072</v>
      </c>
      <c r="G18" s="268">
        <v>0.64</v>
      </c>
      <c r="H18" s="268">
        <v>1.35</v>
      </c>
      <c r="I18" s="268">
        <v>540</v>
      </c>
      <c r="J18" s="268" t="s">
        <v>1119</v>
      </c>
      <c r="K18" s="306" t="s">
        <v>1094</v>
      </c>
      <c r="L18" s="904">
        <f>Прямоугол!I17</f>
        <v>210718.32593125856</v>
      </c>
    </row>
    <row r="19" spans="1:13">
      <c r="A19" s="2858"/>
      <c r="B19" s="305">
        <v>16</v>
      </c>
      <c r="C19" s="909" t="s">
        <v>1120</v>
      </c>
      <c r="D19" s="267">
        <v>4000</v>
      </c>
      <c r="E19" s="268">
        <v>420</v>
      </c>
      <c r="F19" s="268" t="s">
        <v>1072</v>
      </c>
      <c r="G19" s="268">
        <v>1.1000000000000001</v>
      </c>
      <c r="H19" s="268">
        <v>2</v>
      </c>
      <c r="I19" s="268">
        <v>790</v>
      </c>
      <c r="J19" s="268" t="s">
        <v>1121</v>
      </c>
      <c r="K19" s="306" t="s">
        <v>1094</v>
      </c>
      <c r="L19" s="904">
        <f>Прямоугол!I18</f>
        <v>219970.83032767355</v>
      </c>
    </row>
    <row r="20" spans="1:13">
      <c r="A20" s="2858"/>
      <c r="B20" s="305">
        <v>17</v>
      </c>
      <c r="C20" s="910" t="s">
        <v>1122</v>
      </c>
      <c r="D20" s="267">
        <v>6000</v>
      </c>
      <c r="E20" s="268">
        <v>875</v>
      </c>
      <c r="F20" s="268" t="s">
        <v>1072</v>
      </c>
      <c r="G20" s="268">
        <v>3.7</v>
      </c>
      <c r="H20" s="268">
        <v>6</v>
      </c>
      <c r="I20" s="268">
        <v>1320</v>
      </c>
      <c r="J20" s="268" t="s">
        <v>1123</v>
      </c>
      <c r="K20" s="306" t="s">
        <v>1094</v>
      </c>
      <c r="L20" s="904">
        <f>Прямоугол!I19</f>
        <v>343790.20910422708</v>
      </c>
    </row>
    <row r="21" spans="1:13">
      <c r="A21" s="2858"/>
      <c r="B21" s="305">
        <v>18</v>
      </c>
      <c r="C21" s="909" t="s">
        <v>1124</v>
      </c>
      <c r="D21" s="267">
        <v>4000</v>
      </c>
      <c r="E21" s="268">
        <v>310</v>
      </c>
      <c r="F21" s="268" t="s">
        <v>1072</v>
      </c>
      <c r="G21" s="268">
        <v>0.87</v>
      </c>
      <c r="H21" s="268">
        <v>1.65</v>
      </c>
      <c r="I21" s="268">
        <v>580</v>
      </c>
      <c r="J21" s="268" t="s">
        <v>1125</v>
      </c>
      <c r="K21" s="306" t="s">
        <v>1094</v>
      </c>
      <c r="L21" s="904">
        <f>Прямоугол!I20</f>
        <v>257577.78368084435</v>
      </c>
    </row>
    <row r="22" spans="1:13">
      <c r="A22" s="2858"/>
      <c r="B22" s="305">
        <v>19</v>
      </c>
      <c r="C22" s="909" t="s">
        <v>1126</v>
      </c>
      <c r="D22" s="267">
        <v>7500</v>
      </c>
      <c r="E22" s="268">
        <v>510</v>
      </c>
      <c r="F22" s="268" t="s">
        <v>1072</v>
      </c>
      <c r="G22" s="268">
        <v>2.7</v>
      </c>
      <c r="H22" s="268">
        <v>4.9000000000000004</v>
      </c>
      <c r="I22" s="268">
        <v>830</v>
      </c>
      <c r="J22" s="268" t="s">
        <v>1127</v>
      </c>
      <c r="K22" s="306" t="s">
        <v>1101</v>
      </c>
      <c r="L22" s="904">
        <f>Прямоугол!I21</f>
        <v>350102.82764499483</v>
      </c>
    </row>
    <row r="23" spans="1:13">
      <c r="A23" s="2858"/>
      <c r="B23" s="305">
        <v>20</v>
      </c>
      <c r="C23" s="909" t="s">
        <v>1128</v>
      </c>
      <c r="D23" s="267">
        <v>8750</v>
      </c>
      <c r="E23" s="268">
        <v>1050</v>
      </c>
      <c r="F23" s="268" t="s">
        <v>1072</v>
      </c>
      <c r="G23" s="268">
        <v>5.5</v>
      </c>
      <c r="H23" s="268">
        <v>8.9</v>
      </c>
      <c r="I23" s="268">
        <v>1130</v>
      </c>
      <c r="J23" s="268" t="s">
        <v>1129</v>
      </c>
      <c r="K23" s="306" t="s">
        <v>1094</v>
      </c>
      <c r="L23" s="904">
        <f>Прямоугол!I22</f>
        <v>401647.58575835312</v>
      </c>
    </row>
    <row r="24" spans="1:13">
      <c r="A24" s="2858"/>
      <c r="B24" s="305">
        <v>21</v>
      </c>
      <c r="C24" s="909" t="s">
        <v>1130</v>
      </c>
      <c r="D24" s="267">
        <v>8500</v>
      </c>
      <c r="E24" s="268">
        <v>390</v>
      </c>
      <c r="F24" s="268" t="s">
        <v>1072</v>
      </c>
      <c r="G24" s="268">
        <v>1.85</v>
      </c>
      <c r="H24" s="268">
        <v>3.8</v>
      </c>
      <c r="I24" s="268">
        <v>600</v>
      </c>
      <c r="J24" s="268" t="s">
        <v>1131</v>
      </c>
      <c r="K24" s="306" t="s">
        <v>1132</v>
      </c>
      <c r="L24" s="904">
        <f>Прямоугол!I23</f>
        <v>387411.31311441015</v>
      </c>
    </row>
    <row r="25" spans="1:13">
      <c r="A25" s="2858"/>
      <c r="B25" s="307">
        <v>22</v>
      </c>
      <c r="C25" s="911" t="s">
        <v>1133</v>
      </c>
      <c r="D25" s="270">
        <v>9000</v>
      </c>
      <c r="E25" s="271">
        <v>710</v>
      </c>
      <c r="F25" s="268" t="s">
        <v>1072</v>
      </c>
      <c r="G25" s="271">
        <v>3.75</v>
      </c>
      <c r="H25" s="271">
        <v>6.8</v>
      </c>
      <c r="I25" s="271">
        <v>830</v>
      </c>
      <c r="J25" s="268" t="s">
        <v>1134</v>
      </c>
      <c r="K25" s="306" t="s">
        <v>1135</v>
      </c>
      <c r="L25" s="904">
        <f>Прямоугол!I24</f>
        <v>419256.35256613046</v>
      </c>
    </row>
    <row r="26" spans="1:13">
      <c r="A26" s="2858"/>
      <c r="B26" s="307">
        <v>23</v>
      </c>
      <c r="C26" s="911" t="s">
        <v>1136</v>
      </c>
      <c r="D26" s="270">
        <v>8800</v>
      </c>
      <c r="E26" s="271">
        <v>1100</v>
      </c>
      <c r="F26" s="268" t="s">
        <v>1072</v>
      </c>
      <c r="G26" s="271">
        <v>5.5</v>
      </c>
      <c r="H26" s="271">
        <v>8.9</v>
      </c>
      <c r="I26" s="271">
        <v>1330</v>
      </c>
      <c r="J26" s="268" t="s">
        <v>1129</v>
      </c>
      <c r="K26" s="306" t="s">
        <v>1137</v>
      </c>
      <c r="L26" s="904">
        <f>Прямоугол!I25</f>
        <v>417579.32715586608</v>
      </c>
    </row>
    <row r="27" spans="1:13" ht="15.75" thickBot="1">
      <c r="A27" s="2859"/>
      <c r="B27" s="316">
        <v>24</v>
      </c>
      <c r="C27" s="911" t="s">
        <v>1138</v>
      </c>
      <c r="D27" s="273">
        <v>6300</v>
      </c>
      <c r="E27" s="274">
        <v>1520</v>
      </c>
      <c r="F27" s="317" t="s">
        <v>1072</v>
      </c>
      <c r="G27" s="274">
        <v>4.9000000000000004</v>
      </c>
      <c r="H27" s="274">
        <v>8.3000000000000007</v>
      </c>
      <c r="I27" s="274">
        <v>1180</v>
      </c>
      <c r="J27" s="317" t="s">
        <v>1139</v>
      </c>
      <c r="K27" s="318" t="s">
        <v>1140</v>
      </c>
      <c r="L27" s="905">
        <f>Прямоугол!I26</f>
        <v>417579.32715586608</v>
      </c>
    </row>
    <row r="28" spans="1:13" ht="15.75" thickBot="1">
      <c r="A28" s="2866"/>
      <c r="B28" s="2867"/>
      <c r="C28" s="2867"/>
      <c r="D28" s="2867"/>
      <c r="E28" s="2867"/>
      <c r="F28" s="2867"/>
      <c r="G28" s="2867"/>
      <c r="H28" s="2867"/>
      <c r="I28" s="2867"/>
      <c r="J28" s="2867"/>
      <c r="K28" s="2867"/>
      <c r="L28" s="2867"/>
      <c r="M28" s="315"/>
    </row>
    <row r="29" spans="1:13" ht="34.5" customHeight="1">
      <c r="A29" s="2848" t="s">
        <v>2291</v>
      </c>
      <c r="B29" s="2849"/>
      <c r="C29" s="2850"/>
      <c r="D29" s="2848" t="s">
        <v>2292</v>
      </c>
      <c r="E29" s="2849"/>
      <c r="F29" s="2849"/>
      <c r="G29" s="2849"/>
      <c r="H29" s="2849"/>
      <c r="I29" s="2849"/>
      <c r="J29" s="2849"/>
      <c r="K29" s="2849"/>
      <c r="L29" s="2850"/>
    </row>
    <row r="30" spans="1:13" ht="15" customHeight="1">
      <c r="A30" s="2851"/>
      <c r="B30" s="2852"/>
      <c r="C30" s="2853"/>
      <c r="D30" s="2851"/>
      <c r="E30" s="2852"/>
      <c r="F30" s="2852"/>
      <c r="G30" s="2852"/>
      <c r="H30" s="2852"/>
      <c r="I30" s="2852"/>
      <c r="J30" s="2852"/>
      <c r="K30" s="2852"/>
      <c r="L30" s="2853"/>
    </row>
    <row r="31" spans="1:13" ht="24.75" customHeight="1">
      <c r="A31" s="2851"/>
      <c r="B31" s="2852"/>
      <c r="C31" s="2853"/>
      <c r="D31" s="2851"/>
      <c r="E31" s="2852"/>
      <c r="F31" s="2852"/>
      <c r="G31" s="2852"/>
      <c r="H31" s="2852"/>
      <c r="I31" s="2852"/>
      <c r="J31" s="2852"/>
      <c r="K31" s="2852"/>
      <c r="L31" s="2853"/>
    </row>
    <row r="32" spans="1:13" ht="15" customHeight="1">
      <c r="A32" s="2851"/>
      <c r="B32" s="2852"/>
      <c r="C32" s="2853"/>
      <c r="D32" s="2851"/>
      <c r="E32" s="2852"/>
      <c r="F32" s="2852"/>
      <c r="G32" s="2852"/>
      <c r="H32" s="2852"/>
      <c r="I32" s="2852"/>
      <c r="J32" s="2852"/>
      <c r="K32" s="2852"/>
      <c r="L32" s="2853"/>
    </row>
    <row r="33" spans="1:12" ht="24" customHeight="1">
      <c r="A33" s="2851"/>
      <c r="B33" s="2852"/>
      <c r="C33" s="2853"/>
      <c r="D33" s="2851"/>
      <c r="E33" s="2852"/>
      <c r="F33" s="2852"/>
      <c r="G33" s="2852"/>
      <c r="H33" s="2852"/>
      <c r="I33" s="2852"/>
      <c r="J33" s="2852"/>
      <c r="K33" s="2852"/>
      <c r="L33" s="2853"/>
    </row>
    <row r="34" spans="1:12" ht="15" customHeight="1">
      <c r="A34" s="2851"/>
      <c r="B34" s="2852"/>
      <c r="C34" s="2853"/>
      <c r="D34" s="2851"/>
      <c r="E34" s="2852"/>
      <c r="F34" s="2852"/>
      <c r="G34" s="2852"/>
      <c r="H34" s="2852"/>
      <c r="I34" s="2852"/>
      <c r="J34" s="2852"/>
      <c r="K34" s="2852"/>
      <c r="L34" s="2853"/>
    </row>
    <row r="35" spans="1:12" ht="15.75" customHeight="1">
      <c r="A35" s="2851"/>
      <c r="B35" s="2852"/>
      <c r="C35" s="2853"/>
      <c r="D35" s="2851"/>
      <c r="E35" s="2852"/>
      <c r="F35" s="2852"/>
      <c r="G35" s="2852"/>
      <c r="H35" s="2852"/>
      <c r="I35" s="2852"/>
      <c r="J35" s="2852"/>
      <c r="K35" s="2852"/>
      <c r="L35" s="2853"/>
    </row>
    <row r="36" spans="1:12">
      <c r="A36" s="2851"/>
      <c r="B36" s="2852"/>
      <c r="C36" s="2853"/>
      <c r="D36" s="2851"/>
      <c r="E36" s="2852"/>
      <c r="F36" s="2852"/>
      <c r="G36" s="2852"/>
      <c r="H36" s="2852"/>
      <c r="I36" s="2852"/>
      <c r="J36" s="2852"/>
      <c r="K36" s="2852"/>
      <c r="L36" s="2853"/>
    </row>
    <row r="37" spans="1:12" ht="15.75" thickBot="1">
      <c r="A37" s="2854"/>
      <c r="B37" s="2855"/>
      <c r="C37" s="2856"/>
      <c r="D37" s="2854"/>
      <c r="E37" s="2855"/>
      <c r="F37" s="2855"/>
      <c r="G37" s="2855"/>
      <c r="H37" s="2855"/>
      <c r="I37" s="2855"/>
      <c r="J37" s="2855"/>
      <c r="K37" s="2855"/>
      <c r="L37" s="2856"/>
    </row>
    <row r="38" spans="1:12" ht="15.75" thickBot="1">
      <c r="A38" s="296"/>
      <c r="B38" s="280"/>
      <c r="C38" s="297"/>
      <c r="D38" s="297"/>
      <c r="E38" s="297"/>
      <c r="F38" s="298"/>
      <c r="G38" s="298"/>
      <c r="H38" s="298"/>
      <c r="I38" s="298"/>
      <c r="J38" s="298"/>
      <c r="K38" s="299"/>
    </row>
    <row r="39" spans="1:12" ht="39" customHeight="1">
      <c r="A39" s="2836"/>
      <c r="B39" s="2837"/>
      <c r="C39" s="2838"/>
      <c r="D39" s="2830" t="s">
        <v>1003</v>
      </c>
      <c r="E39" s="2831"/>
      <c r="F39" s="2831"/>
      <c r="G39" s="2831"/>
      <c r="H39" s="2831"/>
      <c r="I39" s="2831"/>
      <c r="J39" s="2831"/>
      <c r="K39" s="2831"/>
      <c r="L39" s="2832"/>
    </row>
    <row r="40" spans="1:12" ht="15.75" customHeight="1" thickBot="1">
      <c r="A40" s="2842"/>
      <c r="B40" s="2843"/>
      <c r="C40" s="2844"/>
      <c r="D40" s="2860"/>
      <c r="E40" s="2861"/>
      <c r="F40" s="2861"/>
      <c r="G40" s="2861"/>
      <c r="H40" s="2861"/>
      <c r="I40" s="2861"/>
      <c r="J40" s="2861"/>
      <c r="K40" s="2861"/>
      <c r="L40" s="2862"/>
    </row>
    <row r="41" spans="1:12" ht="39.75" customHeight="1" thickBot="1">
      <c r="A41" s="922" t="s">
        <v>1004</v>
      </c>
      <c r="B41" s="923" t="s">
        <v>1005</v>
      </c>
      <c r="C41" s="923" t="s">
        <v>222</v>
      </c>
      <c r="D41" s="265" t="s">
        <v>1006</v>
      </c>
      <c r="E41" s="265" t="s">
        <v>1007</v>
      </c>
      <c r="F41" s="265" t="s">
        <v>1008</v>
      </c>
      <c r="G41" s="265" t="s">
        <v>1009</v>
      </c>
      <c r="H41" s="265" t="s">
        <v>1010</v>
      </c>
      <c r="I41" s="265" t="s">
        <v>1011</v>
      </c>
      <c r="J41" s="265" t="s">
        <v>1012</v>
      </c>
      <c r="K41" s="265" t="s">
        <v>1013</v>
      </c>
      <c r="L41" s="924" t="s">
        <v>985</v>
      </c>
    </row>
    <row r="42" spans="1:12">
      <c r="A42" s="2863"/>
      <c r="B42" s="228">
        <v>1</v>
      </c>
      <c r="C42" s="925" t="s">
        <v>1142</v>
      </c>
      <c r="D42" s="817">
        <v>1050</v>
      </c>
      <c r="E42" s="811">
        <v>268</v>
      </c>
      <c r="F42" s="811" t="s">
        <v>1015</v>
      </c>
      <c r="G42" s="811">
        <v>0.28999999999999998</v>
      </c>
      <c r="H42" s="811">
        <v>1.45</v>
      </c>
      <c r="I42" s="811">
        <v>1260</v>
      </c>
      <c r="J42" s="811" t="s">
        <v>1089</v>
      </c>
      <c r="K42" s="812" t="s">
        <v>1090</v>
      </c>
      <c r="L42" s="929">
        <f>Прямоугол!I28</f>
        <v>142579.38842203541</v>
      </c>
    </row>
    <row r="43" spans="1:12">
      <c r="A43" s="2864"/>
      <c r="B43" s="229">
        <v>2</v>
      </c>
      <c r="C43" s="926" t="s">
        <v>1143</v>
      </c>
      <c r="D43" s="801">
        <v>1300</v>
      </c>
      <c r="E43" s="802">
        <v>278</v>
      </c>
      <c r="F43" s="802" t="s">
        <v>1072</v>
      </c>
      <c r="G43" s="802">
        <v>0.31</v>
      </c>
      <c r="H43" s="802">
        <v>0.51</v>
      </c>
      <c r="I43" s="802">
        <v>1230</v>
      </c>
      <c r="J43" s="802" t="s">
        <v>1089</v>
      </c>
      <c r="K43" s="806" t="s">
        <v>1090</v>
      </c>
      <c r="L43" s="930">
        <f>Прямоугол!I29</f>
        <v>139383.17193178533</v>
      </c>
    </row>
    <row r="44" spans="1:12">
      <c r="A44" s="2864"/>
      <c r="B44" s="229">
        <v>3</v>
      </c>
      <c r="C44" s="926" t="s">
        <v>1144</v>
      </c>
      <c r="D44" s="801">
        <v>1700</v>
      </c>
      <c r="E44" s="802">
        <v>320</v>
      </c>
      <c r="F44" s="802" t="s">
        <v>1015</v>
      </c>
      <c r="G44" s="802">
        <v>0.51</v>
      </c>
      <c r="H44" s="802">
        <v>2.2999999999999998</v>
      </c>
      <c r="I44" s="802">
        <v>1250</v>
      </c>
      <c r="J44" s="802" t="s">
        <v>1093</v>
      </c>
      <c r="K44" s="806" t="s">
        <v>1094</v>
      </c>
      <c r="L44" s="930">
        <f>Прямоугол!I30</f>
        <v>167258.24337609339</v>
      </c>
    </row>
    <row r="45" spans="1:12">
      <c r="A45" s="2864"/>
      <c r="B45" s="229">
        <v>4</v>
      </c>
      <c r="C45" s="926" t="s">
        <v>1145</v>
      </c>
      <c r="D45" s="801">
        <v>1980</v>
      </c>
      <c r="E45" s="802">
        <v>340</v>
      </c>
      <c r="F45" s="802" t="s">
        <v>1072</v>
      </c>
      <c r="G45" s="802">
        <v>0.56000000000000005</v>
      </c>
      <c r="H45" s="802">
        <v>0.95</v>
      </c>
      <c r="I45" s="802">
        <v>1270</v>
      </c>
      <c r="J45" s="802" t="s">
        <v>1096</v>
      </c>
      <c r="K45" s="806" t="s">
        <v>1094</v>
      </c>
      <c r="L45" s="930">
        <f>Прямоугол!I31</f>
        <v>164890.38617182503</v>
      </c>
    </row>
    <row r="46" spans="1:12">
      <c r="A46" s="2864"/>
      <c r="B46" s="229">
        <v>5</v>
      </c>
      <c r="C46" s="926" t="s">
        <v>1146</v>
      </c>
      <c r="D46" s="801">
        <v>1700</v>
      </c>
      <c r="E46" s="802">
        <v>182</v>
      </c>
      <c r="F46" s="802" t="s">
        <v>1015</v>
      </c>
      <c r="G46" s="802">
        <v>0.26</v>
      </c>
      <c r="H46" s="802">
        <v>1.1499999999999999</v>
      </c>
      <c r="I46" s="802">
        <v>790</v>
      </c>
      <c r="J46" s="802" t="s">
        <v>1098</v>
      </c>
      <c r="K46" s="806" t="s">
        <v>1094</v>
      </c>
      <c r="L46" s="930">
        <f>Прямоугол!I32</f>
        <v>164253.75973261608</v>
      </c>
    </row>
    <row r="47" spans="1:12">
      <c r="A47" s="2864"/>
      <c r="B47" s="229">
        <v>6</v>
      </c>
      <c r="C47" s="926" t="s">
        <v>1147</v>
      </c>
      <c r="D47" s="801">
        <v>2200</v>
      </c>
      <c r="E47" s="802">
        <v>390</v>
      </c>
      <c r="F47" s="802" t="s">
        <v>1015</v>
      </c>
      <c r="G47" s="802">
        <v>0.78</v>
      </c>
      <c r="H47" s="802">
        <v>3.4</v>
      </c>
      <c r="I47" s="802">
        <v>1230</v>
      </c>
      <c r="J47" s="802" t="s">
        <v>1100</v>
      </c>
      <c r="K47" s="806" t="s">
        <v>1101</v>
      </c>
      <c r="L47" s="930">
        <f>Прямоугол!I33</f>
        <v>181496.64544268415</v>
      </c>
    </row>
    <row r="48" spans="1:12">
      <c r="A48" s="2864"/>
      <c r="B48" s="229">
        <v>7</v>
      </c>
      <c r="C48" s="926" t="s">
        <v>1148</v>
      </c>
      <c r="D48" s="801">
        <v>2600</v>
      </c>
      <c r="E48" s="802">
        <v>400</v>
      </c>
      <c r="F48" s="802" t="s">
        <v>1072</v>
      </c>
      <c r="G48" s="802">
        <v>0.93</v>
      </c>
      <c r="H48" s="802">
        <v>1.9</v>
      </c>
      <c r="I48" s="802">
        <v>1380</v>
      </c>
      <c r="J48" s="802" t="s">
        <v>1103</v>
      </c>
      <c r="K48" s="806" t="s">
        <v>1101</v>
      </c>
      <c r="L48" s="930">
        <f>Прямоугол!I34</f>
        <v>180918.356884546</v>
      </c>
    </row>
    <row r="49" spans="1:12">
      <c r="A49" s="2864"/>
      <c r="B49" s="229">
        <v>8</v>
      </c>
      <c r="C49" s="926" t="s">
        <v>1149</v>
      </c>
      <c r="D49" s="801">
        <v>2400</v>
      </c>
      <c r="E49" s="802">
        <v>220</v>
      </c>
      <c r="F49" s="802" t="s">
        <v>1015</v>
      </c>
      <c r="G49" s="802">
        <v>0.4</v>
      </c>
      <c r="H49" s="802">
        <v>1.8</v>
      </c>
      <c r="I49" s="802">
        <v>700</v>
      </c>
      <c r="J49" s="802" t="s">
        <v>1105</v>
      </c>
      <c r="K49" s="806" t="s">
        <v>1094</v>
      </c>
      <c r="L49" s="930">
        <f>Прямоугол!I35</f>
        <v>206434.57218095803</v>
      </c>
    </row>
    <row r="50" spans="1:12">
      <c r="A50" s="2864"/>
      <c r="B50" s="229">
        <v>9</v>
      </c>
      <c r="C50" s="926" t="s">
        <v>1150</v>
      </c>
      <c r="D50" s="801">
        <v>2100</v>
      </c>
      <c r="E50" s="802">
        <v>230</v>
      </c>
      <c r="F50" s="802" t="s">
        <v>1072</v>
      </c>
      <c r="G50" s="802">
        <v>0.37</v>
      </c>
      <c r="H50" s="802">
        <v>0.75</v>
      </c>
      <c r="I50" s="802">
        <v>780</v>
      </c>
      <c r="J50" s="802" t="s">
        <v>1107</v>
      </c>
      <c r="K50" s="806" t="s">
        <v>1094</v>
      </c>
      <c r="L50" s="930">
        <f>Прямоугол!I36</f>
        <v>206434.57218095803</v>
      </c>
    </row>
    <row r="51" spans="1:12">
      <c r="A51" s="2864"/>
      <c r="B51" s="229">
        <v>10</v>
      </c>
      <c r="C51" s="926" t="s">
        <v>1151</v>
      </c>
      <c r="D51" s="801">
        <v>2700</v>
      </c>
      <c r="E51" s="802">
        <v>460</v>
      </c>
      <c r="F51" s="802" t="s">
        <v>1015</v>
      </c>
      <c r="G51" s="802">
        <v>1.1000000000000001</v>
      </c>
      <c r="H51" s="802">
        <v>5.3</v>
      </c>
      <c r="I51" s="802">
        <v>1250</v>
      </c>
      <c r="J51" s="802" t="s">
        <v>1109</v>
      </c>
      <c r="K51" s="806" t="s">
        <v>1094</v>
      </c>
      <c r="L51" s="930">
        <f>Прямоугол!I37</f>
        <v>225063.65505917347</v>
      </c>
    </row>
    <row r="52" spans="1:12">
      <c r="A52" s="2864"/>
      <c r="B52" s="229">
        <v>11</v>
      </c>
      <c r="C52" s="926" t="s">
        <v>1152</v>
      </c>
      <c r="D52" s="801">
        <v>3600</v>
      </c>
      <c r="E52" s="802">
        <v>500</v>
      </c>
      <c r="F52" s="802" t="s">
        <v>1072</v>
      </c>
      <c r="G52" s="802">
        <v>1.5</v>
      </c>
      <c r="H52" s="802">
        <v>2.6</v>
      </c>
      <c r="I52" s="802">
        <v>1310</v>
      </c>
      <c r="J52" s="802" t="s">
        <v>1111</v>
      </c>
      <c r="K52" s="806" t="s">
        <v>1094</v>
      </c>
      <c r="L52" s="930">
        <f>Прямоугол!I38</f>
        <v>218030.41583857432</v>
      </c>
    </row>
    <row r="53" spans="1:12">
      <c r="A53" s="2864"/>
      <c r="B53" s="229">
        <v>12</v>
      </c>
      <c r="C53" s="926" t="s">
        <v>1153</v>
      </c>
      <c r="D53" s="801">
        <v>3600</v>
      </c>
      <c r="E53" s="802">
        <v>270</v>
      </c>
      <c r="F53" s="802" t="s">
        <v>1072</v>
      </c>
      <c r="G53" s="802">
        <v>0.9</v>
      </c>
      <c r="H53" s="802">
        <v>1.8</v>
      </c>
      <c r="I53" s="802">
        <v>750</v>
      </c>
      <c r="J53" s="802" t="s">
        <v>1113</v>
      </c>
      <c r="K53" s="806" t="s">
        <v>1094</v>
      </c>
      <c r="L53" s="930">
        <f>Прямоугол!I39</f>
        <v>208110.6309537398</v>
      </c>
    </row>
    <row r="54" spans="1:12">
      <c r="A54" s="2864"/>
      <c r="B54" s="229">
        <v>13</v>
      </c>
      <c r="C54" s="926" t="s">
        <v>1154</v>
      </c>
      <c r="D54" s="801">
        <v>4250</v>
      </c>
      <c r="E54" s="802">
        <v>620</v>
      </c>
      <c r="F54" s="802" t="s">
        <v>1015</v>
      </c>
      <c r="G54" s="802">
        <v>2.4</v>
      </c>
      <c r="H54" s="802">
        <v>11</v>
      </c>
      <c r="I54" s="802">
        <v>1340</v>
      </c>
      <c r="J54" s="802" t="s">
        <v>1115</v>
      </c>
      <c r="K54" s="806" t="s">
        <v>1094</v>
      </c>
      <c r="L54" s="930">
        <f>Прямоугол!I40</f>
        <v>282111.03984847787</v>
      </c>
    </row>
    <row r="55" spans="1:12">
      <c r="A55" s="2864"/>
      <c r="B55" s="229">
        <v>14</v>
      </c>
      <c r="C55" s="926" t="s">
        <v>1155</v>
      </c>
      <c r="D55" s="801">
        <v>4800</v>
      </c>
      <c r="E55" s="802">
        <v>650</v>
      </c>
      <c r="F55" s="802" t="s">
        <v>1072</v>
      </c>
      <c r="G55" s="802">
        <v>2.5</v>
      </c>
      <c r="H55" s="802">
        <v>4.0999999999999996</v>
      </c>
      <c r="I55" s="802">
        <v>1300</v>
      </c>
      <c r="J55" s="802" t="s">
        <v>1117</v>
      </c>
      <c r="K55" s="806" t="s">
        <v>1094</v>
      </c>
      <c r="L55" s="930">
        <f>Прямоугол!I41</f>
        <v>260425.21891829703</v>
      </c>
    </row>
    <row r="56" spans="1:12">
      <c r="A56" s="2864"/>
      <c r="B56" s="229">
        <v>16</v>
      </c>
      <c r="C56" s="926" t="s">
        <v>1156</v>
      </c>
      <c r="D56" s="801">
        <v>4000</v>
      </c>
      <c r="E56" s="802">
        <v>420</v>
      </c>
      <c r="F56" s="802" t="s">
        <v>1072</v>
      </c>
      <c r="G56" s="802">
        <v>1.1000000000000001</v>
      </c>
      <c r="H56" s="802">
        <v>2</v>
      </c>
      <c r="I56" s="802">
        <v>790</v>
      </c>
      <c r="J56" s="802" t="s">
        <v>1121</v>
      </c>
      <c r="K56" s="806" t="s">
        <v>1094</v>
      </c>
      <c r="L56" s="930">
        <f>Прямоугол!I42</f>
        <v>221798.44426479118</v>
      </c>
    </row>
    <row r="57" spans="1:12">
      <c r="A57" s="2864"/>
      <c r="B57" s="229">
        <v>17</v>
      </c>
      <c r="C57" s="927" t="s">
        <v>1157</v>
      </c>
      <c r="D57" s="801">
        <v>6000</v>
      </c>
      <c r="E57" s="802">
        <v>875</v>
      </c>
      <c r="F57" s="802" t="s">
        <v>1072</v>
      </c>
      <c r="G57" s="802">
        <v>3.7</v>
      </c>
      <c r="H57" s="802">
        <v>6</v>
      </c>
      <c r="I57" s="802">
        <v>1320</v>
      </c>
      <c r="J57" s="802" t="s">
        <v>1123</v>
      </c>
      <c r="K57" s="806" t="s">
        <v>1094</v>
      </c>
      <c r="L57" s="930">
        <f>Прямоугол!I43</f>
        <v>416524.05606437317</v>
      </c>
    </row>
    <row r="58" spans="1:12">
      <c r="A58" s="2864"/>
      <c r="B58" s="229">
        <v>18</v>
      </c>
      <c r="C58" s="926" t="s">
        <v>1158</v>
      </c>
      <c r="D58" s="801">
        <v>4000</v>
      </c>
      <c r="E58" s="802">
        <v>310</v>
      </c>
      <c r="F58" s="802" t="s">
        <v>1072</v>
      </c>
      <c r="G58" s="802">
        <v>0.87</v>
      </c>
      <c r="H58" s="802">
        <v>1.65</v>
      </c>
      <c r="I58" s="802">
        <v>580</v>
      </c>
      <c r="J58" s="802" t="s">
        <v>1125</v>
      </c>
      <c r="K58" s="806" t="s">
        <v>1094</v>
      </c>
      <c r="L58" s="930">
        <f>Прямоугол!I44</f>
        <v>361749.35179207113</v>
      </c>
    </row>
    <row r="59" spans="1:12">
      <c r="A59" s="2864"/>
      <c r="B59" s="229">
        <v>19</v>
      </c>
      <c r="C59" s="926" t="s">
        <v>1159</v>
      </c>
      <c r="D59" s="801">
        <v>7500</v>
      </c>
      <c r="E59" s="802">
        <v>510</v>
      </c>
      <c r="F59" s="802" t="s">
        <v>1072</v>
      </c>
      <c r="G59" s="802">
        <v>2.7</v>
      </c>
      <c r="H59" s="802">
        <v>4.9000000000000004</v>
      </c>
      <c r="I59" s="802">
        <v>830</v>
      </c>
      <c r="J59" s="802" t="s">
        <v>1127</v>
      </c>
      <c r="K59" s="806" t="s">
        <v>1101</v>
      </c>
      <c r="L59" s="930">
        <f>Прямоугол!I45</f>
        <v>360352.63614808634</v>
      </c>
    </row>
    <row r="60" spans="1:12">
      <c r="A60" s="2864"/>
      <c r="B60" s="229">
        <v>20</v>
      </c>
      <c r="C60" s="926" t="s">
        <v>1160</v>
      </c>
      <c r="D60" s="801">
        <v>8750</v>
      </c>
      <c r="E60" s="802">
        <v>1050</v>
      </c>
      <c r="F60" s="802" t="s">
        <v>1072</v>
      </c>
      <c r="G60" s="802">
        <v>5.5</v>
      </c>
      <c r="H60" s="802">
        <v>8.9</v>
      </c>
      <c r="I60" s="802">
        <v>1130</v>
      </c>
      <c r="J60" s="802" t="s">
        <v>1129</v>
      </c>
      <c r="K60" s="806" t="s">
        <v>1094</v>
      </c>
      <c r="L60" s="930">
        <f>Прямоугол!I46</f>
        <v>429809.06348106038</v>
      </c>
    </row>
    <row r="61" spans="1:12">
      <c r="A61" s="2864"/>
      <c r="B61" s="229">
        <v>21</v>
      </c>
      <c r="C61" s="926" t="s">
        <v>2293</v>
      </c>
      <c r="D61" s="801"/>
      <c r="E61" s="802"/>
      <c r="F61" s="802"/>
      <c r="G61" s="802"/>
      <c r="H61" s="802"/>
      <c r="I61" s="802"/>
      <c r="J61" s="802"/>
      <c r="K61" s="806"/>
      <c r="L61" s="930">
        <f>Прямоугол!I47</f>
        <v>474883.31895484246</v>
      </c>
    </row>
    <row r="62" spans="1:12">
      <c r="A62" s="2864"/>
      <c r="B62" s="229">
        <v>23</v>
      </c>
      <c r="C62" s="926" t="s">
        <v>1161</v>
      </c>
      <c r="D62" s="801">
        <v>9000</v>
      </c>
      <c r="E62" s="802">
        <v>710</v>
      </c>
      <c r="F62" s="802" t="s">
        <v>1072</v>
      </c>
      <c r="G62" s="802">
        <v>3.75</v>
      </c>
      <c r="H62" s="802">
        <v>6.8</v>
      </c>
      <c r="I62" s="802">
        <v>830</v>
      </c>
      <c r="J62" s="802" t="s">
        <v>1134</v>
      </c>
      <c r="K62" s="806" t="s">
        <v>1135</v>
      </c>
      <c r="L62" s="930">
        <f>Прямоугол!I48</f>
        <v>530751.94471423561</v>
      </c>
    </row>
    <row r="63" spans="1:12">
      <c r="A63" s="2864"/>
      <c r="B63" s="229">
        <v>24</v>
      </c>
      <c r="C63" s="926" t="s">
        <v>1162</v>
      </c>
      <c r="D63" s="801">
        <v>8800</v>
      </c>
      <c r="E63" s="802">
        <v>1100</v>
      </c>
      <c r="F63" s="802" t="s">
        <v>1072</v>
      </c>
      <c r="G63" s="802">
        <v>5.5</v>
      </c>
      <c r="H63" s="802">
        <v>8.9</v>
      </c>
      <c r="I63" s="802">
        <v>1330</v>
      </c>
      <c r="J63" s="802" t="s">
        <v>1129</v>
      </c>
      <c r="K63" s="806" t="s">
        <v>1137</v>
      </c>
      <c r="L63" s="930">
        <f>Прямоугол!I49</f>
        <v>558686.25759393221</v>
      </c>
    </row>
    <row r="64" spans="1:12">
      <c r="A64" s="2864"/>
      <c r="B64" s="229">
        <v>25</v>
      </c>
      <c r="C64" s="926" t="s">
        <v>1163</v>
      </c>
      <c r="D64" s="801">
        <v>6300</v>
      </c>
      <c r="E64" s="802">
        <v>1520</v>
      </c>
      <c r="F64" s="802" t="s">
        <v>1072</v>
      </c>
      <c r="G64" s="802">
        <v>4.9000000000000004</v>
      </c>
      <c r="H64" s="802">
        <v>8.3000000000000007</v>
      </c>
      <c r="I64" s="802">
        <v>1180</v>
      </c>
      <c r="J64" s="802" t="s">
        <v>1139</v>
      </c>
      <c r="K64" s="806" t="s">
        <v>1140</v>
      </c>
      <c r="L64" s="930">
        <f>Прямоугол!I50</f>
        <v>698357.82199241559</v>
      </c>
    </row>
    <row r="65" spans="1:12" ht="15.75" thickBot="1">
      <c r="A65" s="2865"/>
      <c r="B65" s="230">
        <v>26</v>
      </c>
      <c r="C65" s="928" t="s">
        <v>1164</v>
      </c>
      <c r="D65" s="803">
        <v>15600</v>
      </c>
      <c r="E65" s="804">
        <v>1020</v>
      </c>
      <c r="F65" s="804" t="s">
        <v>1072</v>
      </c>
      <c r="G65" s="804">
        <v>4.0999999999999996</v>
      </c>
      <c r="H65" s="804">
        <v>6.8</v>
      </c>
      <c r="I65" s="804">
        <v>1380</v>
      </c>
      <c r="J65" s="804" t="s">
        <v>1141</v>
      </c>
      <c r="K65" s="814" t="s">
        <v>1135</v>
      </c>
      <c r="L65" s="931">
        <f>Прямоугол!I51</f>
        <v>582977.38428522018</v>
      </c>
    </row>
    <row r="66" spans="1:12" ht="15.75" thickBot="1">
      <c r="A66" s="2845"/>
      <c r="B66" s="2846"/>
      <c r="C66" s="2846"/>
      <c r="D66" s="2846"/>
      <c r="E66" s="2846"/>
      <c r="F66" s="2846"/>
      <c r="G66" s="2846"/>
      <c r="H66" s="2846"/>
      <c r="I66" s="2846"/>
      <c r="J66" s="2846"/>
      <c r="K66" s="2846"/>
      <c r="L66" s="2846"/>
    </row>
    <row r="67" spans="1:12" ht="36.75" customHeight="1">
      <c r="A67" s="308"/>
      <c r="B67" s="309"/>
      <c r="C67" s="310"/>
      <c r="D67" s="2836"/>
      <c r="E67" s="2837"/>
      <c r="F67" s="2837"/>
      <c r="G67" s="2837"/>
      <c r="H67" s="2837"/>
      <c r="I67" s="2837"/>
      <c r="J67" s="2837"/>
      <c r="K67" s="2837"/>
      <c r="L67" s="2838"/>
    </row>
    <row r="68" spans="1:12">
      <c r="A68" s="296"/>
      <c r="B68" s="280"/>
      <c r="C68" s="301"/>
      <c r="D68" s="2842"/>
      <c r="E68" s="2843"/>
      <c r="F68" s="2843"/>
      <c r="G68" s="2843"/>
      <c r="H68" s="2843"/>
      <c r="I68" s="2843"/>
      <c r="J68" s="2843"/>
      <c r="K68" s="2843"/>
      <c r="L68" s="2844"/>
    </row>
    <row r="69" spans="1:12">
      <c r="A69" s="296"/>
      <c r="B69" s="280"/>
      <c r="C69" s="301"/>
      <c r="D69" s="2842"/>
      <c r="E69" s="2843"/>
      <c r="F69" s="2843"/>
      <c r="G69" s="2843"/>
      <c r="H69" s="2843"/>
      <c r="I69" s="2843"/>
      <c r="J69" s="2843"/>
      <c r="K69" s="2843"/>
      <c r="L69" s="2844"/>
    </row>
    <row r="70" spans="1:12">
      <c r="A70" s="296"/>
      <c r="B70" s="280"/>
      <c r="C70" s="301"/>
      <c r="D70" s="2842"/>
      <c r="E70" s="2843"/>
      <c r="F70" s="2843"/>
      <c r="G70" s="2843"/>
      <c r="H70" s="2843"/>
      <c r="I70" s="2843"/>
      <c r="J70" s="2843"/>
      <c r="K70" s="2843"/>
      <c r="L70" s="2844"/>
    </row>
    <row r="71" spans="1:12">
      <c r="A71" s="296"/>
      <c r="B71" s="280"/>
      <c r="C71" s="301"/>
      <c r="D71" s="2842"/>
      <c r="E71" s="2843"/>
      <c r="F71" s="2843"/>
      <c r="G71" s="2843"/>
      <c r="H71" s="2843"/>
      <c r="I71" s="2843"/>
      <c r="J71" s="2843"/>
      <c r="K71" s="2843"/>
      <c r="L71" s="2844"/>
    </row>
    <row r="72" spans="1:12">
      <c r="A72" s="296"/>
      <c r="B72" s="280"/>
      <c r="C72" s="301"/>
      <c r="D72" s="2842"/>
      <c r="E72" s="2843"/>
      <c r="F72" s="2843"/>
      <c r="G72" s="2843"/>
      <c r="H72" s="2843"/>
      <c r="I72" s="2843"/>
      <c r="J72" s="2843"/>
      <c r="K72" s="2843"/>
      <c r="L72" s="2844"/>
    </row>
    <row r="73" spans="1:12">
      <c r="A73" s="296"/>
      <c r="B73" s="280"/>
      <c r="C73" s="301"/>
      <c r="D73" s="2842"/>
      <c r="E73" s="2843"/>
      <c r="F73" s="2843"/>
      <c r="G73" s="2843"/>
      <c r="H73" s="2843"/>
      <c r="I73" s="2843"/>
      <c r="J73" s="2843"/>
      <c r="K73" s="2843"/>
      <c r="L73" s="2844"/>
    </row>
    <row r="74" spans="1:12">
      <c r="A74" s="296"/>
      <c r="B74" s="280"/>
      <c r="C74" s="301"/>
      <c r="D74" s="2842"/>
      <c r="E74" s="2843"/>
      <c r="F74" s="2843"/>
      <c r="G74" s="2843"/>
      <c r="H74" s="2843"/>
      <c r="I74" s="2843"/>
      <c r="J74" s="2843"/>
      <c r="K74" s="2843"/>
      <c r="L74" s="2844"/>
    </row>
    <row r="75" spans="1:12" ht="15.75" thickBot="1">
      <c r="A75" s="296"/>
      <c r="B75" s="280"/>
      <c r="C75" s="301"/>
      <c r="D75" s="2839"/>
      <c r="E75" s="2840"/>
      <c r="F75" s="2840"/>
      <c r="G75" s="2840"/>
      <c r="H75" s="2840"/>
      <c r="I75" s="2840"/>
      <c r="J75" s="2840"/>
      <c r="K75" s="2840"/>
      <c r="L75" s="2841"/>
    </row>
    <row r="76" spans="1:12" ht="16.5" customHeight="1">
      <c r="A76" s="309"/>
      <c r="B76" s="309"/>
      <c r="C76" s="309"/>
      <c r="D76" s="280"/>
      <c r="E76" s="280"/>
      <c r="F76" s="280"/>
      <c r="G76" s="280"/>
      <c r="H76" s="280"/>
      <c r="I76" s="280"/>
      <c r="J76" s="280"/>
      <c r="K76" s="280"/>
    </row>
    <row r="77" spans="1:12" ht="16.5" customHeight="1" thickBot="1">
      <c r="A77" s="298"/>
      <c r="B77" s="280"/>
      <c r="C77" s="297"/>
      <c r="D77" s="297"/>
      <c r="E77" s="297"/>
      <c r="F77" s="298"/>
      <c r="G77" s="298"/>
      <c r="H77" s="298"/>
      <c r="I77" s="298"/>
      <c r="J77" s="298"/>
      <c r="K77" s="299"/>
    </row>
    <row r="78" spans="1:12" ht="39" customHeight="1">
      <c r="A78" s="2842"/>
      <c r="B78" s="2843"/>
      <c r="C78" s="2844"/>
      <c r="D78" s="2860" t="s">
        <v>1003</v>
      </c>
      <c r="E78" s="2861"/>
      <c r="F78" s="2861"/>
      <c r="G78" s="2861"/>
      <c r="H78" s="2861"/>
      <c r="I78" s="2861"/>
      <c r="J78" s="2861"/>
      <c r="K78" s="2861"/>
      <c r="L78" s="2861"/>
    </row>
    <row r="79" spans="1:12" ht="15.75" customHeight="1" thickBot="1">
      <c r="A79" s="2839"/>
      <c r="B79" s="2840"/>
      <c r="C79" s="2841"/>
      <c r="D79" s="2833"/>
      <c r="E79" s="2834"/>
      <c r="F79" s="2834"/>
      <c r="G79" s="2834"/>
      <c r="H79" s="2834"/>
      <c r="I79" s="2834"/>
      <c r="J79" s="2834"/>
      <c r="K79" s="2834"/>
      <c r="L79" s="2834"/>
    </row>
    <row r="80" spans="1:12" ht="41.25" customHeight="1" thickBot="1">
      <c r="A80" s="302" t="s">
        <v>1004</v>
      </c>
      <c r="B80" s="303" t="s">
        <v>1005</v>
      </c>
      <c r="C80" s="302" t="s">
        <v>222</v>
      </c>
      <c r="D80" s="264" t="s">
        <v>1006</v>
      </c>
      <c r="E80" s="265" t="s">
        <v>1007</v>
      </c>
      <c r="F80" s="265" t="s">
        <v>1008</v>
      </c>
      <c r="G80" s="265" t="s">
        <v>1009</v>
      </c>
      <c r="H80" s="265" t="s">
        <v>1010</v>
      </c>
      <c r="I80" s="265" t="s">
        <v>1011</v>
      </c>
      <c r="J80" s="265" t="s">
        <v>1012</v>
      </c>
      <c r="K80" s="266" t="s">
        <v>1013</v>
      </c>
      <c r="L80" s="902" t="s">
        <v>985</v>
      </c>
    </row>
    <row r="81" spans="1:13">
      <c r="A81" s="2857"/>
      <c r="B81" s="305">
        <v>1</v>
      </c>
      <c r="C81" s="402" t="s">
        <v>1165</v>
      </c>
      <c r="D81" s="267">
        <v>1200</v>
      </c>
      <c r="E81" s="268">
        <v>230</v>
      </c>
      <c r="F81" s="268" t="s">
        <v>1015</v>
      </c>
      <c r="G81" s="268">
        <v>0.33</v>
      </c>
      <c r="H81" s="268">
        <v>1.52</v>
      </c>
      <c r="I81" s="268">
        <v>1280</v>
      </c>
      <c r="J81" s="268" t="s">
        <v>1166</v>
      </c>
      <c r="K81" s="306" t="s">
        <v>1167</v>
      </c>
      <c r="L81" s="906">
        <f>Прямоугол!I53</f>
        <v>77359.447945339271</v>
      </c>
    </row>
    <row r="82" spans="1:13">
      <c r="A82" s="2858"/>
      <c r="B82" s="305">
        <v>2</v>
      </c>
      <c r="C82" s="402" t="s">
        <v>1168</v>
      </c>
      <c r="D82" s="267">
        <v>1200</v>
      </c>
      <c r="E82" s="268">
        <v>240</v>
      </c>
      <c r="F82" s="268" t="s">
        <v>1072</v>
      </c>
      <c r="G82" s="268">
        <v>0.33</v>
      </c>
      <c r="H82" s="268">
        <v>0.63</v>
      </c>
      <c r="I82" s="268">
        <v>1270</v>
      </c>
      <c r="J82" s="268" t="s">
        <v>1169</v>
      </c>
      <c r="K82" s="306" t="s">
        <v>1044</v>
      </c>
      <c r="L82" s="907">
        <f>Прямоугол!I54</f>
        <v>77359.447945339271</v>
      </c>
    </row>
    <row r="83" spans="1:13">
      <c r="A83" s="2858"/>
      <c r="B83" s="305">
        <v>3</v>
      </c>
      <c r="C83" s="402" t="s">
        <v>1170</v>
      </c>
      <c r="D83" s="267">
        <v>1600</v>
      </c>
      <c r="E83" s="268">
        <v>290</v>
      </c>
      <c r="F83" s="268" t="s">
        <v>1015</v>
      </c>
      <c r="G83" s="268">
        <v>0.51</v>
      </c>
      <c r="H83" s="268">
        <v>2.2999999999999998</v>
      </c>
      <c r="I83" s="268">
        <v>1320</v>
      </c>
      <c r="J83" s="268" t="s">
        <v>1171</v>
      </c>
      <c r="K83" s="306" t="s">
        <v>1094</v>
      </c>
      <c r="L83" s="907">
        <f>Прямоугол!I55</f>
        <v>97050.943785971074</v>
      </c>
    </row>
    <row r="84" spans="1:13">
      <c r="A84" s="2858"/>
      <c r="B84" s="305">
        <v>4</v>
      </c>
      <c r="C84" s="402" t="s">
        <v>1172</v>
      </c>
      <c r="D84" s="267">
        <v>1800</v>
      </c>
      <c r="E84" s="268">
        <v>320</v>
      </c>
      <c r="F84" s="268" t="s">
        <v>1072</v>
      </c>
      <c r="G84" s="268">
        <v>0.49</v>
      </c>
      <c r="H84" s="268">
        <v>0.82</v>
      </c>
      <c r="I84" s="268">
        <v>1300</v>
      </c>
      <c r="J84" s="268" t="s">
        <v>1096</v>
      </c>
      <c r="K84" s="306" t="s">
        <v>1173</v>
      </c>
      <c r="L84" s="907">
        <f>Прямоугол!I56</f>
        <v>96347.67607737708</v>
      </c>
    </row>
    <row r="85" spans="1:13">
      <c r="A85" s="2858"/>
      <c r="B85" s="305">
        <v>5</v>
      </c>
      <c r="C85" s="402" t="s">
        <v>1174</v>
      </c>
      <c r="D85" s="267">
        <v>2500</v>
      </c>
      <c r="E85" s="268">
        <v>360</v>
      </c>
      <c r="F85" s="268" t="s">
        <v>1015</v>
      </c>
      <c r="G85" s="268">
        <v>0.9</v>
      </c>
      <c r="H85" s="268">
        <v>4.0999999999999996</v>
      </c>
      <c r="I85" s="268">
        <v>1330</v>
      </c>
      <c r="J85" s="268" t="s">
        <v>1175</v>
      </c>
      <c r="K85" s="306" t="s">
        <v>1176</v>
      </c>
      <c r="L85" s="907">
        <f>Прямоугол!I57</f>
        <v>111116.29795785098</v>
      </c>
    </row>
    <row r="86" spans="1:13">
      <c r="A86" s="2858"/>
      <c r="B86" s="305">
        <v>6</v>
      </c>
      <c r="C86" s="402" t="s">
        <v>1177</v>
      </c>
      <c r="D86" s="267">
        <v>2450</v>
      </c>
      <c r="E86" s="268">
        <v>380</v>
      </c>
      <c r="F86" s="268" t="s">
        <v>1072</v>
      </c>
      <c r="G86" s="268">
        <v>0.87</v>
      </c>
      <c r="H86" s="268">
        <v>1.8</v>
      </c>
      <c r="I86" s="268">
        <v>1400</v>
      </c>
      <c r="J86" s="268" t="s">
        <v>1100</v>
      </c>
      <c r="K86" s="306" t="s">
        <v>1176</v>
      </c>
      <c r="L86" s="907">
        <f>Прямоугол!I58</f>
        <v>109709.76254066294</v>
      </c>
    </row>
    <row r="87" spans="1:13">
      <c r="A87" s="2858"/>
      <c r="B87" s="305">
        <v>7</v>
      </c>
      <c r="C87" s="402" t="s">
        <v>1178</v>
      </c>
      <c r="D87" s="267">
        <v>2700</v>
      </c>
      <c r="E87" s="268">
        <v>425</v>
      </c>
      <c r="F87" s="268" t="s">
        <v>1015</v>
      </c>
      <c r="G87" s="268">
        <v>1.6</v>
      </c>
      <c r="H87" s="268">
        <v>7.3</v>
      </c>
      <c r="I87" s="268">
        <v>1360</v>
      </c>
      <c r="J87" s="268" t="s">
        <v>1179</v>
      </c>
      <c r="K87" s="306" t="s">
        <v>1094</v>
      </c>
      <c r="L87" s="907">
        <f>Прямоугол!I59</f>
        <v>153312.36047349055</v>
      </c>
    </row>
    <row r="88" spans="1:13">
      <c r="A88" s="2858"/>
      <c r="B88" s="305">
        <v>8</v>
      </c>
      <c r="C88" s="402" t="s">
        <v>1180</v>
      </c>
      <c r="D88" s="267">
        <v>3500</v>
      </c>
      <c r="E88" s="268">
        <v>460</v>
      </c>
      <c r="F88" s="268" t="s">
        <v>1072</v>
      </c>
      <c r="G88" s="268">
        <v>1.7</v>
      </c>
      <c r="H88" s="268">
        <v>3.2</v>
      </c>
      <c r="I88" s="268">
        <v>1360</v>
      </c>
      <c r="J88" s="268" t="s">
        <v>1181</v>
      </c>
      <c r="K88" s="306" t="s">
        <v>1132</v>
      </c>
      <c r="L88" s="907">
        <f>Прямоугол!I60</f>
        <v>153312.36047349055</v>
      </c>
    </row>
    <row r="89" spans="1:13">
      <c r="A89" s="2858"/>
      <c r="B89" s="305">
        <v>9</v>
      </c>
      <c r="C89" s="402" t="s">
        <v>1182</v>
      </c>
      <c r="D89" s="267">
        <v>4200</v>
      </c>
      <c r="E89" s="268">
        <v>620</v>
      </c>
      <c r="F89" s="268" t="s">
        <v>1072</v>
      </c>
      <c r="G89" s="268">
        <v>2.2000000000000002</v>
      </c>
      <c r="H89" s="268">
        <v>4</v>
      </c>
      <c r="I89" s="268">
        <v>1360</v>
      </c>
      <c r="J89" s="268" t="s">
        <v>1183</v>
      </c>
      <c r="K89" s="306" t="s">
        <v>1132</v>
      </c>
      <c r="L89" s="907">
        <f>Прямоугол!I61</f>
        <v>178629.99798287422</v>
      </c>
    </row>
    <row r="90" spans="1:13">
      <c r="A90" s="2858"/>
      <c r="B90" s="305">
        <v>10</v>
      </c>
      <c r="C90" s="402" t="s">
        <v>1184</v>
      </c>
      <c r="D90" s="267">
        <v>5600</v>
      </c>
      <c r="E90" s="268">
        <v>770</v>
      </c>
      <c r="F90" s="268" t="s">
        <v>1072</v>
      </c>
      <c r="G90" s="268">
        <v>3.5</v>
      </c>
      <c r="H90" s="268">
        <v>5.9</v>
      </c>
      <c r="I90" s="268">
        <v>1340</v>
      </c>
      <c r="J90" s="268" t="s">
        <v>1185</v>
      </c>
      <c r="K90" s="306" t="s">
        <v>1132</v>
      </c>
      <c r="L90" s="907">
        <f>Прямоугол!I62</f>
        <v>227858.73758445377</v>
      </c>
    </row>
    <row r="91" spans="1:13">
      <c r="A91" s="2858"/>
      <c r="B91" s="305">
        <v>11</v>
      </c>
      <c r="C91" s="402" t="s">
        <v>1186</v>
      </c>
      <c r="D91" s="267">
        <v>6500</v>
      </c>
      <c r="E91" s="268">
        <v>1000</v>
      </c>
      <c r="F91" s="268" t="s">
        <v>1072</v>
      </c>
      <c r="G91" s="268">
        <v>4.8</v>
      </c>
      <c r="H91" s="268">
        <v>8</v>
      </c>
      <c r="I91" s="268">
        <v>1400</v>
      </c>
      <c r="J91" s="268" t="s">
        <v>1187</v>
      </c>
      <c r="K91" s="306" t="s">
        <v>1132</v>
      </c>
      <c r="L91" s="907">
        <f>Прямоугол!I63</f>
        <v>343194.64179386885</v>
      </c>
    </row>
    <row r="92" spans="1:13" ht="15.75" thickBot="1">
      <c r="A92" s="2859"/>
      <c r="B92" s="319">
        <v>12</v>
      </c>
      <c r="C92" s="898" t="s">
        <v>1188</v>
      </c>
      <c r="D92" s="320">
        <v>8200</v>
      </c>
      <c r="E92" s="317">
        <v>640</v>
      </c>
      <c r="F92" s="317" t="s">
        <v>1072</v>
      </c>
      <c r="G92" s="317">
        <v>3.5</v>
      </c>
      <c r="H92" s="317">
        <v>6</v>
      </c>
      <c r="I92" s="317">
        <v>930</v>
      </c>
      <c r="J92" s="317" t="s">
        <v>1189</v>
      </c>
      <c r="K92" s="318" t="s">
        <v>1132</v>
      </c>
      <c r="L92" s="908">
        <f>Прямоугол!I64</f>
        <v>379061.29493216227</v>
      </c>
    </row>
    <row r="93" spans="1:13" s="280" customFormat="1" ht="15.75" thickBot="1">
      <c r="A93" s="2843"/>
      <c r="B93" s="2843"/>
      <c r="C93" s="2843"/>
      <c r="L93" s="300"/>
      <c r="M93" s="300"/>
    </row>
    <row r="94" spans="1:13" ht="36" customHeight="1">
      <c r="A94" s="308"/>
      <c r="B94" s="309"/>
      <c r="C94" s="310"/>
      <c r="D94" s="2836"/>
      <c r="E94" s="2837"/>
      <c r="F94" s="2837"/>
      <c r="G94" s="2837"/>
      <c r="H94" s="2837"/>
      <c r="I94" s="2837"/>
      <c r="J94" s="2837"/>
      <c r="K94" s="2837"/>
      <c r="L94" s="2838"/>
    </row>
    <row r="95" spans="1:13" ht="15" customHeight="1">
      <c r="A95" s="296"/>
      <c r="B95" s="280"/>
      <c r="C95" s="301"/>
      <c r="D95" s="2842"/>
      <c r="E95" s="2843"/>
      <c r="F95" s="2843"/>
      <c r="G95" s="2843"/>
      <c r="H95" s="2843"/>
      <c r="I95" s="2843"/>
      <c r="J95" s="2843"/>
      <c r="K95" s="2843"/>
      <c r="L95" s="2844"/>
    </row>
    <row r="96" spans="1:13" ht="24" customHeight="1">
      <c r="A96" s="296"/>
      <c r="B96" s="280"/>
      <c r="C96" s="301"/>
      <c r="D96" s="2842"/>
      <c r="E96" s="2843"/>
      <c r="F96" s="2843"/>
      <c r="G96" s="2843"/>
      <c r="H96" s="2843"/>
      <c r="I96" s="2843"/>
      <c r="J96" s="2843"/>
      <c r="K96" s="2843"/>
      <c r="L96" s="2844"/>
    </row>
    <row r="97" spans="1:12">
      <c r="A97" s="296"/>
      <c r="B97" s="280"/>
      <c r="C97" s="301"/>
      <c r="D97" s="2842"/>
      <c r="E97" s="2843"/>
      <c r="F97" s="2843"/>
      <c r="G97" s="2843"/>
      <c r="H97" s="2843"/>
      <c r="I97" s="2843"/>
      <c r="J97" s="2843"/>
      <c r="K97" s="2843"/>
      <c r="L97" s="2844"/>
    </row>
    <row r="98" spans="1:12">
      <c r="A98" s="296"/>
      <c r="B98" s="280"/>
      <c r="C98" s="301"/>
      <c r="D98" s="2842"/>
      <c r="E98" s="2843"/>
      <c r="F98" s="2843"/>
      <c r="G98" s="2843"/>
      <c r="H98" s="2843"/>
      <c r="I98" s="2843"/>
      <c r="J98" s="2843"/>
      <c r="K98" s="2843"/>
      <c r="L98" s="2844"/>
    </row>
    <row r="99" spans="1:12">
      <c r="A99" s="296"/>
      <c r="B99" s="280"/>
      <c r="C99" s="301"/>
      <c r="D99" s="2842"/>
      <c r="E99" s="2843"/>
      <c r="F99" s="2843"/>
      <c r="G99" s="2843"/>
      <c r="H99" s="2843"/>
      <c r="I99" s="2843"/>
      <c r="J99" s="2843"/>
      <c r="K99" s="2843"/>
      <c r="L99" s="2844"/>
    </row>
    <row r="100" spans="1:12">
      <c r="A100" s="296"/>
      <c r="B100" s="280"/>
      <c r="C100" s="301"/>
      <c r="D100" s="2842"/>
      <c r="E100" s="2843"/>
      <c r="F100" s="2843"/>
      <c r="G100" s="2843"/>
      <c r="H100" s="2843"/>
      <c r="I100" s="2843"/>
      <c r="J100" s="2843"/>
      <c r="K100" s="2843"/>
      <c r="L100" s="2844"/>
    </row>
    <row r="101" spans="1:12">
      <c r="A101" s="296"/>
      <c r="B101" s="280"/>
      <c r="C101" s="301"/>
      <c r="D101" s="2842"/>
      <c r="E101" s="2843"/>
      <c r="F101" s="2843"/>
      <c r="G101" s="2843"/>
      <c r="H101" s="2843"/>
      <c r="I101" s="2843"/>
      <c r="J101" s="2843"/>
      <c r="K101" s="2843"/>
      <c r="L101" s="2844"/>
    </row>
    <row r="102" spans="1:12" ht="15.75" thickBot="1">
      <c r="A102" s="311"/>
      <c r="B102" s="298"/>
      <c r="C102" s="312"/>
      <c r="D102" s="2839"/>
      <c r="E102" s="2840"/>
      <c r="F102" s="2840"/>
      <c r="G102" s="2840"/>
      <c r="H102" s="2840"/>
      <c r="I102" s="2840"/>
      <c r="J102" s="2840"/>
      <c r="K102" s="2840"/>
      <c r="L102" s="2841"/>
    </row>
    <row r="103" spans="1:12" ht="15.75" thickBot="1">
      <c r="A103" s="296"/>
      <c r="B103" s="280"/>
      <c r="C103" s="297"/>
      <c r="D103" s="297"/>
      <c r="E103" s="297"/>
      <c r="F103" s="298"/>
      <c r="G103" s="298"/>
      <c r="H103" s="298"/>
      <c r="I103" s="298"/>
      <c r="J103" s="298"/>
      <c r="K103" s="299"/>
    </row>
    <row r="104" spans="1:12" ht="39.75" customHeight="1">
      <c r="A104" s="2836"/>
      <c r="B104" s="2837"/>
      <c r="C104" s="2838"/>
      <c r="D104" s="2830" t="s">
        <v>1003</v>
      </c>
      <c r="E104" s="2831"/>
      <c r="F104" s="2831"/>
      <c r="G104" s="2831"/>
      <c r="H104" s="2831"/>
      <c r="I104" s="2831"/>
      <c r="J104" s="2831"/>
      <c r="K104" s="2831"/>
      <c r="L104" s="2832"/>
    </row>
    <row r="105" spans="1:12" ht="15.75" customHeight="1" thickBot="1">
      <c r="A105" s="2842"/>
      <c r="B105" s="2843"/>
      <c r="C105" s="2844"/>
      <c r="D105" s="2860"/>
      <c r="E105" s="2861"/>
      <c r="F105" s="2861"/>
      <c r="G105" s="2861"/>
      <c r="H105" s="2861"/>
      <c r="I105" s="2861"/>
      <c r="J105" s="2861"/>
      <c r="K105" s="2861"/>
      <c r="L105" s="2862"/>
    </row>
    <row r="106" spans="1:12" ht="38.25" customHeight="1" thickBot="1">
      <c r="A106" s="302" t="s">
        <v>1004</v>
      </c>
      <c r="B106" s="303" t="s">
        <v>1005</v>
      </c>
      <c r="C106" s="302" t="s">
        <v>222</v>
      </c>
      <c r="D106" s="264" t="s">
        <v>1006</v>
      </c>
      <c r="E106" s="265" t="s">
        <v>1007</v>
      </c>
      <c r="F106" s="265" t="s">
        <v>1008</v>
      </c>
      <c r="G106" s="265" t="s">
        <v>1009</v>
      </c>
      <c r="H106" s="265" t="s">
        <v>1010</v>
      </c>
      <c r="I106" s="265" t="s">
        <v>1011</v>
      </c>
      <c r="J106" s="265" t="s">
        <v>1012</v>
      </c>
      <c r="K106" s="266" t="s">
        <v>1013</v>
      </c>
      <c r="L106" s="902" t="s">
        <v>985</v>
      </c>
    </row>
    <row r="107" spans="1:12">
      <c r="A107" s="304"/>
      <c r="B107" s="305">
        <v>1</v>
      </c>
      <c r="C107" s="402" t="s">
        <v>1190</v>
      </c>
      <c r="D107" s="267">
        <v>527</v>
      </c>
      <c r="E107" s="268">
        <v>360</v>
      </c>
      <c r="F107" s="268" t="s">
        <v>1015</v>
      </c>
      <c r="G107" s="268">
        <v>6.7000000000000004E-2</v>
      </c>
      <c r="H107" s="268">
        <v>0.28999999999999998</v>
      </c>
      <c r="I107" s="268">
        <v>2467</v>
      </c>
      <c r="J107" s="268" t="s">
        <v>1191</v>
      </c>
      <c r="K107" s="306" t="s">
        <v>1192</v>
      </c>
      <c r="L107" s="903">
        <f>Прямоугол!I66</f>
        <v>75921.318955722265</v>
      </c>
    </row>
    <row r="108" spans="1:12">
      <c r="A108" s="304"/>
      <c r="B108" s="305">
        <v>2</v>
      </c>
      <c r="C108" s="402" t="s">
        <v>1193</v>
      </c>
      <c r="D108" s="267">
        <v>880</v>
      </c>
      <c r="E108" s="268">
        <v>450</v>
      </c>
      <c r="F108" s="268" t="s">
        <v>1015</v>
      </c>
      <c r="G108" s="268">
        <v>0.105</v>
      </c>
      <c r="H108" s="268">
        <v>0.46</v>
      </c>
      <c r="I108" s="268">
        <v>2396</v>
      </c>
      <c r="J108" s="268" t="s">
        <v>1194</v>
      </c>
      <c r="K108" s="306" t="s">
        <v>1195</v>
      </c>
      <c r="L108" s="904">
        <f>Прямоугол!I67</f>
        <v>86393.225018580502</v>
      </c>
    </row>
    <row r="109" spans="1:12">
      <c r="A109" s="304"/>
      <c r="B109" s="305">
        <v>3</v>
      </c>
      <c r="C109" s="402" t="s">
        <v>1196</v>
      </c>
      <c r="D109" s="267">
        <v>1250</v>
      </c>
      <c r="E109" s="268">
        <v>530</v>
      </c>
      <c r="F109" s="268" t="s">
        <v>1015</v>
      </c>
      <c r="G109" s="268">
        <v>0.17</v>
      </c>
      <c r="H109" s="268">
        <v>0.75</v>
      </c>
      <c r="I109" s="268">
        <v>2458</v>
      </c>
      <c r="J109" s="268" t="s">
        <v>1197</v>
      </c>
      <c r="K109" s="306" t="s">
        <v>1198</v>
      </c>
      <c r="L109" s="904">
        <f>Прямоугол!I68</f>
        <v>105373.55475751105</v>
      </c>
    </row>
    <row r="110" spans="1:12">
      <c r="A110" s="304"/>
      <c r="B110" s="305">
        <v>4</v>
      </c>
      <c r="C110" s="402" t="s">
        <v>1199</v>
      </c>
      <c r="D110" s="267">
        <v>1215</v>
      </c>
      <c r="E110" s="268">
        <v>580</v>
      </c>
      <c r="F110" s="268" t="s">
        <v>1015</v>
      </c>
      <c r="G110" s="268">
        <v>0.18099999999999999</v>
      </c>
      <c r="H110" s="268">
        <v>0.79</v>
      </c>
      <c r="I110" s="268">
        <v>2420</v>
      </c>
      <c r="J110" s="268" t="s">
        <v>1200</v>
      </c>
      <c r="K110" s="306" t="s">
        <v>1198</v>
      </c>
      <c r="L110" s="904">
        <f>Прямоугол!I69</f>
        <v>115845.46082036931</v>
      </c>
    </row>
    <row r="111" spans="1:12">
      <c r="A111" s="304"/>
      <c r="B111" s="305">
        <v>5</v>
      </c>
      <c r="C111" s="402" t="s">
        <v>1201</v>
      </c>
      <c r="D111" s="267">
        <v>1455</v>
      </c>
      <c r="E111" s="268">
        <v>650</v>
      </c>
      <c r="F111" s="268" t="s">
        <v>1015</v>
      </c>
      <c r="G111" s="268">
        <v>0.23699999999999999</v>
      </c>
      <c r="H111" s="268">
        <v>1.03</v>
      </c>
      <c r="I111" s="268">
        <v>2401</v>
      </c>
      <c r="J111" s="268" t="s">
        <v>1202</v>
      </c>
      <c r="K111" s="306" t="s">
        <v>1203</v>
      </c>
      <c r="L111" s="904">
        <f>Прямоугол!I70</f>
        <v>146933.9319444797</v>
      </c>
    </row>
    <row r="112" spans="1:12">
      <c r="A112" s="304"/>
      <c r="B112" s="305">
        <v>6</v>
      </c>
      <c r="C112" s="402" t="s">
        <v>1204</v>
      </c>
      <c r="D112" s="267">
        <v>1870</v>
      </c>
      <c r="E112" s="268">
        <v>700</v>
      </c>
      <c r="F112" s="268" t="s">
        <v>1015</v>
      </c>
      <c r="G112" s="268">
        <v>0.313</v>
      </c>
      <c r="H112" s="268">
        <v>1.36</v>
      </c>
      <c r="I112" s="268">
        <v>2225</v>
      </c>
      <c r="J112" s="268" t="s">
        <v>1205</v>
      </c>
      <c r="K112" s="306" t="s">
        <v>1206</v>
      </c>
      <c r="L112" s="904">
        <f>Прямоугол!I71</f>
        <v>154460.6144271591</v>
      </c>
    </row>
    <row r="113" spans="1:12">
      <c r="A113" s="304"/>
      <c r="B113" s="305">
        <v>7</v>
      </c>
      <c r="C113" s="402" t="s">
        <v>1207</v>
      </c>
      <c r="D113" s="267">
        <v>2300</v>
      </c>
      <c r="E113" s="268">
        <v>780</v>
      </c>
      <c r="F113" s="268" t="s">
        <v>1072</v>
      </c>
      <c r="G113" s="268">
        <v>0.88</v>
      </c>
      <c r="H113" s="268">
        <v>0.5</v>
      </c>
      <c r="I113" s="268">
        <v>2780</v>
      </c>
      <c r="J113" s="268" t="s">
        <v>1208</v>
      </c>
      <c r="K113" s="306" t="s">
        <v>1209</v>
      </c>
      <c r="L113" s="904">
        <f>Прямоугол!I72</f>
        <v>274560.28708556452</v>
      </c>
    </row>
    <row r="114" spans="1:12">
      <c r="A114" s="304"/>
      <c r="B114" s="305">
        <v>8</v>
      </c>
      <c r="C114" s="402" t="s">
        <v>1210</v>
      </c>
      <c r="D114" s="267">
        <v>3390</v>
      </c>
      <c r="E114" s="268">
        <v>700</v>
      </c>
      <c r="F114" s="268" t="s">
        <v>1015</v>
      </c>
      <c r="G114" s="268">
        <v>0.28000000000000003</v>
      </c>
      <c r="H114" s="268">
        <v>1.34</v>
      </c>
      <c r="I114" s="268">
        <v>1370</v>
      </c>
      <c r="J114" s="268" t="s">
        <v>1211</v>
      </c>
      <c r="K114" s="306" t="s">
        <v>1212</v>
      </c>
      <c r="L114" s="904">
        <f>Прямоугол!I73</f>
        <v>235290.63934984614</v>
      </c>
    </row>
    <row r="115" spans="1:12">
      <c r="A115" s="304"/>
      <c r="B115" s="305">
        <v>9</v>
      </c>
      <c r="C115" s="402" t="s">
        <v>1213</v>
      </c>
      <c r="D115" s="267">
        <v>2260</v>
      </c>
      <c r="E115" s="268">
        <v>580</v>
      </c>
      <c r="F115" s="268" t="s">
        <v>1072</v>
      </c>
      <c r="G115" s="268">
        <v>0.27</v>
      </c>
      <c r="H115" s="268">
        <v>0.47</v>
      </c>
      <c r="I115" s="268">
        <v>1310</v>
      </c>
      <c r="J115" s="268" t="s">
        <v>1214</v>
      </c>
      <c r="K115" s="306" t="s">
        <v>1215</v>
      </c>
      <c r="L115" s="904">
        <f>Прямоугол!I74</f>
        <v>218273.79199770148</v>
      </c>
    </row>
    <row r="116" spans="1:12">
      <c r="A116" s="304"/>
      <c r="B116" s="305">
        <v>10</v>
      </c>
      <c r="C116" s="402" t="s">
        <v>1216</v>
      </c>
      <c r="D116" s="267">
        <v>3300</v>
      </c>
      <c r="E116" s="268">
        <v>500</v>
      </c>
      <c r="F116" s="268" t="s">
        <v>1015</v>
      </c>
      <c r="G116" s="268">
        <v>0.45</v>
      </c>
      <c r="H116" s="268">
        <v>2.14</v>
      </c>
      <c r="I116" s="268">
        <v>1280</v>
      </c>
      <c r="J116" s="268" t="s">
        <v>1217</v>
      </c>
      <c r="K116" s="306" t="s">
        <v>1206</v>
      </c>
      <c r="L116" s="904">
        <f>Прямоугол!I75</f>
        <v>282086.96956824389</v>
      </c>
    </row>
    <row r="117" spans="1:12">
      <c r="A117" s="304"/>
      <c r="B117" s="305">
        <v>11</v>
      </c>
      <c r="C117" s="402" t="s">
        <v>1218</v>
      </c>
      <c r="D117" s="267">
        <v>3315</v>
      </c>
      <c r="E117" s="268">
        <v>490</v>
      </c>
      <c r="F117" s="268" t="s">
        <v>1072</v>
      </c>
      <c r="G117" s="268">
        <v>0.43</v>
      </c>
      <c r="H117" s="268">
        <v>0.83</v>
      </c>
      <c r="I117" s="268">
        <v>1340</v>
      </c>
      <c r="J117" s="268" t="s">
        <v>1217</v>
      </c>
      <c r="K117" s="306" t="s">
        <v>1219</v>
      </c>
      <c r="L117" s="904">
        <f>Прямоугол!I76</f>
        <v>275542.02827895747</v>
      </c>
    </row>
    <row r="118" spans="1:12">
      <c r="A118" s="304"/>
      <c r="B118" s="305">
        <v>12</v>
      </c>
      <c r="C118" s="402" t="s">
        <v>1220</v>
      </c>
      <c r="D118" s="267">
        <v>4370</v>
      </c>
      <c r="E118" s="268">
        <v>535</v>
      </c>
      <c r="F118" s="268" t="s">
        <v>1015</v>
      </c>
      <c r="G118" s="268">
        <v>0.62</v>
      </c>
      <c r="H118" s="268">
        <v>2.85</v>
      </c>
      <c r="I118" s="268">
        <v>1240</v>
      </c>
      <c r="J118" s="268" t="s">
        <v>1221</v>
      </c>
      <c r="K118" s="306" t="s">
        <v>1215</v>
      </c>
      <c r="L118" s="904">
        <f>Прямоугол!I77</f>
        <v>359971.77091075206</v>
      </c>
    </row>
    <row r="119" spans="1:12">
      <c r="A119" s="304"/>
      <c r="B119" s="305">
        <v>13</v>
      </c>
      <c r="C119" s="402" t="s">
        <v>1222</v>
      </c>
      <c r="D119" s="267">
        <v>4425</v>
      </c>
      <c r="E119" s="268">
        <v>595</v>
      </c>
      <c r="F119" s="268" t="s">
        <v>1072</v>
      </c>
      <c r="G119" s="268">
        <v>0.6</v>
      </c>
      <c r="H119" s="268">
        <v>1.28</v>
      </c>
      <c r="I119" s="268">
        <v>1250</v>
      </c>
      <c r="J119" s="268" t="s">
        <v>1223</v>
      </c>
      <c r="K119" s="306" t="s">
        <v>1206</v>
      </c>
      <c r="L119" s="904">
        <f>Прямоугол!I78</f>
        <v>359317.27678182349</v>
      </c>
    </row>
    <row r="120" spans="1:12">
      <c r="A120" s="304"/>
      <c r="B120" s="305">
        <v>14</v>
      </c>
      <c r="C120" s="402" t="s">
        <v>1224</v>
      </c>
      <c r="D120" s="267">
        <v>7645</v>
      </c>
      <c r="E120" s="268">
        <v>780</v>
      </c>
      <c r="F120" s="268" t="s">
        <v>1072</v>
      </c>
      <c r="G120" s="268">
        <v>1.2</v>
      </c>
      <c r="H120" s="268">
        <v>2.31</v>
      </c>
      <c r="I120" s="268">
        <v>1330</v>
      </c>
      <c r="J120" s="268" t="s">
        <v>1225</v>
      </c>
      <c r="K120" s="306" t="s">
        <v>1226</v>
      </c>
      <c r="L120" s="904">
        <f>Прямоугол!I79</f>
        <v>512141.65588666091</v>
      </c>
    </row>
    <row r="121" spans="1:12">
      <c r="A121" s="304"/>
      <c r="B121" s="305">
        <v>15</v>
      </c>
      <c r="C121" s="402" t="s">
        <v>1227</v>
      </c>
      <c r="D121" s="267">
        <v>10600</v>
      </c>
      <c r="E121" s="268"/>
      <c r="F121" s="268" t="s">
        <v>1072</v>
      </c>
      <c r="G121" s="268">
        <v>2.2999999999999998</v>
      </c>
      <c r="H121" s="268">
        <v>4.3</v>
      </c>
      <c r="I121" s="268">
        <v>1330</v>
      </c>
      <c r="J121" s="268" t="s">
        <v>1228</v>
      </c>
      <c r="K121" s="306" t="s">
        <v>1173</v>
      </c>
      <c r="L121" s="904">
        <f>Прямоугол!I80</f>
        <v>622423.91661113675</v>
      </c>
    </row>
    <row r="122" spans="1:12">
      <c r="A122" s="304"/>
      <c r="B122" s="305">
        <v>16</v>
      </c>
      <c r="C122" s="402" t="s">
        <v>1229</v>
      </c>
      <c r="D122" s="267">
        <v>9500</v>
      </c>
      <c r="E122" s="268">
        <v>890</v>
      </c>
      <c r="F122" s="268" t="s">
        <v>1072</v>
      </c>
      <c r="G122" s="268">
        <v>1.79</v>
      </c>
      <c r="H122" s="268">
        <v>3.43</v>
      </c>
      <c r="I122" s="268">
        <v>1180</v>
      </c>
      <c r="J122" s="268" t="s">
        <v>1230</v>
      </c>
      <c r="K122" s="306" t="s">
        <v>1206</v>
      </c>
      <c r="L122" s="904">
        <f>Прямоугол!I81</f>
        <v>625696.38725578005</v>
      </c>
    </row>
    <row r="123" spans="1:12" ht="15.75" thickBot="1">
      <c r="A123" s="304"/>
      <c r="B123" s="305">
        <v>17</v>
      </c>
      <c r="C123" s="402" t="s">
        <v>1231</v>
      </c>
      <c r="D123" s="267">
        <v>18000</v>
      </c>
      <c r="E123" s="268">
        <v>1130</v>
      </c>
      <c r="F123" s="268" t="s">
        <v>1072</v>
      </c>
      <c r="G123" s="268">
        <v>3.9</v>
      </c>
      <c r="H123" s="268">
        <v>6.6</v>
      </c>
      <c r="I123" s="268">
        <v>1360</v>
      </c>
      <c r="J123" s="268" t="s">
        <v>1232</v>
      </c>
      <c r="K123" s="306" t="s">
        <v>1101</v>
      </c>
      <c r="L123" s="905">
        <f>Прямоугол!I82</f>
        <v>694418.2707932872</v>
      </c>
    </row>
    <row r="124" spans="1:12" ht="15.75" thickBot="1">
      <c r="A124" s="2845"/>
      <c r="B124" s="2846"/>
      <c r="C124" s="2847"/>
      <c r="D124" s="309"/>
      <c r="E124" s="309"/>
      <c r="F124" s="309"/>
      <c r="G124" s="309"/>
      <c r="H124" s="309"/>
      <c r="I124" s="309"/>
      <c r="J124" s="309"/>
      <c r="K124" s="310"/>
    </row>
    <row r="125" spans="1:12" ht="33" customHeight="1">
      <c r="A125" s="2836"/>
      <c r="B125" s="2837"/>
      <c r="C125" s="2838"/>
      <c r="D125" s="2836"/>
      <c r="E125" s="2837"/>
      <c r="F125" s="2837"/>
      <c r="G125" s="2837"/>
      <c r="H125" s="2837"/>
      <c r="I125" s="2837"/>
      <c r="J125" s="2837"/>
      <c r="K125" s="2837"/>
      <c r="L125" s="2838"/>
    </row>
    <row r="126" spans="1:12">
      <c r="A126" s="2842"/>
      <c r="B126" s="2843"/>
      <c r="C126" s="2844"/>
      <c r="D126" s="2842"/>
      <c r="E126" s="2843"/>
      <c r="F126" s="2843"/>
      <c r="G126" s="2843"/>
      <c r="H126" s="2843"/>
      <c r="I126" s="2843"/>
      <c r="J126" s="2843"/>
      <c r="K126" s="2843"/>
      <c r="L126" s="2844"/>
    </row>
    <row r="127" spans="1:12">
      <c r="A127" s="2842"/>
      <c r="B127" s="2843"/>
      <c r="C127" s="2844"/>
      <c r="D127" s="2842"/>
      <c r="E127" s="2843"/>
      <c r="F127" s="2843"/>
      <c r="G127" s="2843"/>
      <c r="H127" s="2843"/>
      <c r="I127" s="2843"/>
      <c r="J127" s="2843"/>
      <c r="K127" s="2843"/>
      <c r="L127" s="2844"/>
    </row>
    <row r="128" spans="1:12">
      <c r="A128" s="2842"/>
      <c r="B128" s="2843"/>
      <c r="C128" s="2844"/>
      <c r="D128" s="2842"/>
      <c r="E128" s="2843"/>
      <c r="F128" s="2843"/>
      <c r="G128" s="2843"/>
      <c r="H128" s="2843"/>
      <c r="I128" s="2843"/>
      <c r="J128" s="2843"/>
      <c r="K128" s="2843"/>
      <c r="L128" s="2844"/>
    </row>
    <row r="129" spans="1:12">
      <c r="A129" s="2842"/>
      <c r="B129" s="2843"/>
      <c r="C129" s="2844"/>
      <c r="D129" s="2842"/>
      <c r="E129" s="2843"/>
      <c r="F129" s="2843"/>
      <c r="G129" s="2843"/>
      <c r="H129" s="2843"/>
      <c r="I129" s="2843"/>
      <c r="J129" s="2843"/>
      <c r="K129" s="2843"/>
      <c r="L129" s="2844"/>
    </row>
    <row r="130" spans="1:12">
      <c r="A130" s="2842"/>
      <c r="B130" s="2843"/>
      <c r="C130" s="2844"/>
      <c r="D130" s="2842"/>
      <c r="E130" s="2843"/>
      <c r="F130" s="2843"/>
      <c r="G130" s="2843"/>
      <c r="H130" s="2843"/>
      <c r="I130" s="2843"/>
      <c r="J130" s="2843"/>
      <c r="K130" s="2843"/>
      <c r="L130" s="2844"/>
    </row>
    <row r="131" spans="1:12">
      <c r="A131" s="2842"/>
      <c r="B131" s="2843"/>
      <c r="C131" s="2844"/>
      <c r="D131" s="2842"/>
      <c r="E131" s="2843"/>
      <c r="F131" s="2843"/>
      <c r="G131" s="2843"/>
      <c r="H131" s="2843"/>
      <c r="I131" s="2843"/>
      <c r="J131" s="2843"/>
      <c r="K131" s="2843"/>
      <c r="L131" s="2844"/>
    </row>
    <row r="132" spans="1:12">
      <c r="A132" s="2842"/>
      <c r="B132" s="2843"/>
      <c r="C132" s="2844"/>
      <c r="D132" s="2842"/>
      <c r="E132" s="2843"/>
      <c r="F132" s="2843"/>
      <c r="G132" s="2843"/>
      <c r="H132" s="2843"/>
      <c r="I132" s="2843"/>
      <c r="J132" s="2843"/>
      <c r="K132" s="2843"/>
      <c r="L132" s="2844"/>
    </row>
    <row r="133" spans="1:12">
      <c r="A133" s="2842"/>
      <c r="B133" s="2843"/>
      <c r="C133" s="2844"/>
      <c r="D133" s="2842"/>
      <c r="E133" s="2843"/>
      <c r="F133" s="2843"/>
      <c r="G133" s="2843"/>
      <c r="H133" s="2843"/>
      <c r="I133" s="2843"/>
      <c r="J133" s="2843"/>
      <c r="K133" s="2843"/>
      <c r="L133" s="2844"/>
    </row>
    <row r="134" spans="1:12">
      <c r="A134" s="2842"/>
      <c r="B134" s="2843"/>
      <c r="C134" s="2844"/>
      <c r="D134" s="2842"/>
      <c r="E134" s="2843"/>
      <c r="F134" s="2843"/>
      <c r="G134" s="2843"/>
      <c r="H134" s="2843"/>
      <c r="I134" s="2843"/>
      <c r="J134" s="2843"/>
      <c r="K134" s="2843"/>
      <c r="L134" s="2844"/>
    </row>
    <row r="135" spans="1:12">
      <c r="A135" s="2842"/>
      <c r="B135" s="2843"/>
      <c r="C135" s="2844"/>
      <c r="D135" s="2842"/>
      <c r="E135" s="2843"/>
      <c r="F135" s="2843"/>
      <c r="G135" s="2843"/>
      <c r="H135" s="2843"/>
      <c r="I135" s="2843"/>
      <c r="J135" s="2843"/>
      <c r="K135" s="2843"/>
      <c r="L135" s="2844"/>
    </row>
    <row r="136" spans="1:12" ht="19.5" customHeight="1" thickBot="1">
      <c r="A136" s="2839"/>
      <c r="B136" s="2840"/>
      <c r="C136" s="2841"/>
      <c r="D136" s="2839"/>
      <c r="E136" s="2840"/>
      <c r="F136" s="2840"/>
      <c r="G136" s="2840"/>
      <c r="H136" s="2840"/>
      <c r="I136" s="2840"/>
      <c r="J136" s="2840"/>
      <c r="K136" s="2840"/>
      <c r="L136" s="2841"/>
    </row>
  </sheetData>
  <sheetProtection password="C617" sheet="1" objects="1" scenarios="1" selectLockedCells="1" selectUnlockedCells="1"/>
  <mergeCells count="21">
    <mergeCell ref="A39:C40"/>
    <mergeCell ref="D39:L40"/>
    <mergeCell ref="D67:L75"/>
    <mergeCell ref="A66:L66"/>
    <mergeCell ref="A28:L28"/>
    <mergeCell ref="D1:L2"/>
    <mergeCell ref="A1:C2"/>
    <mergeCell ref="D125:L136"/>
    <mergeCell ref="A125:C136"/>
    <mergeCell ref="A124:C124"/>
    <mergeCell ref="A29:C37"/>
    <mergeCell ref="D29:L37"/>
    <mergeCell ref="A104:C105"/>
    <mergeCell ref="A93:C93"/>
    <mergeCell ref="A81:A92"/>
    <mergeCell ref="D104:L105"/>
    <mergeCell ref="D94:L102"/>
    <mergeCell ref="A42:A65"/>
    <mergeCell ref="D78:L79"/>
    <mergeCell ref="A78:C79"/>
    <mergeCell ref="A4:A27"/>
  </mergeCells>
  <pageMargins left="0.7" right="0.7" top="0.75" bottom="0.75" header="0.3" footer="0.3"/>
  <pageSetup scale="61" orientation="landscape" r:id="rId1"/>
  <rowBreaks count="3" manualBreakCount="3">
    <brk id="38" max="13" man="1"/>
    <brk id="77" max="13" man="1"/>
    <brk id="123" max="1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2060"/>
  </sheetPr>
  <dimension ref="A1:AI248"/>
  <sheetViews>
    <sheetView view="pageBreakPreview" zoomScaleNormal="75" zoomScaleSheetLayoutView="100" workbookViewId="0">
      <selection activeCell="S22" sqref="S22"/>
    </sheetView>
  </sheetViews>
  <sheetFormatPr defaultRowHeight="15" outlineLevelCol="1"/>
  <cols>
    <col min="1" max="1" width="23.7109375" style="255" customWidth="1"/>
    <col min="2" max="2" width="4.140625" style="255" customWidth="1"/>
    <col min="3" max="3" width="25.42578125" style="255" customWidth="1"/>
    <col min="4" max="4" width="10.140625" style="255" customWidth="1" outlineLevel="1"/>
    <col min="5" max="5" width="9.140625" style="255" customWidth="1" outlineLevel="1"/>
    <col min="6" max="6" width="12.42578125" style="255" customWidth="1" outlineLevel="1"/>
    <col min="7" max="7" width="15.28515625" style="255" customWidth="1" outlineLevel="1"/>
    <col min="8" max="9" width="9.140625" style="255" customWidth="1" outlineLevel="1"/>
    <col min="10" max="10" width="16.42578125" style="255" customWidth="1" outlineLevel="1"/>
    <col min="11" max="11" width="12.7109375" style="255" customWidth="1" outlineLevel="1"/>
    <col min="12" max="12" width="15" style="255" customWidth="1"/>
    <col min="13" max="16384" width="9.140625" style="255"/>
  </cols>
  <sheetData>
    <row r="1" spans="1:35" ht="34.5" customHeight="1">
      <c r="A1" s="2836"/>
      <c r="B1" s="2837"/>
      <c r="C1" s="2838"/>
      <c r="D1" s="2830" t="s">
        <v>1003</v>
      </c>
      <c r="E1" s="2831"/>
      <c r="F1" s="2831"/>
      <c r="G1" s="2831"/>
      <c r="H1" s="2831"/>
      <c r="I1" s="2831"/>
      <c r="J1" s="2831"/>
      <c r="K1" s="2831"/>
      <c r="L1" s="2832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</row>
    <row r="2" spans="1:35" ht="15.75" customHeight="1" thickBot="1">
      <c r="A2" s="2842"/>
      <c r="B2" s="2843"/>
      <c r="C2" s="2844"/>
      <c r="D2" s="2860"/>
      <c r="E2" s="2861"/>
      <c r="F2" s="2861"/>
      <c r="G2" s="2861"/>
      <c r="H2" s="2861"/>
      <c r="I2" s="2861"/>
      <c r="J2" s="2861"/>
      <c r="K2" s="2861"/>
      <c r="L2" s="2862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</row>
    <row r="3" spans="1:35" ht="38.25" customHeight="1" thickBot="1">
      <c r="A3" s="922" t="s">
        <v>1004</v>
      </c>
      <c r="B3" s="923" t="s">
        <v>1005</v>
      </c>
      <c r="C3" s="948" t="s">
        <v>222</v>
      </c>
      <c r="D3" s="952" t="s">
        <v>1006</v>
      </c>
      <c r="E3" s="921" t="s">
        <v>1007</v>
      </c>
      <c r="F3" s="921" t="s">
        <v>1008</v>
      </c>
      <c r="G3" s="921" t="s">
        <v>1009</v>
      </c>
      <c r="H3" s="921" t="s">
        <v>1010</v>
      </c>
      <c r="I3" s="921" t="s">
        <v>1011</v>
      </c>
      <c r="J3" s="921" t="s">
        <v>1233</v>
      </c>
      <c r="K3" s="921" t="s">
        <v>1013</v>
      </c>
      <c r="L3" s="953" t="s">
        <v>985</v>
      </c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</row>
    <row r="4" spans="1:35">
      <c r="A4" s="2881"/>
      <c r="B4" s="810">
        <v>1</v>
      </c>
      <c r="C4" s="949" t="s">
        <v>2294</v>
      </c>
      <c r="D4" s="817"/>
      <c r="E4" s="811"/>
      <c r="F4" s="811"/>
      <c r="G4" s="811"/>
      <c r="H4" s="811"/>
      <c r="I4" s="811"/>
      <c r="J4" s="811"/>
      <c r="K4" s="812"/>
      <c r="L4" s="929">
        <f>Крышные!I3</f>
        <v>62318.020070529914</v>
      </c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  <c r="AG4" s="254"/>
      <c r="AH4" s="254"/>
      <c r="AI4" s="254"/>
    </row>
    <row r="5" spans="1:35">
      <c r="A5" s="2882"/>
      <c r="B5" s="805">
        <v>2</v>
      </c>
      <c r="C5" s="880" t="s">
        <v>2295</v>
      </c>
      <c r="D5" s="801"/>
      <c r="E5" s="802"/>
      <c r="F5" s="802"/>
      <c r="G5" s="802"/>
      <c r="H5" s="802"/>
      <c r="I5" s="802"/>
      <c r="J5" s="802"/>
      <c r="K5" s="806"/>
      <c r="L5" s="930">
        <f>Крышные!I4</f>
        <v>67675.90159707256</v>
      </c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</row>
    <row r="6" spans="1:35">
      <c r="A6" s="2882"/>
      <c r="B6" s="805">
        <v>3</v>
      </c>
      <c r="C6" s="880" t="s">
        <v>2296</v>
      </c>
      <c r="D6" s="801"/>
      <c r="E6" s="802"/>
      <c r="F6" s="802"/>
      <c r="G6" s="802"/>
      <c r="H6" s="802"/>
      <c r="I6" s="802"/>
      <c r="J6" s="802"/>
      <c r="K6" s="806"/>
      <c r="L6" s="930">
        <f>Крышные!I5</f>
        <v>71327.357445478236</v>
      </c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  <c r="AG6" s="254"/>
      <c r="AH6" s="254"/>
      <c r="AI6" s="254"/>
    </row>
    <row r="7" spans="1:35">
      <c r="A7" s="2882"/>
      <c r="B7" s="805">
        <v>4</v>
      </c>
      <c r="C7" s="880" t="s">
        <v>2297</v>
      </c>
      <c r="D7" s="801"/>
      <c r="E7" s="802"/>
      <c r="F7" s="802"/>
      <c r="G7" s="802"/>
      <c r="H7" s="802"/>
      <c r="I7" s="802"/>
      <c r="J7" s="802"/>
      <c r="K7" s="806"/>
      <c r="L7" s="930">
        <f>Крышные!I6</f>
        <v>73234.806147113079</v>
      </c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  <c r="AG7" s="254"/>
      <c r="AH7" s="254"/>
      <c r="AI7" s="254"/>
    </row>
    <row r="8" spans="1:35">
      <c r="A8" s="2882"/>
      <c r="B8" s="805">
        <v>5</v>
      </c>
      <c r="C8" s="880" t="s">
        <v>2298</v>
      </c>
      <c r="D8" s="801">
        <v>1955</v>
      </c>
      <c r="E8" s="802">
        <v>280</v>
      </c>
      <c r="F8" s="802" t="s">
        <v>1015</v>
      </c>
      <c r="G8" s="802">
        <v>0.18</v>
      </c>
      <c r="H8" s="802">
        <v>0.83</v>
      </c>
      <c r="I8" s="802">
        <v>1310</v>
      </c>
      <c r="J8" s="802" t="s">
        <v>1234</v>
      </c>
      <c r="K8" s="806" t="s">
        <v>1235</v>
      </c>
      <c r="L8" s="930">
        <f>Крышные!I7</f>
        <v>161262.76345103644</v>
      </c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</row>
    <row r="9" spans="1:35">
      <c r="A9" s="2882"/>
      <c r="B9" s="805">
        <v>6</v>
      </c>
      <c r="C9" s="880" t="s">
        <v>2299</v>
      </c>
      <c r="D9" s="801">
        <v>2010</v>
      </c>
      <c r="E9" s="802">
        <v>300</v>
      </c>
      <c r="F9" s="802" t="s">
        <v>1072</v>
      </c>
      <c r="G9" s="802">
        <v>0.15</v>
      </c>
      <c r="H9" s="802">
        <v>0.35</v>
      </c>
      <c r="I9" s="802">
        <v>1370</v>
      </c>
      <c r="J9" s="802" t="s">
        <v>1236</v>
      </c>
      <c r="K9" s="806" t="s">
        <v>1235</v>
      </c>
      <c r="L9" s="930">
        <f>Крышные!I8</f>
        <v>131101.46144742903</v>
      </c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  <c r="AI9" s="254"/>
    </row>
    <row r="10" spans="1:35">
      <c r="A10" s="2882"/>
      <c r="B10" s="805">
        <v>7</v>
      </c>
      <c r="C10" s="880" t="s">
        <v>2300</v>
      </c>
      <c r="D10" s="801">
        <v>2770</v>
      </c>
      <c r="E10" s="802">
        <v>370</v>
      </c>
      <c r="F10" s="802" t="s">
        <v>1015</v>
      </c>
      <c r="G10" s="802">
        <v>0.27</v>
      </c>
      <c r="H10" s="802">
        <v>1.3</v>
      </c>
      <c r="I10" s="802">
        <v>1390</v>
      </c>
      <c r="J10" s="802" t="s">
        <v>1237</v>
      </c>
      <c r="K10" s="806" t="s">
        <v>1235</v>
      </c>
      <c r="L10" s="930">
        <f>Крышные!I9</f>
        <v>224080.4941169777</v>
      </c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</row>
    <row r="11" spans="1:35">
      <c r="A11" s="2882"/>
      <c r="B11" s="805">
        <v>8</v>
      </c>
      <c r="C11" s="880" t="s">
        <v>2301</v>
      </c>
      <c r="D11" s="801">
        <v>2740</v>
      </c>
      <c r="E11" s="802">
        <v>360</v>
      </c>
      <c r="F11" s="802" t="s">
        <v>1072</v>
      </c>
      <c r="G11" s="802">
        <v>0.24</v>
      </c>
      <c r="H11" s="802">
        <v>0.48</v>
      </c>
      <c r="I11" s="802">
        <v>1340</v>
      </c>
      <c r="J11" s="802" t="s">
        <v>1238</v>
      </c>
      <c r="K11" s="806" t="s">
        <v>1235</v>
      </c>
      <c r="L11" s="930">
        <f>Крышные!I10</f>
        <v>164436.78559377362</v>
      </c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  <c r="AI11" s="254"/>
    </row>
    <row r="12" spans="1:35">
      <c r="A12" s="2882"/>
      <c r="B12" s="805">
        <v>9</v>
      </c>
      <c r="C12" s="880" t="s">
        <v>2302</v>
      </c>
      <c r="D12" s="801">
        <v>3710</v>
      </c>
      <c r="E12" s="802">
        <v>470</v>
      </c>
      <c r="F12" s="802" t="s">
        <v>1015</v>
      </c>
      <c r="G12" s="802">
        <v>0.45</v>
      </c>
      <c r="H12" s="802">
        <v>2.15</v>
      </c>
      <c r="I12" s="802">
        <v>1280</v>
      </c>
      <c r="J12" s="802" t="s">
        <v>1236</v>
      </c>
      <c r="K12" s="806" t="s">
        <v>1235</v>
      </c>
      <c r="L12" s="930">
        <f>Крышные!I11</f>
        <v>186678.0835435953</v>
      </c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</row>
    <row r="13" spans="1:35">
      <c r="A13" s="2882"/>
      <c r="B13" s="805">
        <v>10</v>
      </c>
      <c r="C13" s="880" t="s">
        <v>2303</v>
      </c>
      <c r="D13" s="801">
        <v>3770</v>
      </c>
      <c r="E13" s="802">
        <v>475</v>
      </c>
      <c r="F13" s="802" t="s">
        <v>1072</v>
      </c>
      <c r="G13" s="802">
        <v>0.44</v>
      </c>
      <c r="H13" s="802">
        <v>0.81</v>
      </c>
      <c r="I13" s="802">
        <v>1320</v>
      </c>
      <c r="J13" s="802" t="s">
        <v>1239</v>
      </c>
      <c r="K13" s="806" t="s">
        <v>1235</v>
      </c>
      <c r="L13" s="930">
        <f>Крышные!I12</f>
        <v>184908.82173576625</v>
      </c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</row>
    <row r="14" spans="1:35">
      <c r="A14" s="2882"/>
      <c r="B14" s="805">
        <v>11</v>
      </c>
      <c r="C14" s="880" t="s">
        <v>2304</v>
      </c>
      <c r="D14" s="801">
        <v>4880</v>
      </c>
      <c r="E14" s="802">
        <v>540</v>
      </c>
      <c r="F14" s="802" t="s">
        <v>1015</v>
      </c>
      <c r="G14" s="802">
        <v>0.63</v>
      </c>
      <c r="H14" s="802">
        <v>2.87</v>
      </c>
      <c r="I14" s="802">
        <v>1230</v>
      </c>
      <c r="J14" s="802" t="s">
        <v>1240</v>
      </c>
      <c r="K14" s="806" t="s">
        <v>1235</v>
      </c>
      <c r="L14" s="930">
        <f>Крышные!I13</f>
        <v>229744.09607918822</v>
      </c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</row>
    <row r="15" spans="1:35">
      <c r="A15" s="2882"/>
      <c r="B15" s="805">
        <v>12</v>
      </c>
      <c r="C15" s="880" t="s">
        <v>2305</v>
      </c>
      <c r="D15" s="801">
        <v>5050</v>
      </c>
      <c r="E15" s="802">
        <v>545</v>
      </c>
      <c r="F15" s="802" t="s">
        <v>1072</v>
      </c>
      <c r="G15" s="802">
        <v>0.65</v>
      </c>
      <c r="H15" s="802">
        <v>1.32</v>
      </c>
      <c r="I15" s="802">
        <v>1250</v>
      </c>
      <c r="J15" s="802" t="s">
        <v>1241</v>
      </c>
      <c r="K15" s="806" t="s">
        <v>1235</v>
      </c>
      <c r="L15" s="930">
        <f>Крышные!I14</f>
        <v>235940.70497011565</v>
      </c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</row>
    <row r="16" spans="1:35">
      <c r="A16" s="2882"/>
      <c r="B16" s="805">
        <v>13</v>
      </c>
      <c r="C16" s="880" t="s">
        <v>2306</v>
      </c>
      <c r="D16" s="801">
        <v>7585</v>
      </c>
      <c r="E16" s="802">
        <v>750</v>
      </c>
      <c r="F16" s="802" t="s">
        <v>1072</v>
      </c>
      <c r="G16" s="802">
        <v>1.24</v>
      </c>
      <c r="H16" s="802">
        <v>2.31</v>
      </c>
      <c r="I16" s="802">
        <v>1330</v>
      </c>
      <c r="J16" s="802" t="s">
        <v>1242</v>
      </c>
      <c r="K16" s="806" t="s">
        <v>1235</v>
      </c>
      <c r="L16" s="930">
        <f>Крышные!I15</f>
        <v>303742.84230711032</v>
      </c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  <c r="AI16" s="254"/>
    </row>
    <row r="17" spans="1:35">
      <c r="A17" s="2882"/>
      <c r="B17" s="805">
        <v>14</v>
      </c>
      <c r="C17" s="950" t="s">
        <v>2307</v>
      </c>
      <c r="D17" s="801">
        <v>10330</v>
      </c>
      <c r="E17" s="802">
        <v>850</v>
      </c>
      <c r="F17" s="802" t="s">
        <v>1072</v>
      </c>
      <c r="G17" s="802">
        <v>1.8</v>
      </c>
      <c r="H17" s="802">
        <v>3.47</v>
      </c>
      <c r="I17" s="802">
        <v>1180</v>
      </c>
      <c r="J17" s="802" t="s">
        <v>1243</v>
      </c>
      <c r="K17" s="806" t="s">
        <v>1244</v>
      </c>
      <c r="L17" s="930">
        <f>Крышные!I16</f>
        <v>573104.74689187703</v>
      </c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</row>
    <row r="18" spans="1:35">
      <c r="A18" s="2882"/>
      <c r="B18" s="805">
        <v>15</v>
      </c>
      <c r="C18" s="950" t="s">
        <v>2308</v>
      </c>
      <c r="D18" s="801">
        <v>15900</v>
      </c>
      <c r="E18" s="802">
        <v>1050</v>
      </c>
      <c r="F18" s="802" t="s">
        <v>1072</v>
      </c>
      <c r="G18" s="802">
        <v>4.1399999999999997</v>
      </c>
      <c r="H18" s="802">
        <v>7.18</v>
      </c>
      <c r="I18" s="802">
        <v>1360</v>
      </c>
      <c r="J18" s="802" t="s">
        <v>1245</v>
      </c>
      <c r="K18" s="806" t="s">
        <v>1244</v>
      </c>
      <c r="L18" s="930">
        <f>Крышные!I17</f>
        <v>891601.17954128922</v>
      </c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</row>
    <row r="19" spans="1:35">
      <c r="A19" s="2882"/>
      <c r="B19" s="805">
        <v>16</v>
      </c>
      <c r="C19" s="950" t="s">
        <v>2309</v>
      </c>
      <c r="D19" s="801">
        <v>11215</v>
      </c>
      <c r="E19" s="802">
        <v>335</v>
      </c>
      <c r="F19" s="802" t="s">
        <v>1072</v>
      </c>
      <c r="G19" s="802">
        <v>0.99</v>
      </c>
      <c r="H19" s="802">
        <v>1.93</v>
      </c>
      <c r="I19" s="802">
        <v>650</v>
      </c>
      <c r="J19" s="802" t="s">
        <v>1246</v>
      </c>
      <c r="K19" s="806" t="s">
        <v>1247</v>
      </c>
      <c r="L19" s="930" t="s">
        <v>2311</v>
      </c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</row>
    <row r="20" spans="1:35" ht="15.75" thickBot="1">
      <c r="A20" s="2883"/>
      <c r="B20" s="813">
        <v>17</v>
      </c>
      <c r="C20" s="951" t="s">
        <v>2310</v>
      </c>
      <c r="D20" s="803">
        <v>15300</v>
      </c>
      <c r="E20" s="804">
        <v>590</v>
      </c>
      <c r="F20" s="804" t="s">
        <v>1072</v>
      </c>
      <c r="G20" s="804">
        <v>2</v>
      </c>
      <c r="H20" s="804">
        <v>3.9</v>
      </c>
      <c r="I20" s="804">
        <v>890</v>
      </c>
      <c r="J20" s="804" t="s">
        <v>1248</v>
      </c>
      <c r="K20" s="814" t="s">
        <v>1247</v>
      </c>
      <c r="L20" s="931" t="s">
        <v>2311</v>
      </c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</row>
    <row r="21" spans="1:35" ht="15.75" thickBot="1">
      <c r="A21" s="2879" t="s">
        <v>1249</v>
      </c>
      <c r="B21" s="2880"/>
      <c r="C21" s="2880"/>
      <c r="D21" s="2880"/>
      <c r="E21" s="2880"/>
      <c r="F21" s="2880"/>
      <c r="G21" s="2880"/>
      <c r="H21" s="2880"/>
      <c r="I21" s="2880"/>
      <c r="J21" s="2880"/>
      <c r="K21" s="2880"/>
      <c r="L21" s="2880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</row>
    <row r="22" spans="1:35">
      <c r="A22" s="259"/>
      <c r="B22" s="260"/>
      <c r="C22" s="261"/>
      <c r="D22" s="2868"/>
      <c r="E22" s="2869"/>
      <c r="F22" s="2869"/>
      <c r="G22" s="2869"/>
      <c r="H22" s="2869"/>
      <c r="I22" s="2869"/>
      <c r="J22" s="2869"/>
      <c r="K22" s="2869"/>
      <c r="L22" s="2870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</row>
    <row r="23" spans="1:35" ht="15" customHeight="1">
      <c r="A23" s="262"/>
      <c r="B23" s="258"/>
      <c r="C23" s="263"/>
      <c r="D23" s="2871"/>
      <c r="E23" s="2872"/>
      <c r="F23" s="2872"/>
      <c r="G23" s="2872"/>
      <c r="H23" s="2872"/>
      <c r="I23" s="2872"/>
      <c r="J23" s="2872"/>
      <c r="K23" s="2872"/>
      <c r="L23" s="2873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</row>
    <row r="24" spans="1:35" ht="15.75" customHeight="1">
      <c r="A24" s="262"/>
      <c r="B24" s="258"/>
      <c r="C24" s="263"/>
      <c r="D24" s="2871"/>
      <c r="E24" s="2872"/>
      <c r="F24" s="2872"/>
      <c r="G24" s="2872"/>
      <c r="H24" s="2872"/>
      <c r="I24" s="2872"/>
      <c r="J24" s="2872"/>
      <c r="K24" s="2872"/>
      <c r="L24" s="2873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</row>
    <row r="25" spans="1:35" ht="15" customHeight="1">
      <c r="A25" s="262"/>
      <c r="B25" s="258"/>
      <c r="C25" s="263"/>
      <c r="D25" s="2871"/>
      <c r="E25" s="2872"/>
      <c r="F25" s="2872"/>
      <c r="G25" s="2872"/>
      <c r="H25" s="2872"/>
      <c r="I25" s="2872"/>
      <c r="J25" s="2872"/>
      <c r="K25" s="2872"/>
      <c r="L25" s="2873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</row>
    <row r="26" spans="1:35" ht="15.75" customHeight="1">
      <c r="A26" s="262"/>
      <c r="B26" s="258"/>
      <c r="C26" s="263"/>
      <c r="D26" s="2871"/>
      <c r="E26" s="2872"/>
      <c r="F26" s="2872"/>
      <c r="G26" s="2872"/>
      <c r="H26" s="2872"/>
      <c r="I26" s="2872"/>
      <c r="J26" s="2872"/>
      <c r="K26" s="2872"/>
      <c r="L26" s="2873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</row>
    <row r="27" spans="1:35" ht="15" customHeight="1">
      <c r="A27" s="262"/>
      <c r="B27" s="258"/>
      <c r="C27" s="263"/>
      <c r="D27" s="2871"/>
      <c r="E27" s="2872"/>
      <c r="F27" s="2872"/>
      <c r="G27" s="2872"/>
      <c r="H27" s="2872"/>
      <c r="I27" s="2872"/>
      <c r="J27" s="2872"/>
      <c r="K27" s="2872"/>
      <c r="L27" s="2873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</row>
    <row r="28" spans="1:35" ht="15.75" customHeight="1">
      <c r="A28" s="262"/>
      <c r="B28" s="258"/>
      <c r="C28" s="263"/>
      <c r="D28" s="2871"/>
      <c r="E28" s="2872"/>
      <c r="F28" s="2872"/>
      <c r="G28" s="2872"/>
      <c r="H28" s="2872"/>
      <c r="I28" s="2872"/>
      <c r="J28" s="2872"/>
      <c r="K28" s="2872"/>
      <c r="L28" s="2873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</row>
    <row r="29" spans="1:35">
      <c r="A29" s="262"/>
      <c r="B29" s="258"/>
      <c r="C29" s="263"/>
      <c r="D29" s="2871"/>
      <c r="E29" s="2872"/>
      <c r="F29" s="2872"/>
      <c r="G29" s="2872"/>
      <c r="H29" s="2872"/>
      <c r="I29" s="2872"/>
      <c r="J29" s="2872"/>
      <c r="K29" s="2872"/>
      <c r="L29" s="2873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</row>
    <row r="30" spans="1:35" ht="15.75" thickBot="1">
      <c r="A30" s="262"/>
      <c r="B30" s="258"/>
      <c r="C30" s="263"/>
      <c r="D30" s="2874"/>
      <c r="E30" s="2875"/>
      <c r="F30" s="2875"/>
      <c r="G30" s="2875"/>
      <c r="H30" s="2875"/>
      <c r="I30" s="2875"/>
      <c r="J30" s="2875"/>
      <c r="K30" s="2875"/>
      <c r="L30" s="2876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</row>
    <row r="31" spans="1:35" ht="15.75" thickBot="1">
      <c r="A31" s="323"/>
      <c r="B31" s="260"/>
      <c r="C31" s="324"/>
      <c r="D31" s="324"/>
      <c r="E31" s="324"/>
      <c r="F31" s="256"/>
      <c r="G31" s="256"/>
      <c r="H31" s="256"/>
      <c r="I31" s="256"/>
      <c r="J31" s="256"/>
      <c r="K31" s="295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</row>
    <row r="32" spans="1:35" ht="35.25" customHeight="1">
      <c r="A32" s="2836"/>
      <c r="B32" s="2837"/>
      <c r="C32" s="2838"/>
      <c r="D32" s="2830" t="s">
        <v>1003</v>
      </c>
      <c r="E32" s="2831"/>
      <c r="F32" s="2831"/>
      <c r="G32" s="2831"/>
      <c r="H32" s="2831"/>
      <c r="I32" s="2831"/>
      <c r="J32" s="2831"/>
      <c r="K32" s="2831"/>
      <c r="L32" s="2832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</row>
    <row r="33" spans="1:35" ht="15.75" customHeight="1" thickBot="1">
      <c r="A33" s="2842"/>
      <c r="B33" s="2843"/>
      <c r="C33" s="2844"/>
      <c r="D33" s="2860"/>
      <c r="E33" s="2861"/>
      <c r="F33" s="2861"/>
      <c r="G33" s="2861"/>
      <c r="H33" s="2861"/>
      <c r="I33" s="2861"/>
      <c r="J33" s="2861"/>
      <c r="K33" s="2861"/>
      <c r="L33" s="2862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</row>
    <row r="34" spans="1:35" ht="34.5" thickBot="1">
      <c r="A34" s="807" t="s">
        <v>1004</v>
      </c>
      <c r="B34" s="808" t="s">
        <v>1005</v>
      </c>
      <c r="C34" s="809" t="s">
        <v>222</v>
      </c>
      <c r="D34" s="264" t="s">
        <v>1006</v>
      </c>
      <c r="E34" s="265" t="s">
        <v>1007</v>
      </c>
      <c r="F34" s="265" t="s">
        <v>1008</v>
      </c>
      <c r="G34" s="265" t="s">
        <v>1009</v>
      </c>
      <c r="H34" s="265" t="s">
        <v>1010</v>
      </c>
      <c r="I34" s="265" t="s">
        <v>1011</v>
      </c>
      <c r="J34" s="265" t="s">
        <v>1233</v>
      </c>
      <c r="K34" s="265" t="s">
        <v>1013</v>
      </c>
      <c r="L34" s="924" t="s">
        <v>985</v>
      </c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</row>
    <row r="35" spans="1:35">
      <c r="A35" s="957"/>
      <c r="B35" s="958">
        <v>1</v>
      </c>
      <c r="C35" s="959" t="s">
        <v>1250</v>
      </c>
      <c r="D35" s="279">
        <v>1430</v>
      </c>
      <c r="E35" s="277">
        <v>650</v>
      </c>
      <c r="F35" s="277" t="s">
        <v>1015</v>
      </c>
      <c r="G35" s="277">
        <v>0.23799999999999999</v>
      </c>
      <c r="H35" s="277">
        <v>1.8</v>
      </c>
      <c r="I35" s="277">
        <v>2860</v>
      </c>
      <c r="J35" s="277" t="s">
        <v>1251</v>
      </c>
      <c r="K35" s="289" t="s">
        <v>1252</v>
      </c>
      <c r="L35" s="929">
        <f>Крышные!I21</f>
        <v>326376.08381582273</v>
      </c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</row>
    <row r="36" spans="1:35">
      <c r="A36" s="960"/>
      <c r="B36" s="956">
        <v>2</v>
      </c>
      <c r="C36" s="961" t="s">
        <v>1253</v>
      </c>
      <c r="D36" s="270">
        <v>1990</v>
      </c>
      <c r="E36" s="271">
        <v>800</v>
      </c>
      <c r="F36" s="271" t="s">
        <v>1015</v>
      </c>
      <c r="G36" s="271">
        <v>0.38400000000000001</v>
      </c>
      <c r="H36" s="271">
        <v>3.1</v>
      </c>
      <c r="I36" s="271">
        <v>2880</v>
      </c>
      <c r="J36" s="271" t="s">
        <v>1254</v>
      </c>
      <c r="K36" s="288" t="s">
        <v>1252</v>
      </c>
      <c r="L36" s="930">
        <f>Крышные!I22</f>
        <v>349688.66123123857</v>
      </c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  <c r="AI36" s="254"/>
    </row>
    <row r="37" spans="1:35">
      <c r="A37" s="960"/>
      <c r="B37" s="956">
        <v>3</v>
      </c>
      <c r="C37" s="961" t="s">
        <v>1255</v>
      </c>
      <c r="D37" s="270">
        <v>3100</v>
      </c>
      <c r="E37" s="271">
        <v>1000</v>
      </c>
      <c r="F37" s="271" t="s">
        <v>1015</v>
      </c>
      <c r="G37" s="271">
        <v>0.63200000000000001</v>
      </c>
      <c r="H37" s="271">
        <v>3.8</v>
      </c>
      <c r="I37" s="271">
        <v>2770</v>
      </c>
      <c r="J37" s="271" t="s">
        <v>1256</v>
      </c>
      <c r="K37" s="288" t="s">
        <v>1252</v>
      </c>
      <c r="L37" s="930">
        <f>Крышные!I23</f>
        <v>352685.99261322065</v>
      </c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  <c r="AI37" s="254"/>
    </row>
    <row r="38" spans="1:35">
      <c r="A38" s="960"/>
      <c r="B38" s="956">
        <v>4</v>
      </c>
      <c r="C38" s="961" t="s">
        <v>1257</v>
      </c>
      <c r="D38" s="270">
        <v>3560</v>
      </c>
      <c r="E38" s="271">
        <v>1280</v>
      </c>
      <c r="F38" s="271" t="s">
        <v>1015</v>
      </c>
      <c r="G38" s="271">
        <v>1.0940000000000001</v>
      </c>
      <c r="H38" s="271">
        <v>7.1</v>
      </c>
      <c r="I38" s="271">
        <v>2830</v>
      </c>
      <c r="J38" s="271" t="s">
        <v>1258</v>
      </c>
      <c r="K38" s="288" t="s">
        <v>1252</v>
      </c>
      <c r="L38" s="930">
        <f>Крышные!I24</f>
        <v>360678.87629850605</v>
      </c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  <c r="AI38" s="254"/>
    </row>
    <row r="39" spans="1:35">
      <c r="A39" s="960"/>
      <c r="B39" s="956">
        <v>5</v>
      </c>
      <c r="C39" s="961" t="s">
        <v>1259</v>
      </c>
      <c r="D39" s="270">
        <v>3590</v>
      </c>
      <c r="E39" s="271">
        <v>510</v>
      </c>
      <c r="F39" s="271" t="s">
        <v>1015</v>
      </c>
      <c r="G39" s="271">
        <v>0.46500000000000002</v>
      </c>
      <c r="H39" s="271">
        <v>2.7</v>
      </c>
      <c r="I39" s="271">
        <v>1390</v>
      </c>
      <c r="J39" s="271" t="s">
        <v>1260</v>
      </c>
      <c r="K39" s="288" t="s">
        <v>1252</v>
      </c>
      <c r="L39" s="930">
        <f>Крышные!I25</f>
        <v>416629.06209550431</v>
      </c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  <c r="AI39" s="254"/>
    </row>
    <row r="40" spans="1:35">
      <c r="A40" s="960"/>
      <c r="B40" s="956">
        <v>6</v>
      </c>
      <c r="C40" s="961" t="s">
        <v>1261</v>
      </c>
      <c r="D40" s="270">
        <v>6130</v>
      </c>
      <c r="E40" s="271">
        <v>650</v>
      </c>
      <c r="F40" s="271" t="s">
        <v>1015</v>
      </c>
      <c r="G40" s="271">
        <v>0.81100000000000005</v>
      </c>
      <c r="H40" s="271">
        <v>4.5</v>
      </c>
      <c r="I40" s="271">
        <v>1340</v>
      </c>
      <c r="J40" s="271" t="s">
        <v>1262</v>
      </c>
      <c r="K40" s="288" t="s">
        <v>1252</v>
      </c>
      <c r="L40" s="930">
        <f>Крышные!I26</f>
        <v>496890.93576857907</v>
      </c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  <c r="AI40" s="254"/>
    </row>
    <row r="41" spans="1:35">
      <c r="A41" s="960"/>
      <c r="B41" s="956">
        <v>7</v>
      </c>
      <c r="C41" s="961" t="s">
        <v>1263</v>
      </c>
      <c r="D41" s="270">
        <v>7600</v>
      </c>
      <c r="E41" s="271">
        <v>800</v>
      </c>
      <c r="F41" s="271" t="s">
        <v>1015</v>
      </c>
      <c r="G41" s="271">
        <v>1.3049999999999999</v>
      </c>
      <c r="H41" s="271">
        <v>7.5</v>
      </c>
      <c r="I41" s="271">
        <v>1360</v>
      </c>
      <c r="J41" s="271" t="s">
        <v>1264</v>
      </c>
      <c r="K41" s="288" t="s">
        <v>1252</v>
      </c>
      <c r="L41" s="930">
        <f>Крышные!I27</f>
        <v>548844.67972293438</v>
      </c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  <c r="AH41" s="254"/>
      <c r="AI41" s="254"/>
    </row>
    <row r="42" spans="1:35" ht="15.75" thickBot="1">
      <c r="A42" s="962"/>
      <c r="B42" s="963">
        <v>8</v>
      </c>
      <c r="C42" s="964" t="s">
        <v>1265</v>
      </c>
      <c r="D42" s="273">
        <v>11830</v>
      </c>
      <c r="E42" s="274">
        <v>890</v>
      </c>
      <c r="F42" s="274" t="s">
        <v>1266</v>
      </c>
      <c r="G42" s="274">
        <v>2.08</v>
      </c>
      <c r="H42" s="274">
        <v>4.5999999999999996</v>
      </c>
      <c r="I42" s="274">
        <v>1360</v>
      </c>
      <c r="J42" s="274" t="s">
        <v>1267</v>
      </c>
      <c r="K42" s="290" t="s">
        <v>1252</v>
      </c>
      <c r="L42" s="931">
        <f>Крышные!I28</f>
        <v>709035.39024886372</v>
      </c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  <c r="AF42" s="254"/>
      <c r="AG42" s="254"/>
      <c r="AH42" s="254"/>
      <c r="AI42" s="254"/>
    </row>
    <row r="43" spans="1:35" ht="15.75" thickBot="1">
      <c r="A43" s="2877" t="s">
        <v>1249</v>
      </c>
      <c r="B43" s="2878"/>
      <c r="C43" s="2878"/>
      <c r="D43" s="2878"/>
      <c r="E43" s="2878"/>
      <c r="F43" s="2878"/>
      <c r="G43" s="2878"/>
      <c r="H43" s="2878"/>
      <c r="I43" s="2878"/>
      <c r="J43" s="2878"/>
      <c r="K43" s="2878"/>
      <c r="L43" s="2878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</row>
    <row r="44" spans="1:35">
      <c r="A44" s="259"/>
      <c r="B44" s="260"/>
      <c r="C44" s="261"/>
      <c r="D44" s="2868"/>
      <c r="E44" s="2869"/>
      <c r="F44" s="2869"/>
      <c r="G44" s="2869"/>
      <c r="H44" s="2869"/>
      <c r="I44" s="2869"/>
      <c r="J44" s="2869"/>
      <c r="K44" s="2869"/>
      <c r="L44" s="2870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</row>
    <row r="45" spans="1:35" ht="15" customHeight="1">
      <c r="A45" s="262"/>
      <c r="B45" s="258"/>
      <c r="C45" s="263"/>
      <c r="D45" s="2871"/>
      <c r="E45" s="2872"/>
      <c r="F45" s="2872"/>
      <c r="G45" s="2872"/>
      <c r="H45" s="2872"/>
      <c r="I45" s="2872"/>
      <c r="J45" s="2872"/>
      <c r="K45" s="2872"/>
      <c r="L45" s="2873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</row>
    <row r="46" spans="1:35" ht="15.75" customHeight="1">
      <c r="A46" s="262"/>
      <c r="B46" s="258"/>
      <c r="C46" s="263"/>
      <c r="D46" s="2871"/>
      <c r="E46" s="2872"/>
      <c r="F46" s="2872"/>
      <c r="G46" s="2872"/>
      <c r="H46" s="2872"/>
      <c r="I46" s="2872"/>
      <c r="J46" s="2872"/>
      <c r="K46" s="2872"/>
      <c r="L46" s="2873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4"/>
    </row>
    <row r="47" spans="1:35" ht="15" customHeight="1">
      <c r="A47" s="262"/>
      <c r="B47" s="258"/>
      <c r="C47" s="263"/>
      <c r="D47" s="2871"/>
      <c r="E47" s="2872"/>
      <c r="F47" s="2872"/>
      <c r="G47" s="2872"/>
      <c r="H47" s="2872"/>
      <c r="I47" s="2872"/>
      <c r="J47" s="2872"/>
      <c r="K47" s="2872"/>
      <c r="L47" s="2873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</row>
    <row r="48" spans="1:35" ht="15.75" customHeight="1">
      <c r="A48" s="262"/>
      <c r="B48" s="258"/>
      <c r="C48" s="263"/>
      <c r="D48" s="2871"/>
      <c r="E48" s="2872"/>
      <c r="F48" s="2872"/>
      <c r="G48" s="2872"/>
      <c r="H48" s="2872"/>
      <c r="I48" s="2872"/>
      <c r="J48" s="2872"/>
      <c r="K48" s="2872"/>
      <c r="L48" s="2873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</row>
    <row r="49" spans="1:35" ht="15" customHeight="1">
      <c r="A49" s="262"/>
      <c r="B49" s="258"/>
      <c r="C49" s="263"/>
      <c r="D49" s="2871"/>
      <c r="E49" s="2872"/>
      <c r="F49" s="2872"/>
      <c r="G49" s="2872"/>
      <c r="H49" s="2872"/>
      <c r="I49" s="2872"/>
      <c r="J49" s="2872"/>
      <c r="K49" s="2872"/>
      <c r="L49" s="2873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</row>
    <row r="50" spans="1:35" ht="15.75" customHeight="1">
      <c r="A50" s="262"/>
      <c r="B50" s="258"/>
      <c r="C50" s="263"/>
      <c r="D50" s="2871"/>
      <c r="E50" s="2872"/>
      <c r="F50" s="2872"/>
      <c r="G50" s="2872"/>
      <c r="H50" s="2872"/>
      <c r="I50" s="2872"/>
      <c r="J50" s="2872"/>
      <c r="K50" s="2872"/>
      <c r="L50" s="2873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</row>
    <row r="51" spans="1:35">
      <c r="A51" s="262"/>
      <c r="B51" s="258"/>
      <c r="C51" s="263"/>
      <c r="D51" s="2871"/>
      <c r="E51" s="2872"/>
      <c r="F51" s="2872"/>
      <c r="G51" s="2872"/>
      <c r="H51" s="2872"/>
      <c r="I51" s="2872"/>
      <c r="J51" s="2872"/>
      <c r="K51" s="2872"/>
      <c r="L51" s="2873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</row>
    <row r="52" spans="1:35" ht="15.75" thickBot="1">
      <c r="A52" s="275"/>
      <c r="B52" s="276"/>
      <c r="C52" s="272"/>
      <c r="D52" s="2874"/>
      <c r="E52" s="2875"/>
      <c r="F52" s="2875"/>
      <c r="G52" s="2875"/>
      <c r="H52" s="2875"/>
      <c r="I52" s="2875"/>
      <c r="J52" s="2875"/>
      <c r="K52" s="2875"/>
      <c r="L52" s="2876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</row>
    <row r="53" spans="1:35"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54"/>
    </row>
    <row r="54" spans="1:35"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  <c r="AI54" s="254"/>
    </row>
    <row r="55" spans="1:35"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  <c r="AI55" s="254"/>
    </row>
    <row r="56" spans="1:35"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</row>
    <row r="57" spans="1:35"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</row>
    <row r="58" spans="1:35"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  <c r="AI58" s="254"/>
    </row>
    <row r="59" spans="1:35"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  <c r="AI59" s="254"/>
    </row>
    <row r="60" spans="1:35"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  <c r="AI60" s="254"/>
    </row>
    <row r="61" spans="1:35"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</row>
    <row r="62" spans="1:35"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4"/>
      <c r="AH62" s="254"/>
      <c r="AI62" s="254"/>
    </row>
    <row r="63" spans="1:35"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</row>
    <row r="64" spans="1:35"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</row>
    <row r="65" spans="13:35"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  <c r="AI65" s="254"/>
    </row>
    <row r="66" spans="13:35"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</row>
    <row r="67" spans="13:35"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</row>
    <row r="68" spans="13:35"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  <c r="AI68" s="254"/>
    </row>
    <row r="69" spans="13:35"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  <c r="AI69" s="254"/>
    </row>
    <row r="70" spans="13:35"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  <c r="AI70" s="254"/>
    </row>
    <row r="71" spans="13:35"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  <c r="AI71" s="254"/>
    </row>
    <row r="72" spans="13:35"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</row>
    <row r="73" spans="13:35"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</row>
    <row r="74" spans="13:35"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4"/>
      <c r="AI74" s="254"/>
    </row>
    <row r="75" spans="13:35"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4"/>
      <c r="AH75" s="254"/>
      <c r="AI75" s="254"/>
    </row>
    <row r="76" spans="13:35">
      <c r="M76" s="254"/>
      <c r="N76" s="254"/>
      <c r="O76" s="254"/>
      <c r="P76" s="254"/>
      <c r="Q76" s="254"/>
      <c r="R76" s="254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  <c r="AF76" s="254"/>
      <c r="AG76" s="254"/>
      <c r="AH76" s="254"/>
      <c r="AI76" s="254"/>
    </row>
    <row r="77" spans="13:35">
      <c r="M77" s="254"/>
      <c r="N77" s="254"/>
      <c r="O77" s="254"/>
      <c r="P77" s="254"/>
      <c r="Q77" s="254"/>
      <c r="R77" s="254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  <c r="AF77" s="254"/>
      <c r="AG77" s="254"/>
      <c r="AH77" s="254"/>
      <c r="AI77" s="254"/>
    </row>
    <row r="78" spans="13:35"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  <c r="AI78" s="254"/>
    </row>
    <row r="79" spans="13:35"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  <c r="AI79" s="254"/>
    </row>
    <row r="80" spans="13:35"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  <c r="AI80" s="254"/>
    </row>
    <row r="81" spans="13:35"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  <c r="AI81" s="254"/>
    </row>
    <row r="82" spans="13:35"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  <c r="AI82" s="254"/>
    </row>
    <row r="83" spans="13:35"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</row>
    <row r="84" spans="13:35"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</row>
    <row r="85" spans="13:35"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  <c r="AI85" s="254"/>
    </row>
    <row r="86" spans="13:35"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</row>
    <row r="87" spans="13:35"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  <c r="AI87" s="254"/>
    </row>
    <row r="88" spans="13:35"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  <c r="AI88" s="254"/>
    </row>
    <row r="89" spans="13:35"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  <c r="AI89" s="254"/>
    </row>
    <row r="90" spans="13:35"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  <c r="AI90" s="254"/>
    </row>
    <row r="91" spans="13:35"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254"/>
      <c r="AI91" s="254"/>
    </row>
    <row r="92" spans="13:35"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  <c r="AI92" s="254"/>
    </row>
    <row r="93" spans="13:35"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254"/>
      <c r="AI93" s="254"/>
    </row>
    <row r="94" spans="13:35"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  <c r="AI94" s="254"/>
    </row>
    <row r="95" spans="13:35"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4"/>
      <c r="AH95" s="254"/>
      <c r="AI95" s="254"/>
    </row>
    <row r="96" spans="13:35"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  <c r="AI96" s="254"/>
    </row>
    <row r="97" spans="13:35"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  <c r="AH97" s="254"/>
      <c r="AI97" s="254"/>
    </row>
    <row r="98" spans="13:35"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  <c r="AH98" s="254"/>
      <c r="AI98" s="254"/>
    </row>
    <row r="99" spans="13:35"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  <c r="AI99" s="254"/>
    </row>
    <row r="100" spans="13:35"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  <c r="AH100" s="254"/>
      <c r="AI100" s="254"/>
    </row>
    <row r="101" spans="13:35"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  <c r="AI101" s="254"/>
    </row>
    <row r="102" spans="13:35"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  <c r="AI102" s="254"/>
    </row>
    <row r="103" spans="13:35"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  <c r="AH103" s="254"/>
      <c r="AI103" s="254"/>
    </row>
    <row r="104" spans="13:35"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  <c r="AG104" s="254"/>
      <c r="AH104" s="254"/>
      <c r="AI104" s="254"/>
    </row>
    <row r="105" spans="13:35"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4"/>
      <c r="AH105" s="254"/>
      <c r="AI105" s="254"/>
    </row>
    <row r="106" spans="13:35"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  <c r="AH106" s="254"/>
      <c r="AI106" s="254"/>
    </row>
    <row r="107" spans="13:35"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  <c r="AH107" s="254"/>
      <c r="AI107" s="254"/>
    </row>
    <row r="108" spans="13:35"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4"/>
      <c r="AH108" s="254"/>
      <c r="AI108" s="254"/>
    </row>
    <row r="109" spans="13:35"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  <c r="AI109" s="254"/>
    </row>
    <row r="110" spans="13:35"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  <c r="AH110" s="254"/>
      <c r="AI110" s="254"/>
    </row>
    <row r="111" spans="13:35"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  <c r="AH111" s="254"/>
      <c r="AI111" s="254"/>
    </row>
    <row r="112" spans="13:35"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  <c r="AH112" s="254"/>
      <c r="AI112" s="254"/>
    </row>
    <row r="113" spans="13:35"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  <c r="AI113" s="254"/>
    </row>
    <row r="114" spans="13:35"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  <c r="AH114" s="254"/>
      <c r="AI114" s="254"/>
    </row>
    <row r="115" spans="13:35"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  <c r="AI115" s="254"/>
    </row>
    <row r="116" spans="13:35"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  <c r="AI116" s="254"/>
    </row>
    <row r="117" spans="13:35"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4"/>
      <c r="AH117" s="254"/>
      <c r="AI117" s="254"/>
    </row>
    <row r="118" spans="13:35"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  <c r="AH118" s="254"/>
      <c r="AI118" s="254"/>
    </row>
    <row r="119" spans="13:35"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  <c r="AI119" s="254"/>
    </row>
    <row r="120" spans="13:35"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4"/>
      <c r="AH120" s="254"/>
      <c r="AI120" s="254"/>
    </row>
    <row r="121" spans="13:35"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  <c r="AH121" s="254"/>
      <c r="AI121" s="254"/>
    </row>
    <row r="122" spans="13:35"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4"/>
      <c r="AH122" s="254"/>
      <c r="AI122" s="254"/>
    </row>
    <row r="123" spans="13:35"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  <c r="AI123" s="254"/>
    </row>
    <row r="124" spans="13:35"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  <c r="AI124" s="254"/>
    </row>
    <row r="125" spans="13:35"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  <c r="AH125" s="254"/>
      <c r="AI125" s="254"/>
    </row>
    <row r="126" spans="13:35"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4"/>
      <c r="AH126" s="254"/>
      <c r="AI126" s="254"/>
    </row>
    <row r="127" spans="13:35"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  <c r="AI127" s="254"/>
    </row>
    <row r="128" spans="13:35"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4"/>
      <c r="AH128" s="254"/>
      <c r="AI128" s="254"/>
    </row>
    <row r="129" spans="13:35"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4"/>
      <c r="AH129" s="254"/>
      <c r="AI129" s="254"/>
    </row>
    <row r="130" spans="13:35"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  <c r="AH130" s="254"/>
      <c r="AI130" s="254"/>
    </row>
    <row r="131" spans="13:35"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  <c r="AI131" s="254"/>
    </row>
    <row r="132" spans="13:35"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  <c r="AH132" s="254"/>
      <c r="AI132" s="254"/>
    </row>
    <row r="133" spans="13:35"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  <c r="AI133" s="254"/>
    </row>
    <row r="134" spans="13:35"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  <c r="AH134" s="254"/>
      <c r="AI134" s="254"/>
    </row>
    <row r="135" spans="13:35"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  <c r="AH135" s="254"/>
      <c r="AI135" s="254"/>
    </row>
    <row r="136" spans="13:35"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  <c r="AH136" s="254"/>
      <c r="AI136" s="254"/>
    </row>
    <row r="137" spans="13:35"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  <c r="AI137" s="254"/>
    </row>
    <row r="138" spans="13:35"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  <c r="AI138" s="254"/>
    </row>
    <row r="139" spans="13:35"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  <c r="AH139" s="254"/>
      <c r="AI139" s="254"/>
    </row>
    <row r="140" spans="13:35"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  <c r="AH140" s="254"/>
      <c r="AI140" s="254"/>
    </row>
    <row r="141" spans="13:35"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  <c r="AH141" s="254"/>
      <c r="AI141" s="254"/>
    </row>
    <row r="142" spans="13:35"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  <c r="AI142" s="254"/>
    </row>
    <row r="143" spans="13:35"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  <c r="AH143" s="254"/>
      <c r="AI143" s="254"/>
    </row>
    <row r="144" spans="13:35"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</row>
    <row r="145" spans="13:35"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  <c r="AI145" s="254"/>
    </row>
    <row r="146" spans="13:35"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  <c r="AH146" s="254"/>
      <c r="AI146" s="254"/>
    </row>
    <row r="147" spans="13:35"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  <c r="AH147" s="254"/>
      <c r="AI147" s="254"/>
    </row>
    <row r="148" spans="13:35"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  <c r="AH148" s="254"/>
      <c r="AI148" s="254"/>
    </row>
    <row r="149" spans="13:35"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  <c r="AH149" s="254"/>
      <c r="AI149" s="254"/>
    </row>
    <row r="150" spans="13:35"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  <c r="AH150" s="254"/>
      <c r="AI150" s="254"/>
    </row>
    <row r="151" spans="13:35"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  <c r="AH151" s="254"/>
      <c r="AI151" s="254"/>
    </row>
    <row r="152" spans="13:35"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  <c r="AH152" s="254"/>
      <c r="AI152" s="254"/>
    </row>
    <row r="153" spans="13:35"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  <c r="AH153" s="254"/>
      <c r="AI153" s="254"/>
    </row>
    <row r="154" spans="13:35"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  <c r="AH154" s="254"/>
      <c r="AI154" s="254"/>
    </row>
    <row r="155" spans="13:35">
      <c r="M155" s="254"/>
      <c r="N155" s="254"/>
      <c r="O155" s="254"/>
      <c r="P155" s="254"/>
      <c r="Q155" s="254"/>
      <c r="R155" s="254"/>
      <c r="S155" s="254"/>
      <c r="T155" s="254"/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F155" s="254"/>
      <c r="AG155" s="254"/>
      <c r="AH155" s="254"/>
      <c r="AI155" s="254"/>
    </row>
    <row r="156" spans="13:35">
      <c r="M156" s="254"/>
      <c r="N156" s="254"/>
      <c r="O156" s="254"/>
      <c r="P156" s="254"/>
      <c r="Q156" s="254"/>
      <c r="R156" s="254"/>
      <c r="S156" s="254"/>
      <c r="T156" s="254"/>
      <c r="U156" s="254"/>
      <c r="V156" s="254"/>
      <c r="W156" s="254"/>
      <c r="X156" s="254"/>
      <c r="Y156" s="254"/>
      <c r="Z156" s="254"/>
      <c r="AA156" s="254"/>
      <c r="AB156" s="254"/>
      <c r="AC156" s="254"/>
      <c r="AD156" s="254"/>
      <c r="AE156" s="254"/>
      <c r="AF156" s="254"/>
      <c r="AG156" s="254"/>
      <c r="AH156" s="254"/>
      <c r="AI156" s="254"/>
    </row>
    <row r="157" spans="13:35">
      <c r="M157" s="254"/>
      <c r="N157" s="254"/>
      <c r="O157" s="254"/>
      <c r="P157" s="254"/>
      <c r="Q157" s="254"/>
      <c r="R157" s="254"/>
      <c r="S157" s="254"/>
      <c r="T157" s="254"/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F157" s="254"/>
      <c r="AG157" s="254"/>
      <c r="AH157" s="254"/>
      <c r="AI157" s="254"/>
    </row>
    <row r="158" spans="13:35"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F158" s="254"/>
      <c r="AG158" s="254"/>
      <c r="AH158" s="254"/>
      <c r="AI158" s="254"/>
    </row>
    <row r="159" spans="13:35"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  <c r="AH159" s="254"/>
      <c r="AI159" s="254"/>
    </row>
    <row r="160" spans="13:35"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  <c r="AH160" s="254"/>
      <c r="AI160" s="254"/>
    </row>
    <row r="161" spans="13:35"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F161" s="254"/>
      <c r="AG161" s="254"/>
      <c r="AH161" s="254"/>
      <c r="AI161" s="254"/>
    </row>
    <row r="162" spans="13:35"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F162" s="254"/>
      <c r="AG162" s="254"/>
      <c r="AH162" s="254"/>
      <c r="AI162" s="254"/>
    </row>
    <row r="163" spans="13:35"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F163" s="254"/>
      <c r="AG163" s="254"/>
      <c r="AH163" s="254"/>
      <c r="AI163" s="254"/>
    </row>
    <row r="164" spans="13:35"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  <c r="AH164" s="254"/>
      <c r="AI164" s="254"/>
    </row>
    <row r="165" spans="13:35"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  <c r="AI165" s="254"/>
    </row>
    <row r="166" spans="13:35"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F166" s="254"/>
      <c r="AG166" s="254"/>
      <c r="AH166" s="254"/>
      <c r="AI166" s="254"/>
    </row>
    <row r="167" spans="13:35"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  <c r="AI167" s="254"/>
    </row>
    <row r="168" spans="13:35"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  <c r="AI168" s="254"/>
    </row>
    <row r="169" spans="13:35"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  <c r="AI169" s="254"/>
    </row>
    <row r="170" spans="13:35"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  <c r="AI170" s="254"/>
    </row>
    <row r="171" spans="13:35"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  <c r="AI171" s="254"/>
    </row>
    <row r="172" spans="13:35"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  <c r="AI172" s="254"/>
    </row>
    <row r="173" spans="13:35"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  <c r="AI173" s="254"/>
    </row>
    <row r="174" spans="13:35"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  <c r="AI174" s="254"/>
    </row>
    <row r="175" spans="13:35"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  <c r="AH175" s="254"/>
      <c r="AI175" s="254"/>
    </row>
    <row r="176" spans="13:35"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  <c r="AH176" s="254"/>
      <c r="AI176" s="254"/>
    </row>
    <row r="177" spans="13:35"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  <c r="AI177" s="254"/>
    </row>
    <row r="178" spans="13:35"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  <c r="AI178" s="254"/>
    </row>
    <row r="179" spans="13:35"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  <c r="AI179" s="254"/>
    </row>
    <row r="180" spans="13:35"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  <c r="AI180" s="254"/>
    </row>
    <row r="181" spans="13:35"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  <c r="AI181" s="254"/>
    </row>
    <row r="182" spans="13:35"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  <c r="AI182" s="254"/>
    </row>
    <row r="183" spans="13:35"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  <c r="AI183" s="254"/>
    </row>
    <row r="184" spans="13:35"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  <c r="AI184" s="254"/>
    </row>
    <row r="185" spans="13:35"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  <c r="AI185" s="254"/>
    </row>
    <row r="186" spans="13:35"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  <c r="AI186" s="254"/>
    </row>
    <row r="187" spans="13:35"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4"/>
      <c r="AG187" s="254"/>
      <c r="AH187" s="254"/>
      <c r="AI187" s="254"/>
    </row>
    <row r="188" spans="13:35"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F188" s="254"/>
      <c r="AG188" s="254"/>
      <c r="AH188" s="254"/>
      <c r="AI188" s="254"/>
    </row>
    <row r="189" spans="13:35"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F189" s="254"/>
      <c r="AG189" s="254"/>
      <c r="AH189" s="254"/>
      <c r="AI189" s="254"/>
    </row>
    <row r="190" spans="13:35"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F190" s="254"/>
      <c r="AG190" s="254"/>
      <c r="AH190" s="254"/>
      <c r="AI190" s="254"/>
    </row>
    <row r="191" spans="13:35"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F191" s="254"/>
      <c r="AG191" s="254"/>
      <c r="AH191" s="254"/>
      <c r="AI191" s="254"/>
    </row>
    <row r="192" spans="13:35"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F192" s="254"/>
      <c r="AG192" s="254"/>
      <c r="AH192" s="254"/>
      <c r="AI192" s="254"/>
    </row>
    <row r="193" spans="13:35"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F193" s="254"/>
      <c r="AG193" s="254"/>
      <c r="AH193" s="254"/>
      <c r="AI193" s="254"/>
    </row>
    <row r="194" spans="13:35"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F194" s="254"/>
      <c r="AG194" s="254"/>
      <c r="AH194" s="254"/>
      <c r="AI194" s="254"/>
    </row>
    <row r="195" spans="13:35"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F195" s="254"/>
      <c r="AG195" s="254"/>
      <c r="AH195" s="254"/>
      <c r="AI195" s="254"/>
    </row>
    <row r="196" spans="13:35"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F196" s="254"/>
      <c r="AG196" s="254"/>
      <c r="AH196" s="254"/>
      <c r="AI196" s="254"/>
    </row>
    <row r="197" spans="13:35"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F197" s="254"/>
      <c r="AG197" s="254"/>
      <c r="AH197" s="254"/>
      <c r="AI197" s="254"/>
    </row>
    <row r="198" spans="13:35"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F198" s="254"/>
      <c r="AG198" s="254"/>
      <c r="AH198" s="254"/>
      <c r="AI198" s="254"/>
    </row>
    <row r="199" spans="13:35"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F199" s="254"/>
      <c r="AG199" s="254"/>
      <c r="AH199" s="254"/>
      <c r="AI199" s="254"/>
    </row>
    <row r="200" spans="13:35"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F200" s="254"/>
      <c r="AG200" s="254"/>
      <c r="AH200" s="254"/>
      <c r="AI200" s="254"/>
    </row>
    <row r="201" spans="13:35"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F201" s="254"/>
      <c r="AG201" s="254"/>
      <c r="AH201" s="254"/>
      <c r="AI201" s="254"/>
    </row>
    <row r="202" spans="13:35"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F202" s="254"/>
      <c r="AG202" s="254"/>
      <c r="AH202" s="254"/>
      <c r="AI202" s="254"/>
    </row>
    <row r="203" spans="13:35"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F203" s="254"/>
      <c r="AG203" s="254"/>
      <c r="AH203" s="254"/>
      <c r="AI203" s="254"/>
    </row>
    <row r="204" spans="13:35"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F204" s="254"/>
      <c r="AG204" s="254"/>
      <c r="AH204" s="254"/>
      <c r="AI204" s="254"/>
    </row>
    <row r="205" spans="13:35"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F205" s="254"/>
      <c r="AG205" s="254"/>
      <c r="AH205" s="254"/>
      <c r="AI205" s="254"/>
    </row>
    <row r="206" spans="13:35"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F206" s="254"/>
      <c r="AG206" s="254"/>
      <c r="AH206" s="254"/>
      <c r="AI206" s="254"/>
    </row>
    <row r="207" spans="13:35"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F207" s="254"/>
      <c r="AG207" s="254"/>
      <c r="AH207" s="254"/>
      <c r="AI207" s="254"/>
    </row>
    <row r="208" spans="13:35"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F208" s="254"/>
      <c r="AG208" s="254"/>
      <c r="AH208" s="254"/>
      <c r="AI208" s="254"/>
    </row>
    <row r="209" spans="13:35"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F209" s="254"/>
      <c r="AG209" s="254"/>
      <c r="AH209" s="254"/>
      <c r="AI209" s="254"/>
    </row>
    <row r="210" spans="13:35"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F210" s="254"/>
      <c r="AG210" s="254"/>
      <c r="AH210" s="254"/>
      <c r="AI210" s="254"/>
    </row>
    <row r="211" spans="13:35"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F211" s="254"/>
      <c r="AG211" s="254"/>
      <c r="AH211" s="254"/>
      <c r="AI211" s="254"/>
    </row>
    <row r="212" spans="13:35"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F212" s="254"/>
      <c r="AG212" s="254"/>
      <c r="AH212" s="254"/>
      <c r="AI212" s="254"/>
    </row>
    <row r="213" spans="13:35"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  <c r="AH213" s="254"/>
      <c r="AI213" s="254"/>
    </row>
    <row r="214" spans="13:35"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F214" s="254"/>
      <c r="AG214" s="254"/>
      <c r="AH214" s="254"/>
      <c r="AI214" s="254"/>
    </row>
    <row r="215" spans="13:35"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F215" s="254"/>
      <c r="AG215" s="254"/>
      <c r="AH215" s="254"/>
      <c r="AI215" s="254"/>
    </row>
    <row r="216" spans="13:35"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F216" s="254"/>
      <c r="AG216" s="254"/>
      <c r="AH216" s="254"/>
      <c r="AI216" s="254"/>
    </row>
    <row r="217" spans="13:35"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F217" s="254"/>
      <c r="AG217" s="254"/>
      <c r="AH217" s="254"/>
      <c r="AI217" s="254"/>
    </row>
    <row r="218" spans="13:35"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F218" s="254"/>
      <c r="AG218" s="254"/>
      <c r="AH218" s="254"/>
      <c r="AI218" s="254"/>
    </row>
    <row r="219" spans="13:35"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F219" s="254"/>
      <c r="AG219" s="254"/>
      <c r="AH219" s="254"/>
      <c r="AI219" s="254"/>
    </row>
    <row r="220" spans="13:35"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F220" s="254"/>
      <c r="AG220" s="254"/>
      <c r="AH220" s="254"/>
      <c r="AI220" s="254"/>
    </row>
    <row r="221" spans="13:35"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F221" s="254"/>
      <c r="AG221" s="254"/>
      <c r="AH221" s="254"/>
      <c r="AI221" s="254"/>
    </row>
    <row r="222" spans="13:35"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F222" s="254"/>
      <c r="AG222" s="254"/>
      <c r="AH222" s="254"/>
      <c r="AI222" s="254"/>
    </row>
    <row r="223" spans="13:35"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254"/>
      <c r="AG223" s="254"/>
      <c r="AH223" s="254"/>
      <c r="AI223" s="254"/>
    </row>
    <row r="224" spans="13:35"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F224" s="254"/>
      <c r="AG224" s="254"/>
      <c r="AH224" s="254"/>
      <c r="AI224" s="254"/>
    </row>
    <row r="225" spans="13:35"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F225" s="254"/>
      <c r="AG225" s="254"/>
      <c r="AH225" s="254"/>
      <c r="AI225" s="254"/>
    </row>
    <row r="226" spans="13:35"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F226" s="254"/>
      <c r="AG226" s="254"/>
      <c r="AH226" s="254"/>
      <c r="AI226" s="254"/>
    </row>
    <row r="227" spans="13:35"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F227" s="254"/>
      <c r="AG227" s="254"/>
      <c r="AH227" s="254"/>
      <c r="AI227" s="254"/>
    </row>
    <row r="228" spans="13:35"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F228" s="254"/>
      <c r="AG228" s="254"/>
      <c r="AH228" s="254"/>
      <c r="AI228" s="254"/>
    </row>
    <row r="229" spans="13:35"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F229" s="254"/>
      <c r="AG229" s="254"/>
      <c r="AH229" s="254"/>
      <c r="AI229" s="254"/>
    </row>
    <row r="230" spans="13:35"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F230" s="254"/>
      <c r="AG230" s="254"/>
      <c r="AH230" s="254"/>
      <c r="AI230" s="254"/>
    </row>
    <row r="231" spans="13:35"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F231" s="254"/>
      <c r="AG231" s="254"/>
      <c r="AH231" s="254"/>
      <c r="AI231" s="254"/>
    </row>
    <row r="232" spans="13:35"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F232" s="254"/>
      <c r="AG232" s="254"/>
      <c r="AH232" s="254"/>
      <c r="AI232" s="254"/>
    </row>
    <row r="233" spans="13:35"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F233" s="254"/>
      <c r="AG233" s="254"/>
      <c r="AH233" s="254"/>
      <c r="AI233" s="254"/>
    </row>
    <row r="234" spans="13:35"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F234" s="254"/>
      <c r="AG234" s="254"/>
      <c r="AH234" s="254"/>
      <c r="AI234" s="254"/>
    </row>
    <row r="235" spans="13:35"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F235" s="254"/>
      <c r="AG235" s="254"/>
      <c r="AH235" s="254"/>
      <c r="AI235" s="254"/>
    </row>
    <row r="236" spans="13:35">
      <c r="M236" s="254"/>
      <c r="N236" s="254"/>
      <c r="O236" s="254"/>
      <c r="P236" s="254"/>
      <c r="Q236" s="254"/>
      <c r="R236" s="254"/>
      <c r="S236" s="254"/>
      <c r="T236" s="254"/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F236" s="254"/>
      <c r="AG236" s="254"/>
      <c r="AH236" s="254"/>
      <c r="AI236" s="254"/>
    </row>
    <row r="237" spans="13:35"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F237" s="254"/>
      <c r="AG237" s="254"/>
      <c r="AH237" s="254"/>
      <c r="AI237" s="254"/>
    </row>
    <row r="238" spans="13:35"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F238" s="254"/>
      <c r="AG238" s="254"/>
      <c r="AH238" s="254"/>
      <c r="AI238" s="254"/>
    </row>
    <row r="239" spans="13:35"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F239" s="254"/>
      <c r="AG239" s="254"/>
      <c r="AH239" s="254"/>
      <c r="AI239" s="254"/>
    </row>
    <row r="240" spans="13:35"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F240" s="254"/>
      <c r="AG240" s="254"/>
      <c r="AH240" s="254"/>
      <c r="AI240" s="254"/>
    </row>
    <row r="241" spans="13:35"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F241" s="254"/>
      <c r="AG241" s="254"/>
      <c r="AH241" s="254"/>
      <c r="AI241" s="254"/>
    </row>
    <row r="242" spans="13:35"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F242" s="254"/>
      <c r="AG242" s="254"/>
      <c r="AH242" s="254"/>
      <c r="AI242" s="254"/>
    </row>
    <row r="243" spans="13:35"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F243" s="254"/>
      <c r="AG243" s="254"/>
      <c r="AH243" s="254"/>
      <c r="AI243" s="254"/>
    </row>
    <row r="244" spans="13:35"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F244" s="254"/>
      <c r="AG244" s="254"/>
      <c r="AH244" s="254"/>
      <c r="AI244" s="254"/>
    </row>
    <row r="245" spans="13:35"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F245" s="254"/>
      <c r="AG245" s="254"/>
      <c r="AH245" s="254"/>
      <c r="AI245" s="254"/>
    </row>
    <row r="246" spans="13:35"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F246" s="254"/>
      <c r="AG246" s="254"/>
      <c r="AH246" s="254"/>
      <c r="AI246" s="254"/>
    </row>
    <row r="247" spans="13:35"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F247" s="254"/>
      <c r="AG247" s="254"/>
      <c r="AH247" s="254"/>
      <c r="AI247" s="254"/>
    </row>
    <row r="248" spans="13:35"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F248" s="254"/>
      <c r="AG248" s="254"/>
      <c r="AH248" s="254"/>
      <c r="AI248" s="254"/>
    </row>
  </sheetData>
  <sheetProtection password="C617" sheet="1" objects="1" scenarios="1" selectLockedCells="1" selectUnlockedCells="1"/>
  <mergeCells count="9">
    <mergeCell ref="D44:L52"/>
    <mergeCell ref="A43:L43"/>
    <mergeCell ref="A1:C2"/>
    <mergeCell ref="D1:L2"/>
    <mergeCell ref="A21:L21"/>
    <mergeCell ref="D22:L30"/>
    <mergeCell ref="A4:A20"/>
    <mergeCell ref="A32:C33"/>
    <mergeCell ref="D32:L33"/>
  </mergeCells>
  <pageMargins left="0.7" right="0.7" top="0.75" bottom="0.75" header="0.3" footer="0.3"/>
  <pageSetup paperSize="9" scale="52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002060"/>
  </sheetPr>
  <dimension ref="A1:AK73"/>
  <sheetViews>
    <sheetView view="pageBreakPreview" zoomScaleNormal="70" zoomScaleSheetLayoutView="100" workbookViewId="0">
      <selection activeCell="A25" sqref="A25:L25"/>
    </sheetView>
  </sheetViews>
  <sheetFormatPr defaultRowHeight="15" outlineLevelCol="1"/>
  <cols>
    <col min="1" max="1" width="23.7109375" style="329" customWidth="1"/>
    <col min="2" max="2" width="4.140625" style="329" customWidth="1"/>
    <col min="3" max="3" width="22.7109375" style="329" customWidth="1"/>
    <col min="4" max="4" width="10.140625" style="329" customWidth="1" outlineLevel="1"/>
    <col min="5" max="5" width="9.140625" style="329" customWidth="1" outlineLevel="1"/>
    <col min="6" max="6" width="12.42578125" style="329" customWidth="1" outlineLevel="1"/>
    <col min="7" max="7" width="10.7109375" style="329" customWidth="1" outlineLevel="1"/>
    <col min="8" max="9" width="9.140625" style="329" customWidth="1" outlineLevel="1"/>
    <col min="10" max="10" width="17.5703125" style="329" customWidth="1" outlineLevel="1"/>
    <col min="11" max="11" width="12.7109375" style="329" customWidth="1" outlineLevel="1"/>
    <col min="12" max="12" width="15" style="988" customWidth="1"/>
    <col min="13" max="16384" width="9.140625" style="329"/>
  </cols>
  <sheetData>
    <row r="1" spans="1:37" ht="33" customHeight="1">
      <c r="A1" s="2836"/>
      <c r="B1" s="2837"/>
      <c r="C1" s="2838"/>
      <c r="D1" s="2830" t="s">
        <v>1003</v>
      </c>
      <c r="E1" s="2831"/>
      <c r="F1" s="2831"/>
      <c r="G1" s="2831"/>
      <c r="H1" s="2831"/>
      <c r="I1" s="2831"/>
      <c r="J1" s="2831"/>
      <c r="K1" s="2831"/>
      <c r="L1" s="2832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</row>
    <row r="2" spans="1:37" ht="15.75" customHeight="1" thickBot="1">
      <c r="A2" s="2842"/>
      <c r="B2" s="2843"/>
      <c r="C2" s="2844"/>
      <c r="D2" s="2860"/>
      <c r="E2" s="2861"/>
      <c r="F2" s="2861"/>
      <c r="G2" s="2861"/>
      <c r="H2" s="2861"/>
      <c r="I2" s="2861"/>
      <c r="J2" s="2861"/>
      <c r="K2" s="2861"/>
      <c r="L2" s="2862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</row>
    <row r="3" spans="1:37" ht="45.75" thickBot="1">
      <c r="A3" s="336" t="s">
        <v>1004</v>
      </c>
      <c r="B3" s="341" t="s">
        <v>1005</v>
      </c>
      <c r="C3" s="336" t="s">
        <v>222</v>
      </c>
      <c r="D3" s="338" t="s">
        <v>1006</v>
      </c>
      <c r="E3" s="339" t="s">
        <v>1007</v>
      </c>
      <c r="F3" s="339" t="s">
        <v>1008</v>
      </c>
      <c r="G3" s="339" t="s">
        <v>1009</v>
      </c>
      <c r="H3" s="339" t="s">
        <v>1010</v>
      </c>
      <c r="I3" s="339" t="s">
        <v>1011</v>
      </c>
      <c r="J3" s="339" t="s">
        <v>1012</v>
      </c>
      <c r="K3" s="340" t="s">
        <v>1268</v>
      </c>
      <c r="L3" s="1143" t="s">
        <v>985</v>
      </c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</row>
    <row r="4" spans="1:37">
      <c r="A4" s="342"/>
      <c r="B4" s="349">
        <v>1</v>
      </c>
      <c r="C4" s="965" t="s">
        <v>1269</v>
      </c>
      <c r="D4" s="344">
        <v>1650</v>
      </c>
      <c r="E4" s="345">
        <v>660</v>
      </c>
      <c r="F4" s="345" t="s">
        <v>1015</v>
      </c>
      <c r="G4" s="345">
        <v>0.25900000000000001</v>
      </c>
      <c r="H4" s="345">
        <v>1.84</v>
      </c>
      <c r="I4" s="345">
        <v>2840</v>
      </c>
      <c r="J4" s="345" t="s">
        <v>1270</v>
      </c>
      <c r="K4" s="346">
        <v>80</v>
      </c>
      <c r="L4" s="1144">
        <f>Кухонные!I3</f>
        <v>359996.94376186468</v>
      </c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</row>
    <row r="5" spans="1:37">
      <c r="A5" s="342"/>
      <c r="B5" s="349">
        <v>2</v>
      </c>
      <c r="C5" s="965" t="s">
        <v>1271</v>
      </c>
      <c r="D5" s="344">
        <v>2490</v>
      </c>
      <c r="E5" s="345">
        <v>790</v>
      </c>
      <c r="F5" s="345" t="s">
        <v>1015</v>
      </c>
      <c r="G5" s="345">
        <v>0.44800000000000001</v>
      </c>
      <c r="H5" s="345">
        <v>3.25</v>
      </c>
      <c r="I5" s="345">
        <v>2840</v>
      </c>
      <c r="J5" s="345" t="s">
        <v>1272</v>
      </c>
      <c r="K5" s="346">
        <v>80</v>
      </c>
      <c r="L5" s="1144">
        <f>Кухонные!I4</f>
        <v>416771.79216131294</v>
      </c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</row>
    <row r="6" spans="1:37">
      <c r="A6" s="342"/>
      <c r="B6" s="349">
        <v>3</v>
      </c>
      <c r="C6" s="965" t="s">
        <v>1273</v>
      </c>
      <c r="D6" s="344">
        <v>3400</v>
      </c>
      <c r="E6" s="345">
        <v>980</v>
      </c>
      <c r="F6" s="345" t="s">
        <v>1015</v>
      </c>
      <c r="G6" s="345">
        <v>0.72199999999999998</v>
      </c>
      <c r="H6" s="345">
        <v>4.13</v>
      </c>
      <c r="I6" s="345">
        <v>2720</v>
      </c>
      <c r="J6" s="345" t="s">
        <v>1274</v>
      </c>
      <c r="K6" s="346">
        <v>80</v>
      </c>
      <c r="L6" s="1144">
        <f>Кухонные!I5</f>
        <v>481476.08866124274</v>
      </c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328"/>
      <c r="Z6" s="328"/>
      <c r="AA6" s="328"/>
      <c r="AB6" s="328"/>
      <c r="AC6" s="328"/>
      <c r="AD6" s="328"/>
      <c r="AE6" s="328"/>
      <c r="AF6" s="328"/>
      <c r="AG6" s="328"/>
      <c r="AH6" s="328"/>
      <c r="AI6" s="328"/>
      <c r="AJ6" s="328"/>
      <c r="AK6" s="328"/>
    </row>
    <row r="7" spans="1:37">
      <c r="A7" s="342"/>
      <c r="B7" s="349">
        <v>4</v>
      </c>
      <c r="C7" s="965" t="s">
        <v>1275</v>
      </c>
      <c r="D7" s="344">
        <v>4510</v>
      </c>
      <c r="E7" s="345">
        <v>1240</v>
      </c>
      <c r="F7" s="345" t="s">
        <v>1015</v>
      </c>
      <c r="G7" s="345">
        <v>1.2</v>
      </c>
      <c r="H7" s="345">
        <v>7.8</v>
      </c>
      <c r="I7" s="345">
        <v>2820</v>
      </c>
      <c r="J7" s="345" t="s">
        <v>1276</v>
      </c>
      <c r="K7" s="346">
        <v>60</v>
      </c>
      <c r="L7" s="1144">
        <f>Кухонные!I6</f>
        <v>598831.92054837057</v>
      </c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28"/>
      <c r="AJ7" s="328"/>
      <c r="AK7" s="328"/>
    </row>
    <row r="8" spans="1:37">
      <c r="A8" s="342"/>
      <c r="B8" s="349">
        <v>5</v>
      </c>
      <c r="C8" s="965" t="s">
        <v>1277</v>
      </c>
      <c r="D8" s="344">
        <v>4360</v>
      </c>
      <c r="E8" s="345">
        <v>520</v>
      </c>
      <c r="F8" s="345" t="s">
        <v>1015</v>
      </c>
      <c r="G8" s="345">
        <v>0.52500000000000002</v>
      </c>
      <c r="H8" s="345">
        <v>2.89</v>
      </c>
      <c r="I8" s="345">
        <v>1370</v>
      </c>
      <c r="J8" s="345" t="s">
        <v>1278</v>
      </c>
      <c r="K8" s="346">
        <v>50</v>
      </c>
      <c r="L8" s="1144">
        <f>Кухонные!I7</f>
        <v>570603.08531065588</v>
      </c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</row>
    <row r="9" spans="1:37">
      <c r="A9" s="342"/>
      <c r="B9" s="349">
        <v>6</v>
      </c>
      <c r="C9" s="966" t="s">
        <v>1279</v>
      </c>
      <c r="D9" s="344">
        <v>5780</v>
      </c>
      <c r="E9" s="345">
        <v>640</v>
      </c>
      <c r="F9" s="345" t="s">
        <v>1015</v>
      </c>
      <c r="G9" s="345">
        <v>0.84899999999999998</v>
      </c>
      <c r="H9" s="345">
        <v>4.7300000000000004</v>
      </c>
      <c r="I9" s="345">
        <v>1340</v>
      </c>
      <c r="J9" s="345" t="s">
        <v>1280</v>
      </c>
      <c r="K9" s="346">
        <v>50</v>
      </c>
      <c r="L9" s="1144">
        <f>Кухонные!I8</f>
        <v>619131.30768560327</v>
      </c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  <c r="AK9" s="328"/>
    </row>
    <row r="10" spans="1:37">
      <c r="A10" s="342"/>
      <c r="B10" s="349">
        <v>7</v>
      </c>
      <c r="C10" s="966" t="s">
        <v>1281</v>
      </c>
      <c r="D10" s="344">
        <v>7740</v>
      </c>
      <c r="E10" s="345">
        <v>780</v>
      </c>
      <c r="F10" s="345" t="s">
        <v>1015</v>
      </c>
      <c r="G10" s="345">
        <v>1.337</v>
      </c>
      <c r="H10" s="345">
        <v>7.74</v>
      </c>
      <c r="I10" s="345">
        <v>1360</v>
      </c>
      <c r="J10" s="345" t="s">
        <v>1282</v>
      </c>
      <c r="K10" s="346">
        <v>40</v>
      </c>
      <c r="L10" s="1144">
        <f>Кухонные!I9</f>
        <v>720628.24337176781</v>
      </c>
      <c r="M10" s="328"/>
      <c r="N10" s="328"/>
      <c r="O10" s="328"/>
      <c r="P10" s="328"/>
      <c r="Q10" s="328"/>
      <c r="R10" s="328"/>
      <c r="S10" s="328"/>
      <c r="T10" s="328"/>
      <c r="U10" s="328"/>
      <c r="V10" s="328"/>
      <c r="W10" s="328"/>
      <c r="X10" s="328"/>
      <c r="Y10" s="328"/>
      <c r="Z10" s="328"/>
      <c r="AA10" s="328"/>
      <c r="AB10" s="328"/>
      <c r="AC10" s="328"/>
      <c r="AD10" s="328"/>
      <c r="AE10" s="328"/>
      <c r="AF10" s="328"/>
      <c r="AG10" s="328"/>
      <c r="AH10" s="328"/>
      <c r="AI10" s="328"/>
      <c r="AJ10" s="328"/>
      <c r="AK10" s="328"/>
    </row>
    <row r="11" spans="1:37" ht="15.75" thickBot="1">
      <c r="A11" s="342"/>
      <c r="B11" s="351">
        <v>8</v>
      </c>
      <c r="C11" s="967" t="s">
        <v>1283</v>
      </c>
      <c r="D11" s="352">
        <v>9420</v>
      </c>
      <c r="E11" s="353">
        <v>980</v>
      </c>
      <c r="F11" s="353" t="s">
        <v>1015</v>
      </c>
      <c r="G11" s="353">
        <v>2.1</v>
      </c>
      <c r="H11" s="353">
        <v>4.5</v>
      </c>
      <c r="I11" s="353">
        <v>1340</v>
      </c>
      <c r="J11" s="353" t="s">
        <v>1284</v>
      </c>
      <c r="K11" s="354">
        <v>70</v>
      </c>
      <c r="L11" s="1145">
        <f>Кухонные!I10</f>
        <v>833543.58432262589</v>
      </c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  <c r="Y11" s="328"/>
      <c r="Z11" s="328"/>
      <c r="AA11" s="328"/>
      <c r="AB11" s="328"/>
      <c r="AC11" s="328"/>
      <c r="AD11" s="328"/>
      <c r="AE11" s="328"/>
      <c r="AF11" s="328"/>
      <c r="AG11" s="328"/>
      <c r="AH11" s="328"/>
      <c r="AI11" s="328"/>
      <c r="AJ11" s="328"/>
      <c r="AK11" s="328"/>
    </row>
    <row r="12" spans="1:37" ht="15.75" thickBot="1">
      <c r="A12" s="2884" t="s">
        <v>1285</v>
      </c>
      <c r="B12" s="2885"/>
      <c r="C12" s="2885"/>
      <c r="D12" s="2885"/>
      <c r="E12" s="2885"/>
      <c r="F12" s="2885"/>
      <c r="G12" s="2885"/>
      <c r="H12" s="2885"/>
      <c r="I12" s="2885"/>
      <c r="J12" s="2885"/>
      <c r="K12" s="2885"/>
      <c r="L12" s="2886"/>
      <c r="M12" s="328"/>
      <c r="N12" s="328"/>
      <c r="O12" s="328"/>
      <c r="P12" s="328"/>
      <c r="Q12" s="328"/>
      <c r="R12" s="328"/>
      <c r="S12" s="328"/>
      <c r="T12" s="328"/>
      <c r="U12" s="328"/>
      <c r="V12" s="328"/>
      <c r="W12" s="328"/>
      <c r="X12" s="328"/>
      <c r="Y12" s="328"/>
      <c r="Z12" s="328"/>
      <c r="AA12" s="328"/>
      <c r="AB12" s="328"/>
      <c r="AC12" s="328"/>
      <c r="AD12" s="328"/>
      <c r="AE12" s="328"/>
      <c r="AF12" s="328"/>
      <c r="AG12" s="328"/>
      <c r="AH12" s="328"/>
      <c r="AI12" s="328"/>
      <c r="AJ12" s="328"/>
      <c r="AK12" s="328"/>
    </row>
    <row r="13" spans="1:37" ht="33" customHeight="1">
      <c r="A13" s="2836"/>
      <c r="B13" s="2837"/>
      <c r="C13" s="2838"/>
      <c r="D13" s="2830" t="s">
        <v>1003</v>
      </c>
      <c r="E13" s="2831"/>
      <c r="F13" s="2831"/>
      <c r="G13" s="2831"/>
      <c r="H13" s="2831"/>
      <c r="I13" s="2831"/>
      <c r="J13" s="2831"/>
      <c r="K13" s="2831"/>
      <c r="L13" s="2832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  <c r="AA13" s="328"/>
      <c r="AB13" s="328"/>
      <c r="AC13" s="328"/>
      <c r="AD13" s="328"/>
      <c r="AE13" s="328"/>
      <c r="AF13" s="328"/>
      <c r="AG13" s="328"/>
      <c r="AH13" s="328"/>
      <c r="AI13" s="328"/>
      <c r="AJ13" s="328"/>
      <c r="AK13" s="328"/>
    </row>
    <row r="14" spans="1:37" ht="15.75" customHeight="1" thickBot="1">
      <c r="A14" s="2842"/>
      <c r="B14" s="2843"/>
      <c r="C14" s="2844"/>
      <c r="D14" s="2860"/>
      <c r="E14" s="2861"/>
      <c r="F14" s="2861"/>
      <c r="G14" s="2861"/>
      <c r="H14" s="2861"/>
      <c r="I14" s="2861"/>
      <c r="J14" s="2861"/>
      <c r="K14" s="2861"/>
      <c r="L14" s="2862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28"/>
      <c r="X14" s="328"/>
      <c r="Y14" s="328"/>
      <c r="Z14" s="328"/>
      <c r="AA14" s="328"/>
      <c r="AB14" s="328"/>
      <c r="AC14" s="328"/>
      <c r="AD14" s="328"/>
      <c r="AE14" s="328"/>
      <c r="AF14" s="328"/>
      <c r="AG14" s="328"/>
      <c r="AH14" s="328"/>
      <c r="AI14" s="328"/>
      <c r="AJ14" s="328"/>
      <c r="AK14" s="328"/>
    </row>
    <row r="15" spans="1:37" ht="45.75" thickBot="1">
      <c r="A15" s="336" t="s">
        <v>1004</v>
      </c>
      <c r="B15" s="337" t="s">
        <v>1005</v>
      </c>
      <c r="C15" s="336" t="s">
        <v>222</v>
      </c>
      <c r="D15" s="338" t="s">
        <v>1006</v>
      </c>
      <c r="E15" s="339" t="s">
        <v>1007</v>
      </c>
      <c r="F15" s="339" t="s">
        <v>1008</v>
      </c>
      <c r="G15" s="339" t="s">
        <v>1009</v>
      </c>
      <c r="H15" s="339" t="s">
        <v>1010</v>
      </c>
      <c r="I15" s="339" t="s">
        <v>1011</v>
      </c>
      <c r="J15" s="339" t="s">
        <v>1012</v>
      </c>
      <c r="K15" s="340" t="s">
        <v>1286</v>
      </c>
      <c r="L15" s="1143" t="s">
        <v>985</v>
      </c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</row>
    <row r="16" spans="1:37">
      <c r="A16" s="342"/>
      <c r="B16" s="343">
        <v>1</v>
      </c>
      <c r="C16" s="965" t="s">
        <v>1287</v>
      </c>
      <c r="D16" s="344">
        <v>1730</v>
      </c>
      <c r="E16" s="345">
        <v>670</v>
      </c>
      <c r="F16" s="345" t="s">
        <v>1015</v>
      </c>
      <c r="G16" s="345">
        <v>0.26600000000000001</v>
      </c>
      <c r="H16" s="345">
        <v>1.9</v>
      </c>
      <c r="I16" s="345">
        <v>2850</v>
      </c>
      <c r="J16" s="345" t="s">
        <v>1288</v>
      </c>
      <c r="K16" s="346">
        <v>80</v>
      </c>
      <c r="L16" s="365">
        <f>Кухонные!I12</f>
        <v>324858.16089373047</v>
      </c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</row>
    <row r="17" spans="1:37">
      <c r="A17" s="342"/>
      <c r="B17" s="343">
        <v>2</v>
      </c>
      <c r="C17" s="965" t="s">
        <v>1289</v>
      </c>
      <c r="D17" s="344">
        <v>2610</v>
      </c>
      <c r="E17" s="345">
        <v>790</v>
      </c>
      <c r="F17" s="345" t="s">
        <v>1015</v>
      </c>
      <c r="G17" s="345">
        <v>0.45400000000000001</v>
      </c>
      <c r="H17" s="345">
        <v>3.4</v>
      </c>
      <c r="I17" s="345">
        <v>2850</v>
      </c>
      <c r="J17" s="345" t="s">
        <v>1290</v>
      </c>
      <c r="K17" s="346">
        <v>80</v>
      </c>
      <c r="L17" s="365">
        <f>Кухонные!I13</f>
        <v>339584.2787946249</v>
      </c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</row>
    <row r="18" spans="1:37">
      <c r="A18" s="342"/>
      <c r="B18" s="343">
        <v>3</v>
      </c>
      <c r="C18" s="965" t="s">
        <v>1291</v>
      </c>
      <c r="D18" s="344">
        <v>3340</v>
      </c>
      <c r="E18" s="345">
        <v>980</v>
      </c>
      <c r="F18" s="345" t="s">
        <v>1015</v>
      </c>
      <c r="G18" s="345">
        <v>0.70299999999999996</v>
      </c>
      <c r="H18" s="345">
        <v>4.0999999999999996</v>
      </c>
      <c r="I18" s="345">
        <v>2740</v>
      </c>
      <c r="J18" s="345" t="s">
        <v>1292</v>
      </c>
      <c r="K18" s="346">
        <v>80</v>
      </c>
      <c r="L18" s="365">
        <f>Кухонные!I14</f>
        <v>357844.66499173408</v>
      </c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  <c r="AG18" s="328"/>
      <c r="AH18" s="328"/>
      <c r="AI18" s="328"/>
      <c r="AJ18" s="328"/>
      <c r="AK18" s="328"/>
    </row>
    <row r="19" spans="1:37">
      <c r="A19" s="342"/>
      <c r="B19" s="343">
        <v>4</v>
      </c>
      <c r="C19" s="965" t="s">
        <v>1293</v>
      </c>
      <c r="D19" s="344">
        <v>3810</v>
      </c>
      <c r="E19" s="345">
        <v>1230</v>
      </c>
      <c r="F19" s="345" t="s">
        <v>1015</v>
      </c>
      <c r="G19" s="345">
        <v>1.17</v>
      </c>
      <c r="H19" s="345">
        <v>7.5</v>
      </c>
      <c r="I19" s="345">
        <v>2840</v>
      </c>
      <c r="J19" s="345" t="s">
        <v>1294</v>
      </c>
      <c r="K19" s="346">
        <v>60</v>
      </c>
      <c r="L19" s="365">
        <f>Кухонные!I15</f>
        <v>394070.91502793413</v>
      </c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328"/>
      <c r="AB19" s="328"/>
      <c r="AC19" s="328"/>
      <c r="AD19" s="328"/>
      <c r="AE19" s="328"/>
      <c r="AF19" s="328"/>
      <c r="AG19" s="328"/>
      <c r="AH19" s="328"/>
      <c r="AI19" s="328"/>
      <c r="AJ19" s="328"/>
      <c r="AK19" s="328"/>
    </row>
    <row r="20" spans="1:37">
      <c r="A20" s="342"/>
      <c r="B20" s="343">
        <v>5</v>
      </c>
      <c r="C20" s="966" t="s">
        <v>1295</v>
      </c>
      <c r="D20" s="344">
        <v>4340</v>
      </c>
      <c r="E20" s="345">
        <v>510</v>
      </c>
      <c r="F20" s="345" t="s">
        <v>1015</v>
      </c>
      <c r="G20" s="345">
        <v>0.501</v>
      </c>
      <c r="H20" s="345">
        <v>2.8</v>
      </c>
      <c r="I20" s="345">
        <v>1380</v>
      </c>
      <c r="J20" s="345" t="s">
        <v>1296</v>
      </c>
      <c r="K20" s="346">
        <v>50</v>
      </c>
      <c r="L20" s="365">
        <f>Кухонные!I16</f>
        <v>445317.80532304675</v>
      </c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  <c r="AG20" s="328"/>
      <c r="AH20" s="328"/>
      <c r="AI20" s="328"/>
      <c r="AJ20" s="328"/>
      <c r="AK20" s="328"/>
    </row>
    <row r="21" spans="1:37">
      <c r="A21" s="342"/>
      <c r="B21" s="343">
        <v>6</v>
      </c>
      <c r="C21" s="966" t="s">
        <v>1297</v>
      </c>
      <c r="D21" s="344">
        <v>5960</v>
      </c>
      <c r="E21" s="345">
        <v>640</v>
      </c>
      <c r="F21" s="345" t="s">
        <v>1015</v>
      </c>
      <c r="G21" s="345">
        <v>0.79300000000000004</v>
      </c>
      <c r="H21" s="345">
        <v>4.5</v>
      </c>
      <c r="I21" s="345">
        <v>1350</v>
      </c>
      <c r="J21" s="345" t="s">
        <v>1298</v>
      </c>
      <c r="K21" s="346">
        <v>65</v>
      </c>
      <c r="L21" s="365">
        <f>Кухонные!I17</f>
        <v>492735.9049639267</v>
      </c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8"/>
      <c r="AH21" s="328"/>
      <c r="AI21" s="328"/>
      <c r="AJ21" s="328"/>
      <c r="AK21" s="328"/>
    </row>
    <row r="22" spans="1:37">
      <c r="A22" s="342"/>
      <c r="B22" s="343">
        <v>7</v>
      </c>
      <c r="C22" s="966" t="s">
        <v>1299</v>
      </c>
      <c r="D22" s="344">
        <v>8600</v>
      </c>
      <c r="E22" s="345">
        <v>780</v>
      </c>
      <c r="F22" s="345" t="s">
        <v>1015</v>
      </c>
      <c r="G22" s="345">
        <v>1.3120000000000001</v>
      </c>
      <c r="H22" s="345">
        <v>7.5</v>
      </c>
      <c r="I22" s="345">
        <v>1360</v>
      </c>
      <c r="J22" s="345" t="s">
        <v>1300</v>
      </c>
      <c r="K22" s="346">
        <v>40</v>
      </c>
      <c r="L22" s="365">
        <f>Кухонные!I18</f>
        <v>605832.49044279568</v>
      </c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  <c r="AG22" s="328"/>
      <c r="AH22" s="328"/>
      <c r="AI22" s="328"/>
      <c r="AJ22" s="328"/>
      <c r="AK22" s="328"/>
    </row>
    <row r="23" spans="1:37">
      <c r="A23" s="342"/>
      <c r="B23" s="343">
        <v>8</v>
      </c>
      <c r="C23" s="966" t="s">
        <v>1301</v>
      </c>
      <c r="D23" s="344">
        <v>12180</v>
      </c>
      <c r="E23" s="345">
        <v>900</v>
      </c>
      <c r="F23" s="345" t="s">
        <v>1072</v>
      </c>
      <c r="G23" s="345">
        <v>2.39</v>
      </c>
      <c r="H23" s="345">
        <v>5.01</v>
      </c>
      <c r="I23" s="345">
        <v>1450</v>
      </c>
      <c r="J23" s="345" t="s">
        <v>1302</v>
      </c>
      <c r="K23" s="346">
        <v>80</v>
      </c>
      <c r="L23" s="365">
        <f>Кухонные!I19</f>
        <v>766641.69792056258</v>
      </c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  <c r="AF23" s="328"/>
      <c r="AG23" s="328"/>
      <c r="AH23" s="328"/>
      <c r="AI23" s="328"/>
      <c r="AJ23" s="328"/>
      <c r="AK23" s="328"/>
    </row>
    <row r="24" spans="1:37" ht="15.75" thickBot="1">
      <c r="A24" s="342"/>
      <c r="B24" s="355">
        <v>9</v>
      </c>
      <c r="C24" s="967" t="s">
        <v>1303</v>
      </c>
      <c r="D24" s="352">
        <v>15100</v>
      </c>
      <c r="E24" s="353">
        <v>1350</v>
      </c>
      <c r="F24" s="353" t="s">
        <v>1072</v>
      </c>
      <c r="G24" s="353">
        <v>4.077</v>
      </c>
      <c r="H24" s="353">
        <v>7.68</v>
      </c>
      <c r="I24" s="353">
        <v>1410</v>
      </c>
      <c r="J24" s="353" t="s">
        <v>1304</v>
      </c>
      <c r="K24" s="354">
        <v>50</v>
      </c>
      <c r="L24" s="1146">
        <f>Кухонные!I20</f>
        <v>948951.03753363539</v>
      </c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28"/>
      <c r="AG24" s="328"/>
      <c r="AH24" s="328"/>
      <c r="AI24" s="328"/>
      <c r="AJ24" s="328"/>
      <c r="AK24" s="328"/>
    </row>
    <row r="25" spans="1:37" ht="15.75" thickBot="1">
      <c r="A25" s="2884" t="s">
        <v>1285</v>
      </c>
      <c r="B25" s="2885"/>
      <c r="C25" s="2885"/>
      <c r="D25" s="2885"/>
      <c r="E25" s="2885"/>
      <c r="F25" s="2885"/>
      <c r="G25" s="2885"/>
      <c r="H25" s="2885"/>
      <c r="I25" s="2885"/>
      <c r="J25" s="2885"/>
      <c r="K25" s="2885"/>
      <c r="L25" s="2886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8"/>
      <c r="AI25" s="328"/>
      <c r="AJ25" s="328"/>
      <c r="AK25" s="328"/>
    </row>
    <row r="26" spans="1:37">
      <c r="A26" s="328"/>
      <c r="B26" s="328"/>
      <c r="C26" s="328"/>
      <c r="D26" s="328"/>
      <c r="E26" s="328"/>
      <c r="F26" s="328"/>
      <c r="G26" s="328"/>
      <c r="H26" s="328"/>
      <c r="I26" s="328"/>
      <c r="J26" s="328"/>
      <c r="K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</row>
    <row r="27" spans="1:37">
      <c r="A27" s="328"/>
      <c r="B27" s="328"/>
      <c r="C27" s="328"/>
      <c r="D27" s="328"/>
      <c r="E27" s="328"/>
      <c r="F27" s="328"/>
      <c r="G27" s="328"/>
      <c r="H27" s="328"/>
      <c r="I27" s="328"/>
      <c r="J27" s="328"/>
      <c r="K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28"/>
      <c r="AI27" s="328"/>
      <c r="AJ27" s="328"/>
      <c r="AK27" s="328"/>
    </row>
    <row r="28" spans="1:37">
      <c r="A28" s="328"/>
      <c r="B28" s="328"/>
      <c r="C28" s="328"/>
      <c r="D28" s="328"/>
      <c r="E28" s="328"/>
      <c r="F28" s="328"/>
      <c r="G28" s="328"/>
      <c r="H28" s="328"/>
      <c r="I28" s="328"/>
      <c r="J28" s="328"/>
      <c r="K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28"/>
      <c r="AI28" s="328"/>
      <c r="AJ28" s="328"/>
      <c r="AK28" s="328"/>
    </row>
    <row r="29" spans="1:37">
      <c r="A29" s="328"/>
      <c r="B29" s="328"/>
      <c r="C29" s="328"/>
      <c r="D29" s="328"/>
      <c r="E29" s="328"/>
      <c r="F29" s="328"/>
      <c r="G29" s="328"/>
      <c r="H29" s="328"/>
      <c r="I29" s="328"/>
      <c r="J29" s="328"/>
      <c r="K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328"/>
      <c r="AD29" s="328"/>
      <c r="AE29" s="328"/>
      <c r="AF29" s="328"/>
      <c r="AG29" s="328"/>
      <c r="AH29" s="328"/>
      <c r="AI29" s="328"/>
      <c r="AJ29" s="328"/>
      <c r="AK29" s="328"/>
    </row>
    <row r="30" spans="1:37">
      <c r="A30" s="328"/>
      <c r="B30" s="328"/>
      <c r="C30" s="328"/>
      <c r="D30" s="328"/>
      <c r="E30" s="328"/>
      <c r="F30" s="328"/>
      <c r="G30" s="328"/>
      <c r="H30" s="328"/>
      <c r="I30" s="328"/>
      <c r="J30" s="328"/>
      <c r="K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8"/>
      <c r="AD30" s="328"/>
      <c r="AE30" s="328"/>
      <c r="AF30" s="328"/>
      <c r="AG30" s="328"/>
      <c r="AH30" s="328"/>
      <c r="AI30" s="328"/>
      <c r="AJ30" s="328"/>
      <c r="AK30" s="328"/>
    </row>
    <row r="31" spans="1:37">
      <c r="A31" s="328"/>
      <c r="B31" s="328"/>
      <c r="C31" s="328"/>
      <c r="D31" s="328"/>
      <c r="E31" s="328"/>
      <c r="F31" s="328"/>
      <c r="G31" s="328"/>
      <c r="H31" s="328"/>
      <c r="I31" s="328"/>
      <c r="J31" s="328"/>
      <c r="K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28"/>
      <c r="AF31" s="328"/>
      <c r="AG31" s="328"/>
      <c r="AH31" s="328"/>
      <c r="AI31" s="328"/>
      <c r="AJ31" s="328"/>
      <c r="AK31" s="328"/>
    </row>
    <row r="32" spans="1:37">
      <c r="A32" s="328"/>
      <c r="B32" s="328"/>
      <c r="C32" s="328"/>
      <c r="D32" s="328"/>
      <c r="E32" s="328"/>
      <c r="F32" s="328"/>
      <c r="G32" s="328"/>
      <c r="H32" s="328"/>
      <c r="I32" s="328"/>
      <c r="J32" s="328"/>
      <c r="K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28"/>
      <c r="AF32" s="328"/>
      <c r="AG32" s="328"/>
      <c r="AH32" s="328"/>
      <c r="AI32" s="328"/>
      <c r="AJ32" s="328"/>
      <c r="AK32" s="328"/>
    </row>
    <row r="33" spans="1:37">
      <c r="A33" s="328"/>
      <c r="B33" s="328"/>
      <c r="C33" s="328"/>
      <c r="D33" s="328"/>
      <c r="E33" s="328"/>
      <c r="F33" s="328"/>
      <c r="G33" s="328"/>
      <c r="H33" s="328"/>
      <c r="I33" s="328"/>
      <c r="J33" s="328"/>
      <c r="K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</row>
    <row r="34" spans="1:37">
      <c r="A34" s="328"/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</row>
    <row r="35" spans="1:37">
      <c r="A35" s="328"/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328"/>
      <c r="AB35" s="328"/>
      <c r="AC35" s="328"/>
      <c r="AD35" s="328"/>
      <c r="AE35" s="328"/>
      <c r="AF35" s="328"/>
      <c r="AG35" s="328"/>
      <c r="AH35" s="328"/>
      <c r="AI35" s="328"/>
      <c r="AJ35" s="328"/>
      <c r="AK35" s="328"/>
    </row>
    <row r="36" spans="1:37">
      <c r="A36" s="328"/>
      <c r="B36" s="328"/>
      <c r="C36" s="328"/>
      <c r="D36" s="328"/>
      <c r="E36" s="328"/>
      <c r="F36" s="328"/>
      <c r="G36" s="328"/>
      <c r="H36" s="328"/>
      <c r="I36" s="328"/>
      <c r="J36" s="328"/>
      <c r="K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28"/>
      <c r="AB36" s="328"/>
      <c r="AC36" s="328"/>
      <c r="AD36" s="328"/>
      <c r="AE36" s="328"/>
      <c r="AF36" s="328"/>
      <c r="AG36" s="328"/>
      <c r="AH36" s="328"/>
      <c r="AI36" s="328"/>
      <c r="AJ36" s="328"/>
      <c r="AK36" s="328"/>
    </row>
    <row r="37" spans="1:37">
      <c r="A37" s="328"/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</row>
    <row r="38" spans="1:37">
      <c r="A38" s="328"/>
      <c r="B38" s="328"/>
      <c r="C38" s="328"/>
      <c r="D38" s="328"/>
      <c r="E38" s="328"/>
      <c r="F38" s="328"/>
      <c r="G38" s="328"/>
      <c r="H38" s="328"/>
      <c r="I38" s="328"/>
      <c r="J38" s="328"/>
      <c r="K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</row>
    <row r="39" spans="1:37">
      <c r="A39" s="328"/>
      <c r="B39" s="328"/>
      <c r="C39" s="328"/>
      <c r="D39" s="328"/>
      <c r="E39" s="328"/>
      <c r="F39" s="328"/>
      <c r="G39" s="328"/>
      <c r="H39" s="328"/>
      <c r="I39" s="328"/>
      <c r="J39" s="328"/>
      <c r="K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</row>
    <row r="40" spans="1:37">
      <c r="A40" s="328"/>
      <c r="B40" s="328"/>
      <c r="C40" s="328"/>
      <c r="D40" s="328"/>
      <c r="E40" s="328"/>
      <c r="F40" s="328"/>
      <c r="G40" s="328"/>
      <c r="H40" s="328"/>
      <c r="I40" s="328"/>
      <c r="J40" s="328"/>
      <c r="K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28"/>
      <c r="AB40" s="328"/>
      <c r="AC40" s="328"/>
      <c r="AD40" s="328"/>
      <c r="AE40" s="328"/>
      <c r="AF40" s="328"/>
      <c r="AG40" s="328"/>
      <c r="AH40" s="328"/>
      <c r="AI40" s="328"/>
      <c r="AJ40" s="328"/>
      <c r="AK40" s="328"/>
    </row>
    <row r="41" spans="1:37">
      <c r="A41" s="328"/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</row>
    <row r="42" spans="1:37">
      <c r="A42" s="328"/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</row>
    <row r="43" spans="1:37">
      <c r="A43" s="328"/>
      <c r="B43" s="328"/>
      <c r="C43" s="328"/>
      <c r="D43" s="328"/>
      <c r="E43" s="328"/>
      <c r="F43" s="328"/>
      <c r="G43" s="328"/>
      <c r="H43" s="328"/>
      <c r="I43" s="328"/>
      <c r="J43" s="328"/>
      <c r="K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C43" s="328"/>
      <c r="AD43" s="328"/>
      <c r="AE43" s="328"/>
      <c r="AF43" s="328"/>
      <c r="AG43" s="328"/>
      <c r="AH43" s="328"/>
      <c r="AI43" s="328"/>
      <c r="AJ43" s="328"/>
      <c r="AK43" s="328"/>
    </row>
    <row r="44" spans="1:37">
      <c r="A44" s="328"/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  <c r="AH44" s="328"/>
      <c r="AI44" s="328"/>
      <c r="AJ44" s="328"/>
      <c r="AK44" s="328"/>
    </row>
    <row r="45" spans="1:37">
      <c r="A45" s="328"/>
      <c r="B45" s="328"/>
      <c r="C45" s="328"/>
      <c r="D45" s="328"/>
      <c r="E45" s="328"/>
      <c r="F45" s="328"/>
      <c r="G45" s="328"/>
      <c r="H45" s="328"/>
      <c r="I45" s="328"/>
      <c r="J45" s="328"/>
      <c r="K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  <c r="Y45" s="328"/>
      <c r="Z45" s="328"/>
      <c r="AA45" s="328"/>
      <c r="AB45" s="328"/>
      <c r="AC45" s="328"/>
      <c r="AD45" s="328"/>
      <c r="AE45" s="328"/>
      <c r="AF45" s="328"/>
      <c r="AG45" s="328"/>
      <c r="AH45" s="328"/>
      <c r="AI45" s="328"/>
      <c r="AJ45" s="328"/>
      <c r="AK45" s="328"/>
    </row>
    <row r="46" spans="1:37">
      <c r="A46" s="328"/>
      <c r="B46" s="328"/>
      <c r="C46" s="328"/>
      <c r="D46" s="328"/>
      <c r="E46" s="328"/>
      <c r="F46" s="328"/>
      <c r="G46" s="328"/>
      <c r="H46" s="328"/>
      <c r="I46" s="328"/>
      <c r="J46" s="328"/>
      <c r="K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8"/>
      <c r="AI46" s="328"/>
      <c r="AJ46" s="328"/>
      <c r="AK46" s="328"/>
    </row>
    <row r="47" spans="1:37">
      <c r="A47" s="328"/>
      <c r="B47" s="328"/>
      <c r="C47" s="328"/>
      <c r="D47" s="328"/>
      <c r="E47" s="328"/>
      <c r="F47" s="328"/>
      <c r="G47" s="328"/>
      <c r="H47" s="328"/>
      <c r="I47" s="328"/>
      <c r="J47" s="328"/>
      <c r="K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28"/>
      <c r="AB47" s="328"/>
      <c r="AC47" s="328"/>
      <c r="AD47" s="328"/>
      <c r="AE47" s="328"/>
      <c r="AF47" s="328"/>
      <c r="AG47" s="328"/>
      <c r="AH47" s="328"/>
      <c r="AI47" s="328"/>
      <c r="AJ47" s="328"/>
      <c r="AK47" s="328"/>
    </row>
    <row r="48" spans="1:37">
      <c r="A48" s="328"/>
      <c r="B48" s="328"/>
      <c r="C48" s="328"/>
      <c r="D48" s="328"/>
      <c r="E48" s="328"/>
      <c r="F48" s="328"/>
      <c r="G48" s="328"/>
      <c r="H48" s="328"/>
      <c r="I48" s="328"/>
      <c r="J48" s="328"/>
      <c r="K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  <c r="AH48" s="328"/>
      <c r="AI48" s="328"/>
      <c r="AJ48" s="328"/>
      <c r="AK48" s="328"/>
    </row>
    <row r="49" spans="1:37">
      <c r="A49" s="328"/>
      <c r="B49" s="328"/>
      <c r="C49" s="328"/>
      <c r="D49" s="328"/>
      <c r="E49" s="328"/>
      <c r="F49" s="328"/>
      <c r="G49" s="328"/>
      <c r="H49" s="328"/>
      <c r="I49" s="328"/>
      <c r="J49" s="328"/>
      <c r="K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</row>
    <row r="50" spans="1:37">
      <c r="A50" s="328"/>
      <c r="B50" s="328"/>
      <c r="C50" s="328"/>
      <c r="D50" s="328"/>
      <c r="E50" s="328"/>
      <c r="F50" s="328"/>
      <c r="G50" s="328"/>
      <c r="H50" s="328"/>
      <c r="I50" s="328"/>
      <c r="J50" s="328"/>
      <c r="K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28"/>
      <c r="AF50" s="328"/>
      <c r="AG50" s="328"/>
      <c r="AH50" s="328"/>
      <c r="AI50" s="328"/>
      <c r="AJ50" s="328"/>
      <c r="AK50" s="328"/>
    </row>
    <row r="51" spans="1:37">
      <c r="A51" s="328"/>
      <c r="B51" s="328"/>
      <c r="C51" s="328"/>
      <c r="D51" s="328"/>
      <c r="E51" s="328"/>
      <c r="F51" s="328"/>
      <c r="G51" s="328"/>
      <c r="H51" s="328"/>
      <c r="I51" s="328"/>
      <c r="J51" s="328"/>
      <c r="K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  <c r="AH51" s="328"/>
      <c r="AI51" s="328"/>
      <c r="AJ51" s="328"/>
      <c r="AK51" s="328"/>
    </row>
    <row r="52" spans="1:37">
      <c r="A52" s="328"/>
      <c r="B52" s="328"/>
      <c r="C52" s="328"/>
      <c r="D52" s="328"/>
      <c r="E52" s="328"/>
      <c r="F52" s="328"/>
      <c r="G52" s="328"/>
      <c r="H52" s="328"/>
      <c r="I52" s="328"/>
      <c r="J52" s="328"/>
      <c r="K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  <c r="AH52" s="328"/>
      <c r="AI52" s="328"/>
      <c r="AJ52" s="328"/>
      <c r="AK52" s="328"/>
    </row>
    <row r="53" spans="1:37">
      <c r="A53" s="328"/>
      <c r="B53" s="328"/>
      <c r="C53" s="328"/>
      <c r="D53" s="328"/>
      <c r="E53" s="328"/>
      <c r="F53" s="328"/>
      <c r="G53" s="328"/>
      <c r="H53" s="328"/>
      <c r="I53" s="328"/>
      <c r="J53" s="328"/>
      <c r="K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  <c r="AC53" s="328"/>
      <c r="AD53" s="328"/>
      <c r="AE53" s="328"/>
      <c r="AF53" s="328"/>
      <c r="AG53" s="328"/>
      <c r="AH53" s="328"/>
      <c r="AI53" s="328"/>
      <c r="AJ53" s="328"/>
      <c r="AK53" s="328"/>
    </row>
    <row r="54" spans="1:37">
      <c r="A54" s="328"/>
      <c r="B54" s="328"/>
      <c r="C54" s="328"/>
      <c r="D54" s="328"/>
      <c r="E54" s="328"/>
      <c r="F54" s="328"/>
      <c r="G54" s="328"/>
      <c r="H54" s="328"/>
      <c r="I54" s="328"/>
      <c r="J54" s="328"/>
      <c r="K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  <c r="Y54" s="328"/>
      <c r="Z54" s="328"/>
      <c r="AA54" s="328"/>
      <c r="AB54" s="328"/>
      <c r="AC54" s="328"/>
      <c r="AD54" s="328"/>
      <c r="AE54" s="328"/>
      <c r="AF54" s="328"/>
      <c r="AG54" s="328"/>
      <c r="AH54" s="328"/>
      <c r="AI54" s="328"/>
      <c r="AJ54" s="328"/>
      <c r="AK54" s="328"/>
    </row>
    <row r="55" spans="1:37">
      <c r="A55" s="328"/>
      <c r="B55" s="328"/>
      <c r="C55" s="328"/>
      <c r="D55" s="328"/>
      <c r="E55" s="328"/>
      <c r="F55" s="328"/>
      <c r="G55" s="328"/>
      <c r="H55" s="328"/>
      <c r="I55" s="328"/>
      <c r="J55" s="328"/>
      <c r="K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  <c r="AB55" s="328"/>
      <c r="AC55" s="328"/>
      <c r="AD55" s="328"/>
      <c r="AE55" s="328"/>
      <c r="AF55" s="328"/>
      <c r="AG55" s="328"/>
      <c r="AH55" s="328"/>
      <c r="AI55" s="328"/>
      <c r="AJ55" s="328"/>
      <c r="AK55" s="328"/>
    </row>
    <row r="56" spans="1:37">
      <c r="A56" s="328"/>
      <c r="B56" s="328"/>
      <c r="C56" s="328"/>
      <c r="D56" s="328"/>
      <c r="E56" s="328"/>
      <c r="F56" s="328"/>
      <c r="G56" s="328"/>
      <c r="H56" s="328"/>
      <c r="I56" s="328"/>
      <c r="J56" s="328"/>
      <c r="K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8"/>
      <c r="AH56" s="328"/>
      <c r="AI56" s="328"/>
      <c r="AJ56" s="328"/>
      <c r="AK56" s="328"/>
    </row>
    <row r="57" spans="1:37">
      <c r="A57" s="328"/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328"/>
      <c r="AD57" s="328"/>
      <c r="AE57" s="328"/>
      <c r="AF57" s="328"/>
      <c r="AG57" s="328"/>
      <c r="AH57" s="328"/>
      <c r="AI57" s="328"/>
      <c r="AJ57" s="328"/>
      <c r="AK57" s="328"/>
    </row>
    <row r="58" spans="1:37">
      <c r="A58" s="328"/>
      <c r="B58" s="328"/>
      <c r="C58" s="328"/>
      <c r="D58" s="328"/>
      <c r="E58" s="328"/>
      <c r="F58" s="328"/>
      <c r="G58" s="328"/>
      <c r="H58" s="328"/>
      <c r="I58" s="328"/>
      <c r="J58" s="328"/>
      <c r="K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328"/>
      <c r="AB58" s="328"/>
      <c r="AC58" s="328"/>
      <c r="AD58" s="328"/>
      <c r="AE58" s="328"/>
      <c r="AF58" s="328"/>
      <c r="AG58" s="328"/>
      <c r="AH58" s="328"/>
      <c r="AI58" s="328"/>
      <c r="AJ58" s="328"/>
      <c r="AK58" s="328"/>
    </row>
    <row r="59" spans="1:37">
      <c r="A59" s="328"/>
      <c r="B59" s="328"/>
      <c r="C59" s="328"/>
      <c r="D59" s="328"/>
      <c r="E59" s="328"/>
      <c r="F59" s="328"/>
      <c r="G59" s="328"/>
      <c r="H59" s="328"/>
      <c r="I59" s="328"/>
      <c r="J59" s="328"/>
      <c r="K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328"/>
      <c r="AC59" s="328"/>
      <c r="AD59" s="328"/>
      <c r="AE59" s="328"/>
      <c r="AF59" s="328"/>
      <c r="AG59" s="328"/>
      <c r="AH59" s="328"/>
      <c r="AI59" s="328"/>
      <c r="AJ59" s="328"/>
      <c r="AK59" s="328"/>
    </row>
    <row r="60" spans="1:37">
      <c r="A60" s="328"/>
      <c r="B60" s="328"/>
      <c r="C60" s="328"/>
      <c r="D60" s="328"/>
      <c r="E60" s="328"/>
      <c r="F60" s="328"/>
      <c r="G60" s="328"/>
      <c r="H60" s="328"/>
      <c r="I60" s="328"/>
      <c r="J60" s="328"/>
      <c r="K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  <c r="AC60" s="328"/>
      <c r="AD60" s="328"/>
      <c r="AE60" s="328"/>
      <c r="AF60" s="328"/>
      <c r="AG60" s="328"/>
      <c r="AH60" s="328"/>
      <c r="AI60" s="328"/>
      <c r="AJ60" s="328"/>
      <c r="AK60" s="328"/>
    </row>
    <row r="61" spans="1:37">
      <c r="A61" s="328"/>
      <c r="B61" s="328"/>
      <c r="C61" s="328"/>
      <c r="D61" s="328"/>
      <c r="E61" s="328"/>
      <c r="F61" s="328"/>
      <c r="G61" s="328"/>
      <c r="H61" s="328"/>
      <c r="I61" s="328"/>
      <c r="J61" s="328"/>
      <c r="K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  <c r="W61" s="328"/>
      <c r="X61" s="328"/>
      <c r="Y61" s="328"/>
      <c r="Z61" s="328"/>
      <c r="AA61" s="328"/>
      <c r="AB61" s="328"/>
      <c r="AC61" s="328"/>
      <c r="AD61" s="328"/>
      <c r="AE61" s="328"/>
      <c r="AF61" s="328"/>
      <c r="AG61" s="328"/>
      <c r="AH61" s="328"/>
      <c r="AI61" s="328"/>
      <c r="AJ61" s="328"/>
      <c r="AK61" s="328"/>
    </row>
    <row r="62" spans="1:37">
      <c r="A62" s="328"/>
      <c r="B62" s="328"/>
      <c r="C62" s="328"/>
      <c r="D62" s="328"/>
      <c r="E62" s="328"/>
      <c r="F62" s="328"/>
      <c r="G62" s="328"/>
      <c r="H62" s="328"/>
      <c r="I62" s="328"/>
      <c r="J62" s="328"/>
      <c r="K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  <c r="W62" s="328"/>
      <c r="X62" s="328"/>
      <c r="Y62" s="328"/>
      <c r="Z62" s="328"/>
      <c r="AA62" s="328"/>
      <c r="AB62" s="328"/>
      <c r="AC62" s="328"/>
      <c r="AD62" s="328"/>
      <c r="AE62" s="328"/>
      <c r="AF62" s="328"/>
      <c r="AG62" s="328"/>
      <c r="AH62" s="328"/>
      <c r="AI62" s="328"/>
      <c r="AJ62" s="328"/>
      <c r="AK62" s="328"/>
    </row>
    <row r="63" spans="1:37">
      <c r="A63" s="328"/>
      <c r="B63" s="328"/>
      <c r="C63" s="328"/>
      <c r="D63" s="328"/>
      <c r="E63" s="328"/>
      <c r="F63" s="328"/>
      <c r="G63" s="328"/>
      <c r="H63" s="328"/>
      <c r="I63" s="328"/>
      <c r="J63" s="328"/>
      <c r="K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328"/>
      <c r="AB63" s="328"/>
      <c r="AC63" s="328"/>
      <c r="AD63" s="328"/>
      <c r="AE63" s="328"/>
      <c r="AF63" s="328"/>
      <c r="AG63" s="328"/>
      <c r="AH63" s="328"/>
      <c r="AI63" s="328"/>
      <c r="AJ63" s="328"/>
      <c r="AK63" s="328"/>
    </row>
    <row r="64" spans="1:37">
      <c r="A64" s="328"/>
      <c r="B64" s="328"/>
      <c r="C64" s="328"/>
      <c r="D64" s="328"/>
      <c r="E64" s="328"/>
      <c r="F64" s="328"/>
      <c r="G64" s="328"/>
      <c r="H64" s="328"/>
      <c r="I64" s="328"/>
      <c r="J64" s="328"/>
      <c r="K64" s="328"/>
      <c r="M64" s="328"/>
      <c r="N64" s="328"/>
      <c r="O64" s="328"/>
      <c r="P64" s="328"/>
      <c r="Q64" s="328"/>
      <c r="R64" s="328"/>
      <c r="S64" s="328"/>
      <c r="T64" s="328"/>
      <c r="U64" s="328"/>
      <c r="V64" s="328"/>
      <c r="W64" s="328"/>
      <c r="X64" s="328"/>
      <c r="Y64" s="328"/>
      <c r="Z64" s="328"/>
      <c r="AA64" s="328"/>
      <c r="AB64" s="328"/>
      <c r="AC64" s="328"/>
      <c r="AD64" s="328"/>
      <c r="AE64" s="328"/>
      <c r="AF64" s="328"/>
      <c r="AG64" s="328"/>
      <c r="AH64" s="328"/>
      <c r="AI64" s="328"/>
      <c r="AJ64" s="328"/>
      <c r="AK64" s="328"/>
    </row>
    <row r="65" spans="1:37">
      <c r="A65" s="328"/>
      <c r="B65" s="328"/>
      <c r="C65" s="328"/>
      <c r="D65" s="328"/>
      <c r="E65" s="328"/>
      <c r="F65" s="328"/>
      <c r="G65" s="328"/>
      <c r="H65" s="328"/>
      <c r="I65" s="328"/>
      <c r="J65" s="328"/>
      <c r="K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  <c r="W65" s="328"/>
      <c r="X65" s="328"/>
      <c r="Y65" s="328"/>
      <c r="Z65" s="328"/>
      <c r="AA65" s="328"/>
      <c r="AB65" s="328"/>
      <c r="AC65" s="328"/>
      <c r="AD65" s="328"/>
      <c r="AE65" s="328"/>
      <c r="AF65" s="328"/>
      <c r="AG65" s="328"/>
      <c r="AH65" s="328"/>
      <c r="AI65" s="328"/>
      <c r="AJ65" s="328"/>
      <c r="AK65" s="328"/>
    </row>
    <row r="66" spans="1:37">
      <c r="A66" s="328"/>
      <c r="B66" s="328"/>
      <c r="C66" s="328"/>
      <c r="D66" s="328"/>
      <c r="E66" s="328"/>
      <c r="F66" s="328"/>
      <c r="G66" s="328"/>
      <c r="H66" s="328"/>
      <c r="I66" s="328"/>
      <c r="J66" s="328"/>
      <c r="K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328"/>
      <c r="AC66" s="328"/>
      <c r="AD66" s="328"/>
      <c r="AE66" s="328"/>
      <c r="AF66" s="328"/>
      <c r="AG66" s="328"/>
      <c r="AH66" s="328"/>
      <c r="AI66" s="328"/>
      <c r="AJ66" s="328"/>
      <c r="AK66" s="328"/>
    </row>
    <row r="67" spans="1:37">
      <c r="A67" s="328"/>
      <c r="B67" s="328"/>
      <c r="C67" s="328"/>
      <c r="D67" s="328"/>
      <c r="E67" s="328"/>
      <c r="F67" s="328"/>
      <c r="G67" s="328"/>
      <c r="H67" s="328"/>
      <c r="I67" s="328"/>
      <c r="J67" s="328"/>
      <c r="K67" s="328"/>
      <c r="M67" s="328"/>
      <c r="N67" s="328"/>
      <c r="O67" s="328"/>
      <c r="P67" s="328"/>
      <c r="Q67" s="328"/>
      <c r="R67" s="328"/>
      <c r="S67" s="328"/>
      <c r="T67" s="328"/>
      <c r="U67" s="328"/>
      <c r="V67" s="328"/>
      <c r="W67" s="328"/>
      <c r="X67" s="328"/>
      <c r="Y67" s="328"/>
      <c r="Z67" s="328"/>
      <c r="AA67" s="328"/>
      <c r="AB67" s="328"/>
      <c r="AC67" s="328"/>
      <c r="AD67" s="328"/>
      <c r="AE67" s="328"/>
      <c r="AF67" s="328"/>
      <c r="AG67" s="328"/>
      <c r="AH67" s="328"/>
      <c r="AI67" s="328"/>
      <c r="AJ67" s="328"/>
      <c r="AK67" s="328"/>
    </row>
    <row r="68" spans="1:37">
      <c r="A68" s="328"/>
      <c r="B68" s="328"/>
      <c r="C68" s="328"/>
      <c r="D68" s="328"/>
      <c r="E68" s="328"/>
      <c r="F68" s="328"/>
      <c r="G68" s="328"/>
      <c r="H68" s="328"/>
      <c r="I68" s="328"/>
      <c r="J68" s="328"/>
      <c r="K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8"/>
      <c r="X68" s="328"/>
      <c r="Y68" s="328"/>
      <c r="Z68" s="328"/>
      <c r="AA68" s="328"/>
      <c r="AB68" s="328"/>
      <c r="AC68" s="328"/>
      <c r="AD68" s="328"/>
      <c r="AE68" s="328"/>
      <c r="AF68" s="328"/>
      <c r="AG68" s="328"/>
      <c r="AH68" s="328"/>
      <c r="AI68" s="328"/>
      <c r="AJ68" s="328"/>
      <c r="AK68" s="328"/>
    </row>
    <row r="69" spans="1:37">
      <c r="A69" s="328"/>
      <c r="B69" s="328"/>
      <c r="C69" s="328"/>
      <c r="D69" s="328"/>
      <c r="E69" s="328"/>
      <c r="F69" s="328"/>
      <c r="G69" s="328"/>
      <c r="H69" s="328"/>
      <c r="I69" s="328"/>
      <c r="J69" s="328"/>
      <c r="K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8"/>
    </row>
    <row r="70" spans="1:37">
      <c r="A70" s="328"/>
      <c r="B70" s="328"/>
      <c r="C70" s="328"/>
      <c r="D70" s="328"/>
      <c r="E70" s="328"/>
      <c r="F70" s="328"/>
      <c r="G70" s="328"/>
      <c r="H70" s="328"/>
      <c r="I70" s="328"/>
      <c r="J70" s="328"/>
      <c r="K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  <c r="Y70" s="328"/>
      <c r="Z70" s="328"/>
      <c r="AA70" s="328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</row>
    <row r="71" spans="1:37">
      <c r="A71" s="328"/>
      <c r="B71" s="328"/>
      <c r="C71" s="328"/>
      <c r="D71" s="328"/>
      <c r="E71" s="328"/>
      <c r="F71" s="328"/>
      <c r="G71" s="328"/>
      <c r="H71" s="328"/>
      <c r="I71" s="328"/>
      <c r="J71" s="328"/>
      <c r="K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8"/>
      <c r="X71" s="328"/>
      <c r="Y71" s="328"/>
      <c r="Z71" s="328"/>
      <c r="AA71" s="328"/>
      <c r="AB71" s="328"/>
      <c r="AC71" s="328"/>
      <c r="AD71" s="328"/>
      <c r="AE71" s="328"/>
      <c r="AF71" s="328"/>
      <c r="AG71" s="328"/>
      <c r="AH71" s="328"/>
      <c r="AI71" s="328"/>
      <c r="AJ71" s="328"/>
      <c r="AK71" s="328"/>
    </row>
    <row r="72" spans="1:37">
      <c r="A72" s="328"/>
      <c r="B72" s="328"/>
      <c r="C72" s="328"/>
      <c r="D72" s="328"/>
      <c r="E72" s="328"/>
      <c r="F72" s="328"/>
      <c r="G72" s="328"/>
      <c r="H72" s="328"/>
      <c r="I72" s="328"/>
      <c r="J72" s="328"/>
      <c r="K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  <c r="W72" s="328"/>
      <c r="X72" s="328"/>
      <c r="Y72" s="328"/>
      <c r="Z72" s="328"/>
      <c r="AA72" s="328"/>
      <c r="AB72" s="328"/>
      <c r="AC72" s="328"/>
      <c r="AD72" s="328"/>
      <c r="AE72" s="328"/>
      <c r="AF72" s="328"/>
      <c r="AG72" s="328"/>
      <c r="AH72" s="328"/>
      <c r="AI72" s="328"/>
      <c r="AJ72" s="328"/>
      <c r="AK72" s="328"/>
    </row>
    <row r="73" spans="1:37">
      <c r="A73" s="328"/>
      <c r="B73" s="328"/>
      <c r="C73" s="328"/>
      <c r="D73" s="328"/>
      <c r="E73" s="328"/>
      <c r="F73" s="328"/>
      <c r="G73" s="328"/>
      <c r="H73" s="328"/>
      <c r="I73" s="328"/>
      <c r="J73" s="328"/>
      <c r="K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328"/>
      <c r="AB73" s="328"/>
      <c r="AC73" s="328"/>
      <c r="AD73" s="328"/>
      <c r="AE73" s="328"/>
      <c r="AF73" s="328"/>
      <c r="AG73" s="328"/>
      <c r="AH73" s="328"/>
      <c r="AI73" s="328"/>
      <c r="AJ73" s="328"/>
      <c r="AK73" s="328"/>
    </row>
  </sheetData>
  <sheetProtection password="C617" sheet="1" objects="1" scenarios="1" selectLockedCells="1" selectUnlockedCells="1"/>
  <mergeCells count="6">
    <mergeCell ref="A25:L25"/>
    <mergeCell ref="A12:L12"/>
    <mergeCell ref="A1:C2"/>
    <mergeCell ref="D1:L2"/>
    <mergeCell ref="A13:C14"/>
    <mergeCell ref="D13:L14"/>
  </mergeCells>
  <pageMargins left="0.7" right="0.7" top="0.75" bottom="0.75" header="0.3" footer="0.3"/>
  <pageSetup paperSize="9" scale="52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002060"/>
  </sheetPr>
  <dimension ref="A1:AN363"/>
  <sheetViews>
    <sheetView view="pageBreakPreview" zoomScaleNormal="55" zoomScaleSheetLayoutView="100" workbookViewId="0">
      <selection activeCell="F6" sqref="F6"/>
    </sheetView>
  </sheetViews>
  <sheetFormatPr defaultRowHeight="15"/>
  <cols>
    <col min="1" max="1" width="23.7109375" style="329" customWidth="1"/>
    <col min="2" max="2" width="6.85546875" style="329" customWidth="1"/>
    <col min="3" max="3" width="57" style="329" customWidth="1"/>
    <col min="4" max="4" width="15.85546875" style="988" customWidth="1"/>
    <col min="5" max="5" width="9.140625" style="329"/>
    <col min="6" max="6" width="13" style="329" customWidth="1"/>
    <col min="7" max="16384" width="9.140625" style="329"/>
  </cols>
  <sheetData>
    <row r="1" spans="1:40" ht="35.25" customHeight="1">
      <c r="A1" s="2902" t="s">
        <v>1417</v>
      </c>
      <c r="B1" s="2903"/>
      <c r="C1" s="2903"/>
      <c r="D1" s="2904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</row>
    <row r="2" spans="1:40" ht="15.75" customHeight="1" thickBot="1">
      <c r="A2" s="2905"/>
      <c r="B2" s="2906"/>
      <c r="C2" s="2906"/>
      <c r="D2" s="2907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</row>
    <row r="3" spans="1:40" ht="54" customHeight="1">
      <c r="A3" s="366" t="s">
        <v>1004</v>
      </c>
      <c r="B3" s="367" t="s">
        <v>1005</v>
      </c>
      <c r="C3" s="367" t="s">
        <v>222</v>
      </c>
      <c r="D3" s="981" t="s">
        <v>985</v>
      </c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</row>
    <row r="4" spans="1:40">
      <c r="A4" s="2909"/>
      <c r="B4" s="363">
        <v>1</v>
      </c>
      <c r="C4" s="403" t="s">
        <v>1305</v>
      </c>
      <c r="D4" s="368">
        <f>Аксессуары!I3</f>
        <v>10149.693568616447</v>
      </c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</row>
    <row r="5" spans="1:40">
      <c r="A5" s="2910"/>
      <c r="B5" s="363">
        <v>2</v>
      </c>
      <c r="C5" s="403" t="s">
        <v>1306</v>
      </c>
      <c r="D5" s="368">
        <f>Аксессуары!I4</f>
        <v>14045.748518521037</v>
      </c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</row>
    <row r="6" spans="1:40">
      <c r="A6" s="2910"/>
      <c r="B6" s="363">
        <v>3</v>
      </c>
      <c r="C6" s="403" t="s">
        <v>1307</v>
      </c>
      <c r="D6" s="368">
        <f>Аксессуары!I5</f>
        <v>18266.243922318732</v>
      </c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328"/>
      <c r="Z6" s="328"/>
      <c r="AA6" s="328"/>
      <c r="AB6" s="328"/>
      <c r="AC6" s="328"/>
      <c r="AD6" s="328"/>
      <c r="AE6" s="328"/>
      <c r="AF6" s="328"/>
      <c r="AG6" s="328"/>
      <c r="AH6" s="328"/>
      <c r="AI6" s="328"/>
      <c r="AJ6" s="328"/>
      <c r="AK6" s="328"/>
      <c r="AL6" s="328"/>
      <c r="AM6" s="328"/>
      <c r="AN6" s="328"/>
    </row>
    <row r="7" spans="1:40">
      <c r="A7" s="2910"/>
      <c r="B7" s="363">
        <v>4</v>
      </c>
      <c r="C7" s="403" t="s">
        <v>1308</v>
      </c>
      <c r="D7" s="368">
        <f>Аксессуары!I6</f>
        <v>21057.338030712577</v>
      </c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28"/>
      <c r="AJ7" s="328"/>
      <c r="AK7" s="328"/>
      <c r="AL7" s="328"/>
      <c r="AM7" s="328"/>
      <c r="AN7" s="328"/>
    </row>
    <row r="8" spans="1:40">
      <c r="A8" s="2910"/>
      <c r="B8" s="363">
        <v>5</v>
      </c>
      <c r="C8" s="403" t="s">
        <v>1309</v>
      </c>
      <c r="D8" s="368">
        <f>Аксессуары!I7</f>
        <v>19718.214711860546</v>
      </c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</row>
    <row r="9" spans="1:40">
      <c r="A9" s="2910"/>
      <c r="B9" s="363">
        <v>6</v>
      </c>
      <c r="C9" s="403" t="s">
        <v>1310</v>
      </c>
      <c r="D9" s="368">
        <f>Аксессуары!I8</f>
        <v>20011.618135653978</v>
      </c>
      <c r="E9" s="328"/>
      <c r="F9" s="328"/>
      <c r="G9" s="328"/>
      <c r="H9" s="328"/>
      <c r="I9" s="32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  <c r="AK9" s="328"/>
      <c r="AL9" s="328"/>
      <c r="AM9" s="328"/>
      <c r="AN9" s="328"/>
    </row>
    <row r="10" spans="1:40">
      <c r="A10" s="2910"/>
      <c r="B10" s="363">
        <v>7</v>
      </c>
      <c r="C10" s="403" t="s">
        <v>1311</v>
      </c>
      <c r="D10" s="368">
        <f>Аксессуары!I9</f>
        <v>20011.618135653978</v>
      </c>
      <c r="E10" s="328"/>
      <c r="F10" s="328"/>
      <c r="G10" s="328"/>
      <c r="H10" s="328"/>
      <c r="I10" s="328"/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8"/>
      <c r="V10" s="328"/>
      <c r="W10" s="328"/>
      <c r="X10" s="328"/>
      <c r="Y10" s="328"/>
      <c r="Z10" s="328"/>
      <c r="AA10" s="328"/>
      <c r="AB10" s="328"/>
      <c r="AC10" s="328"/>
      <c r="AD10" s="328"/>
      <c r="AE10" s="328"/>
      <c r="AF10" s="328"/>
      <c r="AG10" s="328"/>
      <c r="AH10" s="328"/>
      <c r="AI10" s="328"/>
      <c r="AJ10" s="328"/>
      <c r="AK10" s="328"/>
      <c r="AL10" s="328"/>
      <c r="AM10" s="328"/>
      <c r="AN10" s="328"/>
    </row>
    <row r="11" spans="1:40">
      <c r="A11" s="2910"/>
      <c r="B11" s="363">
        <v>9</v>
      </c>
      <c r="C11" s="403" t="s">
        <v>1312</v>
      </c>
      <c r="D11" s="368">
        <f>Аксессуары!I10</f>
        <v>25225.171281521714</v>
      </c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  <c r="Y11" s="328"/>
      <c r="Z11" s="328"/>
      <c r="AA11" s="328"/>
      <c r="AB11" s="328"/>
      <c r="AC11" s="328"/>
      <c r="AD11" s="328"/>
      <c r="AE11" s="328"/>
      <c r="AF11" s="328"/>
      <c r="AG11" s="328"/>
      <c r="AH11" s="328"/>
      <c r="AI11" s="328"/>
      <c r="AJ11" s="328"/>
      <c r="AK11" s="328"/>
      <c r="AL11" s="328"/>
      <c r="AM11" s="328"/>
      <c r="AN11" s="328"/>
    </row>
    <row r="12" spans="1:40">
      <c r="A12" s="2910"/>
      <c r="B12" s="363">
        <v>10</v>
      </c>
      <c r="C12" s="403" t="s">
        <v>1313</v>
      </c>
      <c r="D12" s="368">
        <f>Аксессуары!I11</f>
        <v>25811.978129108556</v>
      </c>
      <c r="E12" s="328"/>
      <c r="F12" s="328"/>
      <c r="G12" s="328"/>
      <c r="H12" s="328"/>
      <c r="I12" s="328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28"/>
      <c r="U12" s="328"/>
      <c r="V12" s="328"/>
      <c r="W12" s="328"/>
      <c r="X12" s="328"/>
      <c r="Y12" s="328"/>
      <c r="Z12" s="328"/>
      <c r="AA12" s="328"/>
      <c r="AB12" s="328"/>
      <c r="AC12" s="328"/>
      <c r="AD12" s="328"/>
      <c r="AE12" s="328"/>
      <c r="AF12" s="328"/>
      <c r="AG12" s="328"/>
      <c r="AH12" s="328"/>
      <c r="AI12" s="328"/>
      <c r="AJ12" s="328"/>
      <c r="AK12" s="328"/>
      <c r="AL12" s="328"/>
      <c r="AM12" s="328"/>
      <c r="AN12" s="328"/>
    </row>
    <row r="13" spans="1:40">
      <c r="A13" s="2910"/>
      <c r="B13" s="363">
        <v>11</v>
      </c>
      <c r="C13" s="403" t="s">
        <v>1314</v>
      </c>
      <c r="D13" s="368">
        <f>Аксессуары!I12</f>
        <v>21207.801324965621</v>
      </c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  <c r="AA13" s="328"/>
      <c r="AB13" s="328"/>
      <c r="AC13" s="328"/>
      <c r="AD13" s="328"/>
      <c r="AE13" s="328"/>
      <c r="AF13" s="328"/>
      <c r="AG13" s="328"/>
      <c r="AH13" s="328"/>
      <c r="AI13" s="328"/>
      <c r="AJ13" s="328"/>
      <c r="AK13" s="328"/>
      <c r="AL13" s="328"/>
      <c r="AM13" s="328"/>
      <c r="AN13" s="328"/>
    </row>
    <row r="14" spans="1:40">
      <c r="A14" s="2910"/>
      <c r="B14" s="363">
        <v>12</v>
      </c>
      <c r="C14" s="403" t="s">
        <v>1315</v>
      </c>
      <c r="D14" s="368">
        <f>Аксессуары!I13</f>
        <v>22998.314526576763</v>
      </c>
      <c r="E14" s="328"/>
      <c r="F14" s="328"/>
      <c r="G14" s="328"/>
      <c r="H14" s="328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28"/>
      <c r="X14" s="328"/>
      <c r="Y14" s="328"/>
      <c r="Z14" s="328"/>
      <c r="AA14" s="328"/>
      <c r="AB14" s="328"/>
      <c r="AC14" s="328"/>
      <c r="AD14" s="328"/>
      <c r="AE14" s="328"/>
      <c r="AF14" s="328"/>
      <c r="AG14" s="328"/>
      <c r="AH14" s="328"/>
      <c r="AI14" s="328"/>
      <c r="AJ14" s="328"/>
      <c r="AK14" s="328"/>
      <c r="AL14" s="328"/>
      <c r="AM14" s="328"/>
      <c r="AN14" s="328"/>
    </row>
    <row r="15" spans="1:40">
      <c r="A15" s="2910"/>
      <c r="B15" s="363">
        <v>13</v>
      </c>
      <c r="C15" s="403" t="s">
        <v>1316</v>
      </c>
      <c r="D15" s="368">
        <f>Аксессуары!I14</f>
        <v>27625.060824857657</v>
      </c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328"/>
      <c r="AN15" s="328"/>
    </row>
    <row r="16" spans="1:40">
      <c r="A16" s="2910"/>
      <c r="B16" s="363">
        <v>14</v>
      </c>
      <c r="C16" s="403" t="s">
        <v>1317</v>
      </c>
      <c r="D16" s="368">
        <f>Аксессуары!I15</f>
        <v>27692.76930727153</v>
      </c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328"/>
      <c r="AN16" s="328"/>
    </row>
    <row r="17" spans="1:40">
      <c r="A17" s="2910"/>
      <c r="B17" s="363">
        <v>15</v>
      </c>
      <c r="C17" s="403" t="s">
        <v>1318</v>
      </c>
      <c r="D17" s="368">
        <f>Аксессуары!I16</f>
        <v>28196.821343019205</v>
      </c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  <c r="AL17" s="328"/>
      <c r="AM17" s="328"/>
      <c r="AN17" s="328"/>
    </row>
    <row r="18" spans="1:40">
      <c r="A18" s="2910"/>
      <c r="B18" s="363">
        <v>16</v>
      </c>
      <c r="C18" s="403" t="s">
        <v>1319</v>
      </c>
      <c r="D18" s="368">
        <f>Аксессуары!I17</f>
        <v>26504.109282672529</v>
      </c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  <c r="AG18" s="328"/>
      <c r="AH18" s="328"/>
      <c r="AI18" s="328"/>
      <c r="AJ18" s="328"/>
      <c r="AK18" s="328"/>
      <c r="AL18" s="328"/>
      <c r="AM18" s="328"/>
      <c r="AN18" s="328"/>
    </row>
    <row r="19" spans="1:40">
      <c r="A19" s="2910"/>
      <c r="B19" s="363">
        <v>17</v>
      </c>
      <c r="C19" s="403" t="s">
        <v>1320</v>
      </c>
      <c r="D19" s="368">
        <f>Аксессуары!I18</f>
        <v>26616.956753362319</v>
      </c>
      <c r="E19" s="328"/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328"/>
      <c r="AB19" s="328"/>
      <c r="AC19" s="328"/>
      <c r="AD19" s="328"/>
      <c r="AE19" s="328"/>
      <c r="AF19" s="328"/>
      <c r="AG19" s="328"/>
      <c r="AH19" s="328"/>
      <c r="AI19" s="328"/>
      <c r="AJ19" s="328"/>
      <c r="AK19" s="328"/>
      <c r="AL19" s="328"/>
      <c r="AM19" s="328"/>
      <c r="AN19" s="328"/>
    </row>
    <row r="20" spans="1:40">
      <c r="A20" s="2910"/>
      <c r="B20" s="363">
        <v>18</v>
      </c>
      <c r="C20" s="403" t="s">
        <v>1321</v>
      </c>
      <c r="D20" s="368">
        <f>Аксессуары!I19</f>
        <v>29648.792132561004</v>
      </c>
      <c r="E20" s="328"/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  <c r="AG20" s="328"/>
      <c r="AH20" s="328"/>
      <c r="AI20" s="328"/>
      <c r="AJ20" s="328"/>
      <c r="AK20" s="328"/>
      <c r="AL20" s="328"/>
      <c r="AM20" s="328"/>
      <c r="AN20" s="328"/>
    </row>
    <row r="21" spans="1:40">
      <c r="A21" s="2910"/>
      <c r="B21" s="363">
        <v>19</v>
      </c>
      <c r="C21" s="403" t="s">
        <v>1322</v>
      </c>
      <c r="D21" s="368">
        <f>Аксессуары!I20</f>
        <v>32342.085099690376</v>
      </c>
      <c r="E21" s="328"/>
      <c r="F21" s="328"/>
      <c r="G21" s="328"/>
      <c r="H21" s="328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8"/>
      <c r="AH21" s="328"/>
      <c r="AI21" s="328"/>
      <c r="AJ21" s="328"/>
      <c r="AK21" s="328"/>
      <c r="AL21" s="328"/>
      <c r="AM21" s="328"/>
      <c r="AN21" s="328"/>
    </row>
    <row r="22" spans="1:40">
      <c r="A22" s="2910"/>
      <c r="B22" s="363">
        <v>20</v>
      </c>
      <c r="C22" s="403" t="s">
        <v>1323</v>
      </c>
      <c r="D22" s="368">
        <f>Аксессуары!I21</f>
        <v>44349.055981082754</v>
      </c>
      <c r="E22" s="328"/>
      <c r="F22" s="328"/>
      <c r="G22" s="328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  <c r="AG22" s="328"/>
      <c r="AH22" s="328"/>
      <c r="AI22" s="328"/>
      <c r="AJ22" s="328"/>
      <c r="AK22" s="328"/>
      <c r="AL22" s="328"/>
      <c r="AM22" s="328"/>
      <c r="AN22" s="328"/>
    </row>
    <row r="23" spans="1:40">
      <c r="A23" s="2910"/>
      <c r="B23" s="363">
        <v>21</v>
      </c>
      <c r="C23" s="403" t="s">
        <v>1324</v>
      </c>
      <c r="D23" s="368">
        <f>Аксессуары!I22</f>
        <v>23961.279609796198</v>
      </c>
      <c r="E23" s="328"/>
      <c r="F23" s="328"/>
      <c r="G23" s="328"/>
      <c r="H23" s="32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  <c r="AF23" s="328"/>
      <c r="AG23" s="328"/>
      <c r="AH23" s="328"/>
      <c r="AI23" s="328"/>
      <c r="AJ23" s="328"/>
      <c r="AK23" s="328"/>
      <c r="AL23" s="328"/>
      <c r="AM23" s="328"/>
      <c r="AN23" s="328"/>
    </row>
    <row r="24" spans="1:40">
      <c r="A24" s="2910"/>
      <c r="B24" s="363">
        <v>22</v>
      </c>
      <c r="C24" s="403" t="s">
        <v>1325</v>
      </c>
      <c r="D24" s="368">
        <f>Аксессуары!I23</f>
        <v>28881.429331870517</v>
      </c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28"/>
      <c r="AG24" s="328"/>
      <c r="AH24" s="328"/>
      <c r="AI24" s="328"/>
      <c r="AJ24" s="328"/>
      <c r="AK24" s="328"/>
      <c r="AL24" s="328"/>
      <c r="AM24" s="328"/>
      <c r="AN24" s="328"/>
    </row>
    <row r="25" spans="1:40">
      <c r="A25" s="2910"/>
      <c r="B25" s="363">
        <v>23</v>
      </c>
      <c r="C25" s="403" t="s">
        <v>1326</v>
      </c>
      <c r="D25" s="368">
        <f>Аксессуары!I24</f>
        <v>36066.051632453054</v>
      </c>
      <c r="E25" s="328"/>
      <c r="F25" s="328"/>
      <c r="G25" s="328"/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8"/>
      <c r="AI25" s="328"/>
      <c r="AJ25" s="328"/>
      <c r="AK25" s="328"/>
      <c r="AL25" s="328"/>
      <c r="AM25" s="328"/>
      <c r="AN25" s="328"/>
    </row>
    <row r="26" spans="1:40">
      <c r="A26" s="2910"/>
      <c r="B26" s="363">
        <v>24</v>
      </c>
      <c r="C26" s="972" t="s">
        <v>1327</v>
      </c>
      <c r="D26" s="368">
        <f>Аксессуары!I25</f>
        <v>36833.414433143553</v>
      </c>
      <c r="E26" s="328"/>
      <c r="F26" s="328"/>
      <c r="G26" s="328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  <c r="AL26" s="328"/>
      <c r="AM26" s="328"/>
      <c r="AN26" s="328"/>
    </row>
    <row r="27" spans="1:40">
      <c r="A27" s="2910"/>
      <c r="B27" s="363">
        <v>25</v>
      </c>
      <c r="C27" s="972" t="s">
        <v>1328</v>
      </c>
      <c r="D27" s="368">
        <f>Аксессуары!I26</f>
        <v>37909.22698705276</v>
      </c>
      <c r="E27" s="328"/>
      <c r="F27" s="328"/>
      <c r="G27" s="328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28"/>
      <c r="AI27" s="328"/>
      <c r="AJ27" s="328"/>
      <c r="AK27" s="328"/>
      <c r="AL27" s="328"/>
      <c r="AM27" s="328"/>
      <c r="AN27" s="328"/>
    </row>
    <row r="28" spans="1:40">
      <c r="A28" s="2910"/>
      <c r="B28" s="363">
        <v>26</v>
      </c>
      <c r="C28" s="972" t="s">
        <v>1329</v>
      </c>
      <c r="D28" s="368">
        <f>Аксессуары!I27</f>
        <v>43453.375590639167</v>
      </c>
      <c r="E28" s="328"/>
      <c r="F28" s="328"/>
      <c r="G28" s="328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28"/>
      <c r="AI28" s="328"/>
      <c r="AJ28" s="328"/>
      <c r="AK28" s="328"/>
      <c r="AL28" s="328"/>
      <c r="AM28" s="328"/>
      <c r="AN28" s="328"/>
    </row>
    <row r="29" spans="1:40" ht="15.75" thickBot="1">
      <c r="A29" s="2911"/>
      <c r="B29" s="364">
        <v>27</v>
      </c>
      <c r="C29" s="973" t="s">
        <v>1330</v>
      </c>
      <c r="D29" s="369">
        <f>Аксессуары!I28</f>
        <v>46307.976906812546</v>
      </c>
      <c r="E29" s="328"/>
      <c r="F29" s="328"/>
      <c r="G29" s="328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328"/>
      <c r="AD29" s="328"/>
      <c r="AE29" s="328"/>
      <c r="AF29" s="328"/>
      <c r="AG29" s="328"/>
      <c r="AH29" s="328"/>
      <c r="AI29" s="328"/>
      <c r="AJ29" s="328"/>
      <c r="AK29" s="328"/>
      <c r="AL29" s="328"/>
      <c r="AM29" s="328"/>
      <c r="AN29" s="328"/>
    </row>
    <row r="30" spans="1:40">
      <c r="A30" s="332"/>
      <c r="B30" s="332"/>
      <c r="C30" s="974"/>
      <c r="D30" s="982"/>
      <c r="E30" s="328"/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8"/>
      <c r="AD30" s="328"/>
      <c r="AE30" s="328"/>
      <c r="AF30" s="328"/>
      <c r="AG30" s="328"/>
      <c r="AH30" s="328"/>
      <c r="AI30" s="328"/>
      <c r="AJ30" s="328"/>
      <c r="AK30" s="328"/>
      <c r="AL30" s="328"/>
      <c r="AM30" s="328"/>
      <c r="AN30" s="328"/>
    </row>
    <row r="31" spans="1:40" ht="15" customHeight="1" thickBot="1">
      <c r="A31" s="330"/>
      <c r="B31" s="332"/>
      <c r="C31" s="974"/>
      <c r="D31" s="361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28"/>
      <c r="AF31" s="328"/>
      <c r="AG31" s="328"/>
      <c r="AH31" s="328"/>
      <c r="AI31" s="328"/>
      <c r="AJ31" s="328"/>
      <c r="AK31" s="328"/>
      <c r="AL31" s="328"/>
      <c r="AM31" s="328"/>
      <c r="AN31" s="328"/>
    </row>
    <row r="32" spans="1:40" ht="39.75" customHeight="1">
      <c r="A32" s="2902" t="s">
        <v>1416</v>
      </c>
      <c r="B32" s="2903"/>
      <c r="C32" s="2903"/>
      <c r="D32" s="2904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28"/>
      <c r="AF32" s="328"/>
      <c r="AG32" s="328"/>
      <c r="AH32" s="328"/>
      <c r="AI32" s="328"/>
      <c r="AJ32" s="328"/>
      <c r="AK32" s="328"/>
      <c r="AL32" s="328"/>
      <c r="AM32" s="328"/>
      <c r="AN32" s="328"/>
    </row>
    <row r="33" spans="1:40" ht="15" customHeight="1" thickBot="1">
      <c r="A33" s="2912"/>
      <c r="B33" s="2913"/>
      <c r="C33" s="2913"/>
      <c r="D33" s="2914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</row>
    <row r="34" spans="1:40" ht="35.25" customHeight="1">
      <c r="A34" s="366" t="s">
        <v>1004</v>
      </c>
      <c r="B34" s="367" t="s">
        <v>1005</v>
      </c>
      <c r="C34" s="379" t="s">
        <v>222</v>
      </c>
      <c r="D34" s="981" t="s">
        <v>985</v>
      </c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</row>
    <row r="35" spans="1:40" ht="15" customHeight="1">
      <c r="A35" s="2897"/>
      <c r="B35" s="363">
        <v>1</v>
      </c>
      <c r="C35" s="403" t="s">
        <v>1331</v>
      </c>
      <c r="D35" s="983">
        <f>Аксессуары!I30</f>
        <v>19539.853768888013</v>
      </c>
      <c r="E35" s="328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328"/>
      <c r="AB35" s="328"/>
      <c r="AC35" s="328"/>
      <c r="AD35" s="328"/>
      <c r="AE35" s="328"/>
      <c r="AF35" s="328"/>
      <c r="AG35" s="328"/>
      <c r="AH35" s="328"/>
      <c r="AI35" s="328"/>
      <c r="AJ35" s="328"/>
      <c r="AK35" s="328"/>
      <c r="AL35" s="328"/>
      <c r="AM35" s="328"/>
      <c r="AN35" s="328"/>
    </row>
    <row r="36" spans="1:40">
      <c r="A36" s="2897"/>
      <c r="B36" s="363">
        <v>4</v>
      </c>
      <c r="C36" s="403" t="s">
        <v>1332</v>
      </c>
      <c r="D36" s="983">
        <f>Аксессуары!I31</f>
        <v>29110.375086493936</v>
      </c>
      <c r="E36" s="328"/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28"/>
      <c r="AB36" s="328"/>
      <c r="AC36" s="328"/>
      <c r="AD36" s="328"/>
      <c r="AE36" s="328"/>
      <c r="AF36" s="328"/>
      <c r="AG36" s="328"/>
      <c r="AH36" s="328"/>
      <c r="AI36" s="328"/>
      <c r="AJ36" s="328"/>
      <c r="AK36" s="328"/>
      <c r="AL36" s="328"/>
      <c r="AM36" s="328"/>
      <c r="AN36" s="328"/>
    </row>
    <row r="37" spans="1:40">
      <c r="A37" s="2897"/>
      <c r="B37" s="363">
        <v>7</v>
      </c>
      <c r="C37" s="403" t="s">
        <v>1333</v>
      </c>
      <c r="D37" s="983">
        <f>Аксессуары!I32</f>
        <v>38025.275966437701</v>
      </c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</row>
    <row r="38" spans="1:40" ht="15.75" thickBot="1">
      <c r="A38" s="2898"/>
      <c r="B38" s="364">
        <v>11</v>
      </c>
      <c r="C38" s="973" t="s">
        <v>1334</v>
      </c>
      <c r="D38" s="984">
        <f>Аксессуары!I33</f>
        <v>50344.200723801361</v>
      </c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</row>
    <row r="39" spans="1:40" ht="15.75" thickBot="1">
      <c r="A39" s="333"/>
      <c r="B39" s="332"/>
      <c r="C39" s="348"/>
      <c r="D39" s="985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</row>
    <row r="40" spans="1:40" ht="37.5" customHeight="1">
      <c r="A40" s="2902" t="s">
        <v>1418</v>
      </c>
      <c r="B40" s="2903"/>
      <c r="C40" s="2903"/>
      <c r="D40" s="2904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28"/>
      <c r="AB40" s="328"/>
      <c r="AC40" s="328"/>
      <c r="AD40" s="328"/>
      <c r="AE40" s="328"/>
      <c r="AF40" s="328"/>
      <c r="AG40" s="328"/>
      <c r="AH40" s="328"/>
      <c r="AI40" s="328"/>
      <c r="AJ40" s="328"/>
      <c r="AK40" s="328"/>
      <c r="AL40" s="328"/>
      <c r="AM40" s="328"/>
      <c r="AN40" s="328"/>
    </row>
    <row r="41" spans="1:40" ht="15.75" customHeight="1" thickBot="1">
      <c r="A41" s="2912"/>
      <c r="B41" s="2913"/>
      <c r="C41" s="2913"/>
      <c r="D41" s="2914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  <c r="AL41" s="328"/>
      <c r="AM41" s="328"/>
      <c r="AN41" s="328"/>
    </row>
    <row r="42" spans="1:40" ht="30" customHeight="1">
      <c r="A42" s="366" t="s">
        <v>1004</v>
      </c>
      <c r="B42" s="367" t="s">
        <v>1005</v>
      </c>
      <c r="C42" s="367" t="s">
        <v>222</v>
      </c>
      <c r="D42" s="981" t="s">
        <v>985</v>
      </c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</row>
    <row r="43" spans="1:40">
      <c r="A43" s="2897"/>
      <c r="B43" s="363">
        <v>1</v>
      </c>
      <c r="C43" s="403" t="s">
        <v>1335</v>
      </c>
      <c r="D43" s="368">
        <f>Аксессуары!I35</f>
        <v>4939.4291043399717</v>
      </c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C43" s="328"/>
      <c r="AD43" s="328"/>
      <c r="AE43" s="328"/>
      <c r="AF43" s="328"/>
      <c r="AG43" s="328"/>
      <c r="AH43" s="328"/>
      <c r="AI43" s="328"/>
      <c r="AJ43" s="328"/>
      <c r="AK43" s="328"/>
      <c r="AL43" s="328"/>
      <c r="AM43" s="328"/>
      <c r="AN43" s="328"/>
    </row>
    <row r="44" spans="1:40">
      <c r="A44" s="2897"/>
      <c r="B44" s="363">
        <v>2</v>
      </c>
      <c r="C44" s="403" t="s">
        <v>1336</v>
      </c>
      <c r="D44" s="368">
        <f>Аксессуары!I36</f>
        <v>5127.3760075584732</v>
      </c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  <c r="AH44" s="328"/>
      <c r="AI44" s="328"/>
      <c r="AJ44" s="328"/>
      <c r="AK44" s="328"/>
      <c r="AL44" s="328"/>
      <c r="AM44" s="328"/>
      <c r="AN44" s="328"/>
    </row>
    <row r="45" spans="1:40">
      <c r="A45" s="2897"/>
      <c r="B45" s="363">
        <v>3</v>
      </c>
      <c r="C45" s="403" t="s">
        <v>1337</v>
      </c>
      <c r="D45" s="368">
        <f>Аксессуары!I37</f>
        <v>5752.5588966693413</v>
      </c>
      <c r="E45" s="328"/>
      <c r="F45" s="328"/>
      <c r="G45" s="328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  <c r="Y45" s="328"/>
      <c r="Z45" s="328"/>
      <c r="AA45" s="328"/>
      <c r="AB45" s="328"/>
      <c r="AC45" s="328"/>
      <c r="AD45" s="328"/>
      <c r="AE45" s="328"/>
      <c r="AF45" s="328"/>
      <c r="AG45" s="328"/>
      <c r="AH45" s="328"/>
      <c r="AI45" s="328"/>
      <c r="AJ45" s="328"/>
      <c r="AK45" s="328"/>
      <c r="AL45" s="328"/>
      <c r="AM45" s="328"/>
      <c r="AN45" s="328"/>
    </row>
    <row r="46" spans="1:40">
      <c r="A46" s="2897"/>
      <c r="B46" s="363">
        <v>4</v>
      </c>
      <c r="C46" s="403" t="s">
        <v>1338</v>
      </c>
      <c r="D46" s="368">
        <f>Аксессуары!I38</f>
        <v>6358.6011809125575</v>
      </c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8"/>
      <c r="AI46" s="328"/>
      <c r="AJ46" s="328"/>
      <c r="AK46" s="328"/>
      <c r="AL46" s="328"/>
      <c r="AM46" s="328"/>
      <c r="AN46" s="328"/>
    </row>
    <row r="47" spans="1:40">
      <c r="A47" s="2897"/>
      <c r="B47" s="363">
        <v>5</v>
      </c>
      <c r="C47" s="403" t="s">
        <v>1339</v>
      </c>
      <c r="D47" s="368">
        <f>Аксессуары!I39</f>
        <v>7227.0773005700721</v>
      </c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28"/>
      <c r="AB47" s="328"/>
      <c r="AC47" s="328"/>
      <c r="AD47" s="328"/>
      <c r="AE47" s="328"/>
      <c r="AF47" s="328"/>
      <c r="AG47" s="328"/>
      <c r="AH47" s="328"/>
      <c r="AI47" s="328"/>
      <c r="AJ47" s="328"/>
      <c r="AK47" s="328"/>
      <c r="AL47" s="328"/>
      <c r="AM47" s="328"/>
      <c r="AN47" s="328"/>
    </row>
    <row r="48" spans="1:40">
      <c r="A48" s="2897"/>
      <c r="B48" s="363">
        <v>6</v>
      </c>
      <c r="C48" s="403" t="s">
        <v>1340</v>
      </c>
      <c r="D48" s="368">
        <f>Аксессуары!I40</f>
        <v>8529.0996509647448</v>
      </c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  <c r="AH48" s="328"/>
      <c r="AI48" s="328"/>
      <c r="AJ48" s="328"/>
      <c r="AK48" s="328"/>
      <c r="AL48" s="328"/>
      <c r="AM48" s="328"/>
      <c r="AN48" s="328"/>
    </row>
    <row r="49" spans="1:40">
      <c r="A49" s="2897"/>
      <c r="B49" s="363">
        <v>7</v>
      </c>
      <c r="C49" s="403" t="s">
        <v>1341</v>
      </c>
      <c r="D49" s="368">
        <f>Аксессуары!I41</f>
        <v>26463.531842415356</v>
      </c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  <c r="AM49" s="328"/>
      <c r="AN49" s="328"/>
    </row>
    <row r="50" spans="1:40">
      <c r="A50" s="2897"/>
      <c r="B50" s="363">
        <v>8</v>
      </c>
      <c r="C50" s="403" t="s">
        <v>1342</v>
      </c>
      <c r="D50" s="368">
        <f>Аксессуары!I42</f>
        <v>36292.843669598209</v>
      </c>
      <c r="E50" s="328"/>
      <c r="F50" s="328"/>
      <c r="G50" s="328"/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28"/>
      <c r="AF50" s="328"/>
      <c r="AG50" s="328"/>
      <c r="AH50" s="328"/>
      <c r="AI50" s="328"/>
      <c r="AJ50" s="328"/>
      <c r="AK50" s="328"/>
      <c r="AL50" s="328"/>
      <c r="AM50" s="328"/>
      <c r="AN50" s="328"/>
    </row>
    <row r="51" spans="1:40">
      <c r="A51" s="2897"/>
      <c r="B51" s="995">
        <v>9</v>
      </c>
      <c r="C51" s="996" t="s">
        <v>1343</v>
      </c>
      <c r="D51" s="997">
        <f>Аксессуары!I43</f>
        <v>40073.348218514693</v>
      </c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  <c r="AH51" s="328"/>
      <c r="AI51" s="328"/>
      <c r="AJ51" s="328"/>
      <c r="AK51" s="328"/>
      <c r="AL51" s="328"/>
      <c r="AM51" s="328"/>
      <c r="AN51" s="328"/>
    </row>
    <row r="52" spans="1:40" ht="15.75" thickBot="1">
      <c r="A52" s="2898"/>
      <c r="B52" s="998">
        <v>10</v>
      </c>
      <c r="C52" s="999" t="s">
        <v>1344</v>
      </c>
      <c r="D52" s="1000">
        <f>Аксессуары!I44</f>
        <v>41585.550038081281</v>
      </c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  <c r="AH52" s="328"/>
      <c r="AI52" s="328"/>
      <c r="AJ52" s="328"/>
      <c r="AK52" s="328"/>
      <c r="AL52" s="328"/>
      <c r="AM52" s="328"/>
      <c r="AN52" s="328"/>
    </row>
    <row r="53" spans="1:40" ht="15.75" thickBot="1">
      <c r="A53" s="2893" t="s">
        <v>1249</v>
      </c>
      <c r="B53" s="2894"/>
      <c r="C53" s="2895"/>
      <c r="D53" s="986"/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  <c r="AC53" s="328"/>
      <c r="AD53" s="328"/>
      <c r="AE53" s="328"/>
      <c r="AF53" s="328"/>
      <c r="AG53" s="328"/>
      <c r="AH53" s="328"/>
      <c r="AI53" s="328"/>
      <c r="AJ53" s="328"/>
      <c r="AK53" s="328"/>
      <c r="AL53" s="328"/>
      <c r="AM53" s="328"/>
      <c r="AN53" s="328"/>
    </row>
    <row r="54" spans="1:40" ht="15.75" thickBot="1">
      <c r="A54" s="333"/>
      <c r="B54" s="332"/>
      <c r="C54" s="331"/>
      <c r="D54" s="987"/>
      <c r="E54" s="328"/>
      <c r="F54" s="328"/>
      <c r="G54" s="328"/>
      <c r="H54" s="328"/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  <c r="Y54" s="328"/>
      <c r="Z54" s="328"/>
      <c r="AA54" s="328"/>
      <c r="AB54" s="328"/>
      <c r="AC54" s="328"/>
      <c r="AD54" s="328"/>
      <c r="AE54" s="328"/>
      <c r="AF54" s="328"/>
      <c r="AG54" s="328"/>
      <c r="AH54" s="328"/>
      <c r="AI54" s="328"/>
      <c r="AJ54" s="328"/>
      <c r="AK54" s="328"/>
      <c r="AL54" s="328"/>
      <c r="AM54" s="328"/>
      <c r="AN54" s="328"/>
    </row>
    <row r="55" spans="1:40" ht="35.25" customHeight="1">
      <c r="A55" s="2902" t="s">
        <v>1419</v>
      </c>
      <c r="B55" s="2903"/>
      <c r="C55" s="2903"/>
      <c r="D55" s="2904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  <c r="AB55" s="328"/>
      <c r="AC55" s="328"/>
      <c r="AD55" s="328"/>
      <c r="AE55" s="328"/>
      <c r="AF55" s="328"/>
      <c r="AG55" s="328"/>
      <c r="AH55" s="328"/>
      <c r="AI55" s="328"/>
      <c r="AJ55" s="328"/>
      <c r="AK55" s="328"/>
      <c r="AL55" s="328"/>
      <c r="AM55" s="328"/>
      <c r="AN55" s="328"/>
    </row>
    <row r="56" spans="1:40" ht="15.75" customHeight="1" thickBot="1">
      <c r="A56" s="2912"/>
      <c r="B56" s="2913"/>
      <c r="C56" s="2913"/>
      <c r="D56" s="2914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8"/>
      <c r="AH56" s="328"/>
      <c r="AI56" s="328"/>
      <c r="AJ56" s="328"/>
      <c r="AK56" s="328"/>
      <c r="AL56" s="328"/>
      <c r="AM56" s="328"/>
      <c r="AN56" s="328"/>
    </row>
    <row r="57" spans="1:40" ht="33" customHeight="1">
      <c r="A57" s="366" t="s">
        <v>1004</v>
      </c>
      <c r="B57" s="367" t="s">
        <v>1005</v>
      </c>
      <c r="C57" s="367" t="s">
        <v>222</v>
      </c>
      <c r="D57" s="981" t="s">
        <v>985</v>
      </c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328"/>
      <c r="AD57" s="328"/>
      <c r="AE57" s="328"/>
      <c r="AF57" s="328"/>
      <c r="AG57" s="328"/>
      <c r="AH57" s="328"/>
      <c r="AI57" s="328"/>
      <c r="AJ57" s="328"/>
      <c r="AK57" s="328"/>
      <c r="AL57" s="328"/>
      <c r="AM57" s="328"/>
      <c r="AN57" s="328"/>
    </row>
    <row r="58" spans="1:40">
      <c r="A58" s="2897"/>
      <c r="B58" s="363">
        <v>1</v>
      </c>
      <c r="C58" s="403" t="s">
        <v>1345</v>
      </c>
      <c r="D58" s="368">
        <f>Аксессуары!I46</f>
        <v>484.76894398824203</v>
      </c>
      <c r="E58" s="328"/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328"/>
      <c r="AB58" s="328"/>
      <c r="AC58" s="328"/>
      <c r="AD58" s="328"/>
      <c r="AE58" s="328"/>
      <c r="AF58" s="328"/>
      <c r="AG58" s="328"/>
      <c r="AH58" s="328"/>
      <c r="AI58" s="328"/>
      <c r="AJ58" s="328"/>
      <c r="AK58" s="328"/>
      <c r="AL58" s="328"/>
      <c r="AM58" s="328"/>
      <c r="AN58" s="328"/>
    </row>
    <row r="59" spans="1:40">
      <c r="A59" s="2897"/>
      <c r="B59" s="363">
        <v>2</v>
      </c>
      <c r="C59" s="403" t="s">
        <v>1346</v>
      </c>
      <c r="D59" s="368">
        <f>Аксессуары!I47</f>
        <v>543.8871078892472</v>
      </c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328"/>
      <c r="AC59" s="328"/>
      <c r="AD59" s="328"/>
      <c r="AE59" s="328"/>
      <c r="AF59" s="328"/>
      <c r="AG59" s="328"/>
      <c r="AH59" s="328"/>
      <c r="AI59" s="328"/>
      <c r="AJ59" s="328"/>
      <c r="AK59" s="328"/>
      <c r="AL59" s="328"/>
      <c r="AM59" s="328"/>
      <c r="AN59" s="328"/>
    </row>
    <row r="60" spans="1:40">
      <c r="A60" s="2897"/>
      <c r="B60" s="363">
        <v>3</v>
      </c>
      <c r="C60" s="403" t="s">
        <v>1347</v>
      </c>
      <c r="D60" s="368">
        <f>Аксессуары!I48</f>
        <v>673.94706847145835</v>
      </c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  <c r="AC60" s="328"/>
      <c r="AD60" s="328"/>
      <c r="AE60" s="328"/>
      <c r="AF60" s="328"/>
      <c r="AG60" s="328"/>
      <c r="AH60" s="328"/>
      <c r="AI60" s="328"/>
      <c r="AJ60" s="328"/>
      <c r="AK60" s="328"/>
      <c r="AL60" s="328"/>
      <c r="AM60" s="328"/>
      <c r="AN60" s="328"/>
    </row>
    <row r="61" spans="1:40">
      <c r="A61" s="2897"/>
      <c r="B61" s="363">
        <v>4</v>
      </c>
      <c r="C61" s="403" t="s">
        <v>1348</v>
      </c>
      <c r="D61" s="368">
        <f>Аксессуары!I49</f>
        <v>851.30156017447382</v>
      </c>
      <c r="E61" s="328"/>
      <c r="F61" s="328"/>
      <c r="G61" s="328"/>
      <c r="H61" s="328"/>
      <c r="I61" s="328"/>
      <c r="J61" s="32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  <c r="W61" s="328"/>
      <c r="X61" s="328"/>
      <c r="Y61" s="328"/>
      <c r="Z61" s="328"/>
      <c r="AA61" s="328"/>
      <c r="AB61" s="328"/>
      <c r="AC61" s="328"/>
      <c r="AD61" s="328"/>
      <c r="AE61" s="328"/>
      <c r="AF61" s="328"/>
      <c r="AG61" s="328"/>
      <c r="AH61" s="328"/>
      <c r="AI61" s="328"/>
      <c r="AJ61" s="328"/>
      <c r="AK61" s="328"/>
      <c r="AL61" s="328"/>
      <c r="AM61" s="328"/>
      <c r="AN61" s="328"/>
    </row>
    <row r="62" spans="1:40">
      <c r="A62" s="2897"/>
      <c r="B62" s="363">
        <v>5</v>
      </c>
      <c r="C62" s="403" t="s">
        <v>1349</v>
      </c>
      <c r="D62" s="368">
        <f>Аксессуары!I50</f>
        <v>993.18515353688599</v>
      </c>
      <c r="E62" s="328"/>
      <c r="F62" s="328"/>
      <c r="G62" s="328"/>
      <c r="H62" s="328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  <c r="W62" s="328"/>
      <c r="X62" s="328"/>
      <c r="Y62" s="328"/>
      <c r="Z62" s="328"/>
      <c r="AA62" s="328"/>
      <c r="AB62" s="328"/>
      <c r="AC62" s="328"/>
      <c r="AD62" s="328"/>
      <c r="AE62" s="328"/>
      <c r="AF62" s="328"/>
      <c r="AG62" s="328"/>
      <c r="AH62" s="328"/>
      <c r="AI62" s="328"/>
      <c r="AJ62" s="328"/>
      <c r="AK62" s="328"/>
      <c r="AL62" s="328"/>
      <c r="AM62" s="328"/>
      <c r="AN62" s="328"/>
    </row>
    <row r="63" spans="1:40">
      <c r="A63" s="2897"/>
      <c r="B63" s="363">
        <v>6</v>
      </c>
      <c r="C63" s="403" t="s">
        <v>1350</v>
      </c>
      <c r="D63" s="368">
        <f>Аксессуары!I51</f>
        <v>1288.7759730419118</v>
      </c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328"/>
      <c r="AB63" s="328"/>
      <c r="AC63" s="328"/>
      <c r="AD63" s="328"/>
      <c r="AE63" s="328"/>
      <c r="AF63" s="328"/>
      <c r="AG63" s="328"/>
      <c r="AH63" s="328"/>
      <c r="AI63" s="328"/>
      <c r="AJ63" s="328"/>
      <c r="AK63" s="328"/>
      <c r="AL63" s="328"/>
      <c r="AM63" s="328"/>
      <c r="AN63" s="328"/>
    </row>
    <row r="64" spans="1:40">
      <c r="A64" s="2897"/>
      <c r="B64" s="466">
        <v>7</v>
      </c>
      <c r="C64" s="403" t="s">
        <v>1351</v>
      </c>
      <c r="D64" s="368">
        <f>Аксессуары!I52</f>
        <v>1268.7116960770559</v>
      </c>
      <c r="E64" s="328"/>
      <c r="F64" s="328"/>
      <c r="G64" s="328"/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28"/>
      <c r="U64" s="328"/>
      <c r="V64" s="328"/>
      <c r="W64" s="328"/>
      <c r="X64" s="328"/>
      <c r="Y64" s="328"/>
      <c r="Z64" s="328"/>
      <c r="AA64" s="328"/>
      <c r="AB64" s="328"/>
      <c r="AC64" s="328"/>
      <c r="AD64" s="328"/>
      <c r="AE64" s="328"/>
      <c r="AF64" s="328"/>
      <c r="AG64" s="328"/>
      <c r="AH64" s="328"/>
      <c r="AI64" s="328"/>
      <c r="AJ64" s="328"/>
      <c r="AK64" s="328"/>
      <c r="AL64" s="328"/>
      <c r="AM64" s="328"/>
      <c r="AN64" s="328"/>
    </row>
    <row r="65" spans="1:40">
      <c r="A65" s="2897"/>
      <c r="B65" s="466">
        <v>8</v>
      </c>
      <c r="C65" s="403" t="s">
        <v>1352</v>
      </c>
      <c r="D65" s="368">
        <f>Аксессуары!I53</f>
        <v>1585.8896200963204</v>
      </c>
      <c r="E65" s="328"/>
      <c r="F65" s="328"/>
      <c r="G65" s="328"/>
      <c r="H65" s="328"/>
      <c r="I65" s="328"/>
      <c r="J65" s="32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  <c r="W65" s="328"/>
      <c r="X65" s="328"/>
      <c r="Y65" s="328"/>
      <c r="Z65" s="328"/>
      <c r="AA65" s="328"/>
      <c r="AB65" s="328"/>
      <c r="AC65" s="328"/>
      <c r="AD65" s="328"/>
      <c r="AE65" s="328"/>
      <c r="AF65" s="328"/>
      <c r="AG65" s="328"/>
      <c r="AH65" s="328"/>
      <c r="AI65" s="328"/>
      <c r="AJ65" s="328"/>
      <c r="AK65" s="328"/>
      <c r="AL65" s="328"/>
      <c r="AM65" s="328"/>
      <c r="AN65" s="328"/>
    </row>
    <row r="66" spans="1:40">
      <c r="A66" s="2897"/>
      <c r="B66" s="995">
        <v>9</v>
      </c>
      <c r="C66" s="996" t="s">
        <v>1353</v>
      </c>
      <c r="D66" s="997">
        <f>Аксессуары!I54</f>
        <v>1585.8896200963204</v>
      </c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328"/>
      <c r="AC66" s="328"/>
      <c r="AD66" s="328"/>
      <c r="AE66" s="328"/>
      <c r="AF66" s="328"/>
      <c r="AG66" s="328"/>
      <c r="AH66" s="328"/>
      <c r="AI66" s="328"/>
      <c r="AJ66" s="328"/>
      <c r="AK66" s="328"/>
      <c r="AL66" s="328"/>
      <c r="AM66" s="328"/>
      <c r="AN66" s="328"/>
    </row>
    <row r="67" spans="1:40" ht="15.75" thickBot="1">
      <c r="A67" s="2898"/>
      <c r="B67" s="998">
        <v>10</v>
      </c>
      <c r="C67" s="999" t="s">
        <v>1354</v>
      </c>
      <c r="D67" s="1000">
        <f>Аксессуары!I55</f>
        <v>1903.067544115584</v>
      </c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28"/>
      <c r="U67" s="328"/>
      <c r="V67" s="328"/>
      <c r="W67" s="328"/>
      <c r="X67" s="328"/>
      <c r="Y67" s="328"/>
      <c r="Z67" s="328"/>
      <c r="AA67" s="328"/>
      <c r="AB67" s="328"/>
      <c r="AC67" s="328"/>
      <c r="AD67" s="328"/>
      <c r="AE67" s="328"/>
      <c r="AF67" s="328"/>
      <c r="AG67" s="328"/>
      <c r="AH67" s="328"/>
      <c r="AI67" s="328"/>
      <c r="AJ67" s="328"/>
      <c r="AK67" s="328"/>
      <c r="AL67" s="328"/>
      <c r="AM67" s="328"/>
      <c r="AN67" s="328"/>
    </row>
    <row r="68" spans="1:40" ht="15.75" thickBot="1">
      <c r="A68" s="2899" t="s">
        <v>1249</v>
      </c>
      <c r="B68" s="2900"/>
      <c r="C68" s="2900"/>
      <c r="D68" s="2901"/>
      <c r="E68" s="328"/>
      <c r="F68" s="328"/>
      <c r="G68" s="328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8"/>
      <c r="X68" s="328"/>
      <c r="Y68" s="328"/>
      <c r="Z68" s="328"/>
      <c r="AA68" s="328"/>
      <c r="AB68" s="328"/>
      <c r="AC68" s="328"/>
      <c r="AD68" s="328"/>
      <c r="AE68" s="328"/>
      <c r="AF68" s="328"/>
      <c r="AG68" s="328"/>
      <c r="AH68" s="328"/>
      <c r="AI68" s="328"/>
      <c r="AJ68" s="328"/>
      <c r="AK68" s="328"/>
      <c r="AL68" s="328"/>
      <c r="AM68" s="328"/>
      <c r="AN68" s="328"/>
    </row>
    <row r="69" spans="1:40" ht="36.75" customHeight="1">
      <c r="A69" s="2902" t="s">
        <v>1420</v>
      </c>
      <c r="B69" s="2903"/>
      <c r="C69" s="2903"/>
      <c r="D69" s="2904"/>
      <c r="E69" s="328"/>
      <c r="F69" s="328"/>
      <c r="G69" s="328"/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8"/>
      <c r="AL69" s="328"/>
      <c r="AM69" s="328"/>
      <c r="AN69" s="328"/>
    </row>
    <row r="70" spans="1:40" ht="15.75" customHeight="1" thickBot="1">
      <c r="A70" s="2905"/>
      <c r="B70" s="2906"/>
      <c r="C70" s="2906"/>
      <c r="D70" s="2907"/>
      <c r="E70" s="328"/>
      <c r="F70" s="328"/>
      <c r="G70" s="328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  <c r="Y70" s="328"/>
      <c r="Z70" s="328"/>
      <c r="AA70" s="328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</row>
    <row r="71" spans="1:40" ht="55.5" customHeight="1" thickBot="1">
      <c r="A71" s="373" t="s">
        <v>1004</v>
      </c>
      <c r="B71" s="374" t="s">
        <v>1005</v>
      </c>
      <c r="C71" s="374" t="s">
        <v>222</v>
      </c>
      <c r="D71" s="924" t="s">
        <v>985</v>
      </c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8"/>
      <c r="X71" s="328"/>
      <c r="Y71" s="328"/>
      <c r="Z71" s="328"/>
      <c r="AA71" s="328"/>
      <c r="AB71" s="328"/>
      <c r="AC71" s="328"/>
      <c r="AD71" s="328"/>
      <c r="AE71" s="328"/>
      <c r="AF71" s="328"/>
      <c r="AG71" s="328"/>
      <c r="AH71" s="328"/>
      <c r="AI71" s="328"/>
      <c r="AJ71" s="328"/>
      <c r="AK71" s="328"/>
      <c r="AL71" s="328"/>
      <c r="AM71" s="328"/>
      <c r="AN71" s="328"/>
    </row>
    <row r="72" spans="1:40">
      <c r="A72" s="2908"/>
      <c r="B72" s="372">
        <v>1</v>
      </c>
      <c r="C72" s="975" t="s">
        <v>1355</v>
      </c>
      <c r="D72" s="375">
        <f>Аксессуары!I57</f>
        <v>8453.8974378437342</v>
      </c>
      <c r="E72" s="328"/>
      <c r="F72" s="328"/>
      <c r="G72" s="328"/>
      <c r="H72" s="328"/>
      <c r="I72" s="328"/>
      <c r="J72" s="32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  <c r="W72" s="328"/>
      <c r="X72" s="328"/>
      <c r="Y72" s="328"/>
      <c r="Z72" s="328"/>
      <c r="AA72" s="328"/>
      <c r="AB72" s="328"/>
      <c r="AC72" s="328"/>
      <c r="AD72" s="328"/>
      <c r="AE72" s="328"/>
      <c r="AF72" s="328"/>
      <c r="AG72" s="328"/>
      <c r="AH72" s="328"/>
      <c r="AI72" s="328"/>
      <c r="AJ72" s="328"/>
      <c r="AK72" s="328"/>
      <c r="AL72" s="328"/>
      <c r="AM72" s="328"/>
      <c r="AN72" s="328"/>
    </row>
    <row r="73" spans="1:40">
      <c r="A73" s="2897"/>
      <c r="B73" s="363">
        <v>2</v>
      </c>
      <c r="C73" s="403" t="s">
        <v>1356</v>
      </c>
      <c r="D73" s="368">
        <f>Аксессуары!I58</f>
        <v>10830.447626664134</v>
      </c>
      <c r="E73" s="328"/>
      <c r="F73" s="328"/>
      <c r="G73" s="328"/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328"/>
      <c r="AB73" s="328"/>
      <c r="AC73" s="328"/>
      <c r="AD73" s="328"/>
      <c r="AE73" s="328"/>
      <c r="AF73" s="328"/>
      <c r="AG73" s="328"/>
      <c r="AH73" s="328"/>
      <c r="AI73" s="328"/>
      <c r="AJ73" s="328"/>
      <c r="AK73" s="328"/>
      <c r="AL73" s="328"/>
      <c r="AM73" s="328"/>
      <c r="AN73" s="328"/>
    </row>
    <row r="74" spans="1:40">
      <c r="A74" s="2897"/>
      <c r="B74" s="363">
        <v>3</v>
      </c>
      <c r="C74" s="403" t="s">
        <v>1357</v>
      </c>
      <c r="D74" s="368">
        <f>Аксессуары!I59</f>
        <v>9470.7298569410214</v>
      </c>
      <c r="E74" s="328"/>
      <c r="F74" s="328"/>
      <c r="G74" s="328"/>
      <c r="H74" s="328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8"/>
      <c r="X74" s="328"/>
      <c r="Y74" s="328"/>
      <c r="Z74" s="328"/>
      <c r="AA74" s="328"/>
      <c r="AB74" s="328"/>
      <c r="AC74" s="328"/>
      <c r="AD74" s="328"/>
      <c r="AE74" s="328"/>
      <c r="AF74" s="328"/>
      <c r="AG74" s="328"/>
      <c r="AH74" s="328"/>
      <c r="AI74" s="328"/>
      <c r="AJ74" s="328"/>
      <c r="AK74" s="328"/>
      <c r="AL74" s="328"/>
      <c r="AM74" s="328"/>
      <c r="AN74" s="328"/>
    </row>
    <row r="75" spans="1:40">
      <c r="A75" s="2897"/>
      <c r="B75" s="363">
        <v>4</v>
      </c>
      <c r="C75" s="403" t="s">
        <v>1358</v>
      </c>
      <c r="D75" s="368">
        <f>Аксессуары!I60</f>
        <v>12367.51988809027</v>
      </c>
      <c r="E75" s="328"/>
      <c r="F75" s="328"/>
      <c r="G75" s="328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328"/>
      <c r="AA75" s="328"/>
      <c r="AB75" s="328"/>
      <c r="AC75" s="328"/>
      <c r="AD75" s="328"/>
      <c r="AE75" s="328"/>
      <c r="AF75" s="328"/>
      <c r="AG75" s="328"/>
      <c r="AH75" s="328"/>
      <c r="AI75" s="328"/>
      <c r="AJ75" s="328"/>
      <c r="AK75" s="328"/>
      <c r="AL75" s="328"/>
      <c r="AM75" s="328"/>
      <c r="AN75" s="328"/>
    </row>
    <row r="76" spans="1:40">
      <c r="A76" s="2897"/>
      <c r="B76" s="363">
        <v>5</v>
      </c>
      <c r="C76" s="403" t="s">
        <v>1359</v>
      </c>
      <c r="D76" s="368">
        <f>Аксессуары!I61</f>
        <v>11315.216570652381</v>
      </c>
      <c r="E76" s="328"/>
      <c r="F76" s="328"/>
      <c r="G76" s="328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328"/>
      <c r="AB76" s="328"/>
      <c r="AC76" s="328"/>
      <c r="AD76" s="328"/>
      <c r="AE76" s="328"/>
      <c r="AF76" s="328"/>
      <c r="AG76" s="328"/>
      <c r="AH76" s="328"/>
      <c r="AI76" s="328"/>
      <c r="AJ76" s="328"/>
      <c r="AK76" s="328"/>
      <c r="AL76" s="328"/>
      <c r="AM76" s="328"/>
      <c r="AN76" s="328"/>
    </row>
    <row r="77" spans="1:40">
      <c r="A77" s="2897"/>
      <c r="B77" s="363">
        <v>6</v>
      </c>
      <c r="C77" s="403" t="s">
        <v>1360</v>
      </c>
      <c r="D77" s="368">
        <f>Аксессуары!I62</f>
        <v>14625.833749108668</v>
      </c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328"/>
      <c r="AB77" s="328"/>
      <c r="AC77" s="328"/>
      <c r="AD77" s="328"/>
      <c r="AE77" s="328"/>
      <c r="AF77" s="328"/>
      <c r="AG77" s="328"/>
      <c r="AH77" s="328"/>
      <c r="AI77" s="328"/>
      <c r="AJ77" s="328"/>
      <c r="AK77" s="328"/>
      <c r="AL77" s="328"/>
      <c r="AM77" s="328"/>
      <c r="AN77" s="328"/>
    </row>
    <row r="78" spans="1:40">
      <c r="A78" s="2897"/>
      <c r="B78" s="363">
        <v>7</v>
      </c>
      <c r="C78" s="403" t="s">
        <v>1361</v>
      </c>
      <c r="D78" s="368">
        <f>Аксессуары!I63</f>
        <v>13230.645081044944</v>
      </c>
      <c r="E78" s="328"/>
      <c r="F78" s="328"/>
      <c r="G78" s="328"/>
      <c r="H78" s="328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328"/>
      <c r="AB78" s="328"/>
      <c r="AC78" s="328"/>
      <c r="AD78" s="328"/>
      <c r="AE78" s="328"/>
      <c r="AF78" s="328"/>
      <c r="AG78" s="328"/>
      <c r="AH78" s="328"/>
      <c r="AI78" s="328"/>
      <c r="AJ78" s="328"/>
      <c r="AK78" s="328"/>
      <c r="AL78" s="328"/>
      <c r="AM78" s="328"/>
      <c r="AN78" s="328"/>
    </row>
    <row r="79" spans="1:40">
      <c r="A79" s="2897"/>
      <c r="B79" s="363">
        <v>8</v>
      </c>
      <c r="C79" s="403" t="s">
        <v>1362</v>
      </c>
      <c r="D79" s="368">
        <f>Аксессуары!I64</f>
        <v>16943.265774028067</v>
      </c>
      <c r="E79" s="328"/>
      <c r="F79" s="328"/>
      <c r="G79" s="328"/>
      <c r="H79" s="328"/>
      <c r="I79" s="328"/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  <c r="W79" s="328"/>
      <c r="X79" s="328"/>
      <c r="Y79" s="328"/>
      <c r="Z79" s="328"/>
      <c r="AA79" s="328"/>
      <c r="AB79" s="328"/>
      <c r="AC79" s="328"/>
      <c r="AD79" s="328"/>
      <c r="AE79" s="328"/>
      <c r="AF79" s="328"/>
      <c r="AG79" s="328"/>
      <c r="AH79" s="328"/>
      <c r="AI79" s="328"/>
      <c r="AJ79" s="328"/>
      <c r="AK79" s="328"/>
      <c r="AL79" s="328"/>
      <c r="AM79" s="328"/>
      <c r="AN79" s="328"/>
    </row>
    <row r="80" spans="1:40">
      <c r="A80" s="2897"/>
      <c r="B80" s="363">
        <v>9</v>
      </c>
      <c r="C80" s="403" t="s">
        <v>1363</v>
      </c>
      <c r="D80" s="368">
        <f>Аксессуары!I65</f>
        <v>15808.197027128774</v>
      </c>
      <c r="E80" s="328"/>
      <c r="F80" s="328"/>
      <c r="G80" s="328"/>
      <c r="H80" s="328"/>
      <c r="I80" s="328"/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  <c r="W80" s="328"/>
      <c r="X80" s="328"/>
      <c r="Y80" s="328"/>
      <c r="Z80" s="328"/>
      <c r="AA80" s="328"/>
      <c r="AB80" s="328"/>
      <c r="AC80" s="328"/>
      <c r="AD80" s="328"/>
      <c r="AE80" s="328"/>
      <c r="AF80" s="328"/>
      <c r="AG80" s="328"/>
      <c r="AH80" s="328"/>
      <c r="AI80" s="328"/>
      <c r="AJ80" s="328"/>
      <c r="AK80" s="328"/>
      <c r="AL80" s="328"/>
      <c r="AM80" s="328"/>
      <c r="AN80" s="328"/>
    </row>
    <row r="81" spans="1:40">
      <c r="A81" s="2897"/>
      <c r="B81" s="363">
        <v>10</v>
      </c>
      <c r="C81" s="403" t="s">
        <v>1364</v>
      </c>
      <c r="D81" s="368">
        <f>Аксессуары!I66</f>
        <v>20360.295647506169</v>
      </c>
      <c r="E81" s="328"/>
      <c r="F81" s="328"/>
      <c r="G81" s="328"/>
      <c r="H81" s="328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328"/>
      <c r="AB81" s="328"/>
      <c r="AC81" s="328"/>
      <c r="AD81" s="328"/>
      <c r="AE81" s="328"/>
      <c r="AF81" s="328"/>
      <c r="AG81" s="328"/>
      <c r="AH81" s="328"/>
      <c r="AI81" s="328"/>
      <c r="AJ81" s="328"/>
      <c r="AK81" s="328"/>
      <c r="AL81" s="328"/>
      <c r="AM81" s="328"/>
      <c r="AN81" s="328"/>
    </row>
    <row r="82" spans="1:40" ht="14.25" customHeight="1">
      <c r="A82" s="2897"/>
      <c r="B82" s="363">
        <v>11</v>
      </c>
      <c r="C82" s="403" t="s">
        <v>1365</v>
      </c>
      <c r="D82" s="368">
        <f>Аксессуары!I67</f>
        <v>19012.401510563246</v>
      </c>
      <c r="E82" s="328"/>
      <c r="F82" s="328"/>
      <c r="G82" s="328"/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  <c r="AF82" s="328"/>
      <c r="AG82" s="328"/>
      <c r="AH82" s="328"/>
      <c r="AI82" s="328"/>
      <c r="AJ82" s="328"/>
      <c r="AK82" s="328"/>
      <c r="AL82" s="328"/>
      <c r="AM82" s="328"/>
      <c r="AN82" s="328"/>
    </row>
    <row r="83" spans="1:40">
      <c r="A83" s="2897"/>
      <c r="B83" s="363">
        <v>12</v>
      </c>
      <c r="C83" s="403" t="s">
        <v>1366</v>
      </c>
      <c r="D83" s="368">
        <f>Аксессуары!I68</f>
        <v>26023.81574922246</v>
      </c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C83" s="328"/>
      <c r="AD83" s="328"/>
      <c r="AE83" s="328"/>
      <c r="AF83" s="328"/>
      <c r="AG83" s="328"/>
      <c r="AH83" s="328"/>
      <c r="AI83" s="328"/>
      <c r="AJ83" s="328"/>
      <c r="AK83" s="328"/>
      <c r="AL83" s="328"/>
      <c r="AM83" s="328"/>
      <c r="AN83" s="328"/>
    </row>
    <row r="84" spans="1:40" ht="15.75" customHeight="1">
      <c r="A84" s="2897"/>
      <c r="B84" s="466">
        <v>13</v>
      </c>
      <c r="C84" s="403" t="s">
        <v>1367</v>
      </c>
      <c r="D84" s="368">
        <f>Аксессуары!I69</f>
        <v>24312.244904639996</v>
      </c>
      <c r="E84" s="362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28"/>
      <c r="AF84" s="328"/>
      <c r="AG84" s="328"/>
      <c r="AH84" s="328"/>
      <c r="AI84" s="328"/>
      <c r="AJ84" s="328"/>
      <c r="AK84" s="328"/>
      <c r="AL84" s="328"/>
      <c r="AM84" s="328"/>
      <c r="AN84" s="328"/>
    </row>
    <row r="85" spans="1:40">
      <c r="A85" s="2897"/>
      <c r="B85" s="466">
        <v>14</v>
      </c>
      <c r="C85" s="403" t="s">
        <v>1368</v>
      </c>
      <c r="D85" s="368">
        <f>Аксессуары!I70</f>
        <v>32774.753087999998</v>
      </c>
      <c r="E85" s="362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28"/>
      <c r="AF85" s="328"/>
      <c r="AG85" s="328"/>
      <c r="AH85" s="328"/>
      <c r="AI85" s="328"/>
      <c r="AJ85" s="328"/>
      <c r="AK85" s="328"/>
      <c r="AL85" s="328"/>
      <c r="AM85" s="328"/>
      <c r="AN85" s="328"/>
    </row>
    <row r="86" spans="1:40">
      <c r="A86" s="2897"/>
      <c r="B86" s="466">
        <v>15</v>
      </c>
      <c r="C86" s="403" t="s">
        <v>1369</v>
      </c>
      <c r="D86" s="368">
        <f>Аксессуары!I71</f>
        <v>25029.297215999999</v>
      </c>
      <c r="E86" s="362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  <c r="AH86" s="328"/>
      <c r="AI86" s="328"/>
      <c r="AJ86" s="328"/>
      <c r="AK86" s="328"/>
      <c r="AL86" s="328"/>
      <c r="AM86" s="328"/>
      <c r="AN86" s="328"/>
    </row>
    <row r="87" spans="1:40">
      <c r="A87" s="2897"/>
      <c r="B87" s="466">
        <v>16</v>
      </c>
      <c r="C87" s="403" t="s">
        <v>1370</v>
      </c>
      <c r="D87" s="368">
        <f>Аксессуары!I72</f>
        <v>36025.932095999997</v>
      </c>
      <c r="E87" s="362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8"/>
    </row>
    <row r="88" spans="1:40">
      <c r="A88" s="2897"/>
      <c r="B88" s="995">
        <v>17</v>
      </c>
      <c r="C88" s="996" t="s">
        <v>1371</v>
      </c>
      <c r="D88" s="997">
        <f>Аксессуары!I73</f>
        <v>23153.988453406273</v>
      </c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28"/>
      <c r="AF88" s="328"/>
      <c r="AG88" s="328"/>
      <c r="AH88" s="328"/>
      <c r="AI88" s="328"/>
      <c r="AJ88" s="328"/>
      <c r="AK88" s="328"/>
      <c r="AL88" s="328"/>
      <c r="AM88" s="328"/>
      <c r="AN88" s="328"/>
    </row>
    <row r="89" spans="1:40">
      <c r="A89" s="2897"/>
      <c r="B89" s="995">
        <v>18</v>
      </c>
      <c r="C89" s="996" t="s">
        <v>1372</v>
      </c>
      <c r="D89" s="997">
        <f>Аксессуары!I74</f>
        <v>29814.724857810819</v>
      </c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28"/>
      <c r="AF89" s="328"/>
      <c r="AG89" s="328"/>
      <c r="AH89" s="328"/>
      <c r="AI89" s="328"/>
      <c r="AJ89" s="328"/>
      <c r="AK89" s="328"/>
      <c r="AL89" s="328"/>
      <c r="AM89" s="328"/>
      <c r="AN89" s="328"/>
    </row>
    <row r="90" spans="1:40">
      <c r="A90" s="2897"/>
      <c r="B90" s="995">
        <v>19</v>
      </c>
      <c r="C90" s="996" t="s">
        <v>1373</v>
      </c>
      <c r="D90" s="997">
        <f>Аксессуары!I75</f>
        <v>24739.87807350259</v>
      </c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28"/>
      <c r="AF90" s="328"/>
      <c r="AG90" s="328"/>
      <c r="AH90" s="328"/>
      <c r="AI90" s="328"/>
      <c r="AJ90" s="328"/>
      <c r="AK90" s="328"/>
      <c r="AL90" s="328"/>
      <c r="AM90" s="328"/>
      <c r="AN90" s="328"/>
    </row>
    <row r="91" spans="1:40" ht="15.75" thickBot="1">
      <c r="A91" s="2898"/>
      <c r="B91" s="998">
        <v>20</v>
      </c>
      <c r="C91" s="999" t="s">
        <v>1374</v>
      </c>
      <c r="D91" s="1000">
        <f>Аксессуары!I76</f>
        <v>33938.037870061256</v>
      </c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  <c r="AF91" s="328"/>
      <c r="AG91" s="328"/>
      <c r="AH91" s="328"/>
      <c r="AI91" s="328"/>
      <c r="AJ91" s="328"/>
      <c r="AK91" s="328"/>
      <c r="AL91" s="328"/>
      <c r="AM91" s="328"/>
      <c r="AN91" s="328"/>
    </row>
    <row r="92" spans="1:40" ht="15.75" thickBot="1">
      <c r="A92" s="2899" t="s">
        <v>1249</v>
      </c>
      <c r="B92" s="2900"/>
      <c r="C92" s="2900"/>
      <c r="D92" s="2901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  <c r="AH92" s="328"/>
      <c r="AI92" s="328"/>
      <c r="AJ92" s="328"/>
      <c r="AK92" s="328"/>
      <c r="AL92" s="328"/>
      <c r="AM92" s="328"/>
      <c r="AN92" s="328"/>
    </row>
    <row r="93" spans="1:40" ht="38.25" customHeight="1">
      <c r="A93" s="2887" t="s">
        <v>1421</v>
      </c>
      <c r="B93" s="2888"/>
      <c r="C93" s="2888"/>
      <c r="D93" s="2889"/>
      <c r="E93" s="328"/>
      <c r="F93" s="328"/>
      <c r="G93" s="328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  <c r="AB93" s="328"/>
      <c r="AC93" s="328"/>
      <c r="AD93" s="328"/>
      <c r="AE93" s="328"/>
      <c r="AF93" s="328"/>
      <c r="AG93" s="328"/>
      <c r="AH93" s="328"/>
      <c r="AI93" s="328"/>
      <c r="AJ93" s="328"/>
      <c r="AK93" s="328"/>
      <c r="AL93" s="328"/>
      <c r="AM93" s="328"/>
      <c r="AN93" s="328"/>
    </row>
    <row r="94" spans="1:40" ht="17.25" customHeight="1" thickBot="1">
      <c r="A94" s="2890"/>
      <c r="B94" s="2891"/>
      <c r="C94" s="2891"/>
      <c r="D94" s="2892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  <c r="AB94" s="328"/>
      <c r="AC94" s="328"/>
      <c r="AD94" s="328"/>
      <c r="AE94" s="328"/>
      <c r="AF94" s="328"/>
      <c r="AG94" s="328"/>
      <c r="AH94" s="328"/>
      <c r="AI94" s="328"/>
      <c r="AJ94" s="328"/>
      <c r="AK94" s="328"/>
      <c r="AL94" s="328"/>
      <c r="AM94" s="328"/>
      <c r="AN94" s="328"/>
    </row>
    <row r="95" spans="1:40" ht="53.25" customHeight="1" thickBot="1">
      <c r="A95" s="377" t="s">
        <v>1004</v>
      </c>
      <c r="B95" s="378" t="s">
        <v>1005</v>
      </c>
      <c r="C95" s="378" t="s">
        <v>222</v>
      </c>
      <c r="D95" s="924" t="s">
        <v>985</v>
      </c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  <c r="AH95" s="328"/>
      <c r="AI95" s="328"/>
      <c r="AJ95" s="328"/>
      <c r="AK95" s="328"/>
      <c r="AL95" s="328"/>
      <c r="AM95" s="328"/>
      <c r="AN95" s="328"/>
    </row>
    <row r="96" spans="1:40">
      <c r="A96" s="2896"/>
      <c r="B96" s="370">
        <v>1</v>
      </c>
      <c r="C96" s="976" t="s">
        <v>1375</v>
      </c>
      <c r="D96" s="371">
        <f>Аксессуары!I78</f>
        <v>3428.8535062582978</v>
      </c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  <c r="AH96" s="328"/>
      <c r="AI96" s="328"/>
      <c r="AJ96" s="328"/>
      <c r="AK96" s="328"/>
      <c r="AL96" s="328"/>
      <c r="AM96" s="328"/>
      <c r="AN96" s="328"/>
    </row>
    <row r="97" spans="1:40">
      <c r="A97" s="2897"/>
      <c r="B97" s="363">
        <v>2</v>
      </c>
      <c r="C97" s="403" t="s">
        <v>1376</v>
      </c>
      <c r="D97" s="368">
        <f>Аксессуары!I79</f>
        <v>3724.444325763322</v>
      </c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328"/>
      <c r="AH97" s="328"/>
      <c r="AI97" s="328"/>
      <c r="AJ97" s="328"/>
      <c r="AK97" s="328"/>
      <c r="AL97" s="328"/>
      <c r="AM97" s="328"/>
      <c r="AN97" s="328"/>
    </row>
    <row r="98" spans="1:40">
      <c r="A98" s="2897"/>
      <c r="B98" s="363">
        <v>3</v>
      </c>
      <c r="C98" s="403" t="s">
        <v>1377</v>
      </c>
      <c r="D98" s="368">
        <f>Аксессуары!I80</f>
        <v>4126.4478402901568</v>
      </c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  <c r="AF98" s="328"/>
      <c r="AG98" s="328"/>
      <c r="AH98" s="328"/>
      <c r="AI98" s="328"/>
      <c r="AJ98" s="328"/>
      <c r="AK98" s="328"/>
      <c r="AL98" s="328"/>
      <c r="AM98" s="328"/>
      <c r="AN98" s="328"/>
    </row>
    <row r="99" spans="1:40">
      <c r="A99" s="2897"/>
      <c r="B99" s="363">
        <v>4</v>
      </c>
      <c r="C99" s="403" t="s">
        <v>1378</v>
      </c>
      <c r="D99" s="368">
        <f>Аксессуары!I81</f>
        <v>4776.7476432012145</v>
      </c>
      <c r="E99" s="328"/>
      <c r="F99" s="328"/>
      <c r="G99" s="328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28"/>
      <c r="AF99" s="328"/>
      <c r="AG99" s="328"/>
      <c r="AH99" s="328"/>
      <c r="AI99" s="328"/>
      <c r="AJ99" s="328"/>
      <c r="AK99" s="328"/>
      <c r="AL99" s="328"/>
      <c r="AM99" s="328"/>
      <c r="AN99" s="328"/>
    </row>
    <row r="100" spans="1:40">
      <c r="A100" s="2897"/>
      <c r="B100" s="363">
        <v>5</v>
      </c>
      <c r="C100" s="403" t="s">
        <v>1379</v>
      </c>
      <c r="D100" s="368">
        <f>Аксессуары!I82</f>
        <v>5462.518344452873</v>
      </c>
      <c r="E100" s="328"/>
      <c r="F100" s="328"/>
      <c r="G100" s="328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28"/>
      <c r="AF100" s="328"/>
      <c r="AG100" s="328"/>
      <c r="AH100" s="328"/>
      <c r="AI100" s="328"/>
      <c r="AJ100" s="328"/>
      <c r="AK100" s="328"/>
      <c r="AL100" s="328"/>
      <c r="AM100" s="328"/>
      <c r="AN100" s="328"/>
    </row>
    <row r="101" spans="1:40">
      <c r="A101" s="2897"/>
      <c r="B101" s="363">
        <v>6</v>
      </c>
      <c r="C101" s="403" t="s">
        <v>1380</v>
      </c>
      <c r="D101" s="368">
        <f>Аксессуары!I83</f>
        <v>6810.4124813957906</v>
      </c>
      <c r="E101" s="328"/>
      <c r="F101" s="328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28"/>
      <c r="AF101" s="328"/>
      <c r="AG101" s="328"/>
      <c r="AH101" s="328"/>
      <c r="AI101" s="328"/>
      <c r="AJ101" s="328"/>
      <c r="AK101" s="328"/>
      <c r="AL101" s="328"/>
      <c r="AM101" s="328"/>
      <c r="AN101" s="328"/>
    </row>
    <row r="102" spans="1:40">
      <c r="A102" s="2897"/>
      <c r="B102" s="466">
        <v>7</v>
      </c>
      <c r="C102" s="403" t="s">
        <v>1381</v>
      </c>
      <c r="D102" s="368">
        <f>Аксессуары!I84</f>
        <v>7929.4481004815998</v>
      </c>
      <c r="E102" s="328"/>
      <c r="F102" s="328"/>
      <c r="G102" s="328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28"/>
      <c r="AF102" s="328"/>
      <c r="AG102" s="328"/>
      <c r="AH102" s="328"/>
      <c r="AI102" s="328"/>
      <c r="AJ102" s="328"/>
      <c r="AK102" s="328"/>
      <c r="AL102" s="328"/>
      <c r="AM102" s="328"/>
      <c r="AN102" s="328"/>
    </row>
    <row r="103" spans="1:40">
      <c r="A103" s="2897"/>
      <c r="B103" s="466">
        <v>8</v>
      </c>
      <c r="C103" s="403" t="s">
        <v>1382</v>
      </c>
      <c r="D103" s="368">
        <f>Аксессуары!I85</f>
        <v>8880.9818725393925</v>
      </c>
      <c r="E103" s="328"/>
      <c r="F103" s="328"/>
      <c r="G103" s="328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  <c r="AB103" s="328"/>
      <c r="AC103" s="328"/>
      <c r="AD103" s="328"/>
      <c r="AE103" s="328"/>
      <c r="AF103" s="328"/>
      <c r="AG103" s="328"/>
      <c r="AH103" s="328"/>
      <c r="AI103" s="328"/>
      <c r="AJ103" s="328"/>
      <c r="AK103" s="328"/>
      <c r="AL103" s="328"/>
      <c r="AM103" s="328"/>
      <c r="AN103" s="328"/>
    </row>
    <row r="104" spans="1:40">
      <c r="A104" s="2897"/>
      <c r="B104" s="995">
        <v>9</v>
      </c>
      <c r="C104" s="996" t="s">
        <v>1383</v>
      </c>
      <c r="D104" s="997">
        <f>Аксессуары!I86</f>
        <v>12052.761112732031</v>
      </c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  <c r="AH104" s="328"/>
      <c r="AI104" s="328"/>
      <c r="AJ104" s="328"/>
      <c r="AK104" s="328"/>
      <c r="AL104" s="328"/>
      <c r="AM104" s="328"/>
      <c r="AN104" s="328"/>
    </row>
    <row r="105" spans="1:40">
      <c r="A105" s="2897"/>
      <c r="B105" s="995">
        <v>10</v>
      </c>
      <c r="C105" s="996" t="s">
        <v>1384</v>
      </c>
      <c r="D105" s="997">
        <f>Аксессуары!I87</f>
        <v>13004.294884789824</v>
      </c>
      <c r="E105" s="328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  <c r="AH105" s="328"/>
      <c r="AI105" s="328"/>
      <c r="AJ105" s="328"/>
      <c r="AK105" s="328"/>
      <c r="AL105" s="328"/>
      <c r="AM105" s="328"/>
      <c r="AN105" s="328"/>
    </row>
    <row r="106" spans="1:40">
      <c r="A106" s="2897"/>
      <c r="B106" s="995">
        <v>11</v>
      </c>
      <c r="C106" s="996" t="s">
        <v>1385</v>
      </c>
      <c r="D106" s="997">
        <f>Аксессуары!I88</f>
        <v>16493.25204900173</v>
      </c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28"/>
      <c r="AF106" s="328"/>
      <c r="AG106" s="328"/>
      <c r="AH106" s="328"/>
      <c r="AI106" s="328"/>
      <c r="AJ106" s="328"/>
      <c r="AK106" s="328"/>
      <c r="AL106" s="328"/>
      <c r="AM106" s="328"/>
      <c r="AN106" s="328"/>
    </row>
    <row r="107" spans="1:40" ht="15.75" thickBot="1">
      <c r="A107" s="2898"/>
      <c r="B107" s="382">
        <v>12</v>
      </c>
      <c r="C107" s="977" t="s">
        <v>1386</v>
      </c>
      <c r="D107" s="369">
        <v>595</v>
      </c>
      <c r="E107" s="328"/>
      <c r="F107" s="328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28"/>
      <c r="AF107" s="328"/>
      <c r="AG107" s="328"/>
      <c r="AH107" s="328"/>
      <c r="AI107" s="328"/>
      <c r="AJ107" s="328"/>
      <c r="AK107" s="328"/>
      <c r="AL107" s="328"/>
      <c r="AM107" s="328"/>
      <c r="AN107" s="328"/>
    </row>
    <row r="108" spans="1:40" ht="15.75" thickBot="1">
      <c r="A108" s="2899" t="s">
        <v>1249</v>
      </c>
      <c r="B108" s="2900"/>
      <c r="C108" s="2900"/>
      <c r="D108" s="2901"/>
      <c r="E108" s="328"/>
      <c r="F108" s="328"/>
      <c r="G108" s="328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28"/>
      <c r="AF108" s="328"/>
      <c r="AG108" s="328"/>
      <c r="AH108" s="328"/>
      <c r="AI108" s="328"/>
      <c r="AJ108" s="328"/>
      <c r="AK108" s="328"/>
      <c r="AL108" s="328"/>
      <c r="AM108" s="328"/>
      <c r="AN108" s="328"/>
    </row>
    <row r="109" spans="1:40" ht="36.75" customHeight="1">
      <c r="A109" s="2887" t="s">
        <v>1422</v>
      </c>
      <c r="B109" s="2888"/>
      <c r="C109" s="2888"/>
      <c r="D109" s="2889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28"/>
      <c r="AF109" s="328"/>
      <c r="AG109" s="328"/>
      <c r="AH109" s="328"/>
      <c r="AI109" s="328"/>
      <c r="AJ109" s="328"/>
      <c r="AK109" s="328"/>
      <c r="AL109" s="328"/>
      <c r="AM109" s="328"/>
      <c r="AN109" s="328"/>
    </row>
    <row r="110" spans="1:40" ht="15.75" customHeight="1" thickBot="1">
      <c r="A110" s="2890"/>
      <c r="B110" s="2891"/>
      <c r="C110" s="2891"/>
      <c r="D110" s="2892"/>
      <c r="E110" s="328"/>
      <c r="F110" s="328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  <c r="AH110" s="328"/>
      <c r="AI110" s="328"/>
      <c r="AJ110" s="328"/>
      <c r="AK110" s="328"/>
      <c r="AL110" s="328"/>
      <c r="AM110" s="328"/>
      <c r="AN110" s="328"/>
    </row>
    <row r="111" spans="1:40" ht="36" customHeight="1" thickBot="1">
      <c r="A111" s="336" t="s">
        <v>1004</v>
      </c>
      <c r="B111" s="356" t="s">
        <v>1005</v>
      </c>
      <c r="C111" s="357" t="s">
        <v>222</v>
      </c>
      <c r="D111" s="924" t="s">
        <v>985</v>
      </c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28"/>
      <c r="AF111" s="328"/>
      <c r="AG111" s="328"/>
      <c r="AH111" s="328"/>
      <c r="AI111" s="328"/>
      <c r="AJ111" s="328"/>
      <c r="AK111" s="328"/>
      <c r="AL111" s="328"/>
      <c r="AM111" s="328"/>
      <c r="AN111" s="328"/>
    </row>
    <row r="112" spans="1:40">
      <c r="A112" s="334"/>
      <c r="B112" s="358">
        <v>1</v>
      </c>
      <c r="C112" s="978" t="s">
        <v>1387</v>
      </c>
      <c r="D112" s="365">
        <f>Аксессуары!I112</f>
        <v>1313.845485417522</v>
      </c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28"/>
      <c r="AF112" s="328"/>
      <c r="AG112" s="328"/>
      <c r="AH112" s="328"/>
      <c r="AI112" s="328"/>
      <c r="AJ112" s="328"/>
      <c r="AK112" s="328"/>
      <c r="AL112" s="328"/>
      <c r="AM112" s="328"/>
      <c r="AN112" s="328"/>
    </row>
    <row r="113" spans="1:40">
      <c r="A113" s="335"/>
      <c r="B113" s="359">
        <v>2</v>
      </c>
      <c r="C113" s="979" t="s">
        <v>1388</v>
      </c>
      <c r="D113" s="365">
        <f>Аксессуары!I113</f>
        <v>1491.3921726361064</v>
      </c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  <c r="AH113" s="328"/>
      <c r="AI113" s="328"/>
      <c r="AJ113" s="328"/>
      <c r="AK113" s="328"/>
      <c r="AL113" s="328"/>
      <c r="AM113" s="328"/>
      <c r="AN113" s="328"/>
    </row>
    <row r="114" spans="1:40">
      <c r="A114" s="335"/>
      <c r="B114" s="359">
        <v>3</v>
      </c>
      <c r="C114" s="979" t="s">
        <v>1389</v>
      </c>
      <c r="D114" s="365">
        <f>Аксессуары!I114</f>
        <v>1899.74955323885</v>
      </c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  <c r="AH114" s="328"/>
      <c r="AI114" s="328"/>
      <c r="AJ114" s="328"/>
      <c r="AK114" s="328"/>
      <c r="AL114" s="328"/>
      <c r="AM114" s="328"/>
      <c r="AN114" s="328"/>
    </row>
    <row r="115" spans="1:40">
      <c r="A115" s="335"/>
      <c r="B115" s="359">
        <v>4</v>
      </c>
      <c r="C115" s="979" t="s">
        <v>1390</v>
      </c>
      <c r="D115" s="365">
        <f>Аксессуары!I115</f>
        <v>2432.3896148946019</v>
      </c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</row>
    <row r="116" spans="1:40">
      <c r="A116" s="335"/>
      <c r="B116" s="359">
        <v>5</v>
      </c>
      <c r="C116" s="979" t="s">
        <v>1391</v>
      </c>
      <c r="D116" s="365">
        <f>Аксессуары!I116</f>
        <v>3932.6591218916378</v>
      </c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8"/>
    </row>
    <row r="117" spans="1:40">
      <c r="A117" s="335"/>
      <c r="B117" s="359">
        <v>6</v>
      </c>
      <c r="C117" s="979" t="s">
        <v>1392</v>
      </c>
      <c r="D117" s="365">
        <f>Аксессуары!I117</f>
        <v>4989.0619108422125</v>
      </c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28"/>
      <c r="AF117" s="328"/>
      <c r="AG117" s="328"/>
      <c r="AH117" s="328"/>
      <c r="AI117" s="328"/>
      <c r="AJ117" s="328"/>
      <c r="AK117" s="328"/>
      <c r="AL117" s="328"/>
      <c r="AM117" s="328"/>
      <c r="AN117" s="328"/>
    </row>
    <row r="118" spans="1:40">
      <c r="A118" s="335"/>
      <c r="B118" s="359">
        <v>7</v>
      </c>
      <c r="C118" s="979" t="s">
        <v>1393</v>
      </c>
      <c r="D118" s="365">
        <f>Аксессуары!I118</f>
        <v>6524.840755282964</v>
      </c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8"/>
    </row>
    <row r="119" spans="1:40" ht="15.75" thickBot="1">
      <c r="A119" s="335"/>
      <c r="B119" s="360">
        <v>8</v>
      </c>
      <c r="C119" s="980" t="s">
        <v>1394</v>
      </c>
      <c r="D119" s="365">
        <f>Аксессуары!I119</f>
        <v>8708.6650080715463</v>
      </c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</row>
    <row r="120" spans="1:40" ht="36" customHeight="1">
      <c r="A120" s="2887" t="s">
        <v>1423</v>
      </c>
      <c r="B120" s="2888"/>
      <c r="C120" s="2888"/>
      <c r="D120" s="2889"/>
      <c r="E120" s="328"/>
      <c r="F120" s="328"/>
      <c r="G120" s="328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8"/>
    </row>
    <row r="121" spans="1:40" ht="15.75" customHeight="1" thickBot="1">
      <c r="A121" s="2890"/>
      <c r="B121" s="2891"/>
      <c r="C121" s="2891"/>
      <c r="D121" s="2892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  <c r="AH121" s="328"/>
      <c r="AI121" s="328"/>
      <c r="AJ121" s="328"/>
      <c r="AK121" s="328"/>
      <c r="AL121" s="328"/>
      <c r="AM121" s="328"/>
      <c r="AN121" s="328"/>
    </row>
    <row r="122" spans="1:40" ht="55.5" customHeight="1" thickBot="1">
      <c r="A122" s="357" t="s">
        <v>1004</v>
      </c>
      <c r="B122" s="356" t="s">
        <v>1005</v>
      </c>
      <c r="C122" s="357" t="s">
        <v>222</v>
      </c>
      <c r="D122" s="953" t="s">
        <v>985</v>
      </c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</row>
    <row r="123" spans="1:40">
      <c r="A123" s="2896"/>
      <c r="B123" s="370">
        <v>1</v>
      </c>
      <c r="C123" s="976" t="s">
        <v>1395</v>
      </c>
      <c r="D123" s="371">
        <f>Аксессуары!I101</f>
        <v>1113.4283774724763</v>
      </c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</row>
    <row r="124" spans="1:40">
      <c r="A124" s="2897"/>
      <c r="B124" s="363">
        <v>2</v>
      </c>
      <c r="C124" s="403" t="s">
        <v>1396</v>
      </c>
      <c r="D124" s="368">
        <f>Аксессуары!I102</f>
        <v>1263.8916717255136</v>
      </c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</row>
    <row r="125" spans="1:40">
      <c r="A125" s="2897"/>
      <c r="B125" s="363">
        <v>3</v>
      </c>
      <c r="C125" s="403" t="s">
        <v>1397</v>
      </c>
      <c r="D125" s="368">
        <f>Аксессуары!I103</f>
        <v>1609.9572485075</v>
      </c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28"/>
      <c r="AF125" s="328"/>
      <c r="AG125" s="328"/>
      <c r="AH125" s="328"/>
      <c r="AI125" s="328"/>
      <c r="AJ125" s="328"/>
      <c r="AK125" s="328"/>
      <c r="AL125" s="328"/>
      <c r="AM125" s="328"/>
      <c r="AN125" s="328"/>
    </row>
    <row r="126" spans="1:40">
      <c r="A126" s="2897"/>
      <c r="B126" s="363">
        <v>4</v>
      </c>
      <c r="C126" s="403" t="s">
        <v>1398</v>
      </c>
      <c r="D126" s="368">
        <f>Аксессуары!I104</f>
        <v>2061.347131266612</v>
      </c>
      <c r="E126" s="328"/>
      <c r="F126" s="328"/>
      <c r="G126" s="328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  <c r="AH126" s="328"/>
      <c r="AI126" s="328"/>
      <c r="AJ126" s="328"/>
      <c r="AK126" s="328"/>
      <c r="AL126" s="328"/>
      <c r="AM126" s="328"/>
      <c r="AN126" s="328"/>
    </row>
    <row r="127" spans="1:40">
      <c r="A127" s="2897"/>
      <c r="B127" s="363">
        <v>5</v>
      </c>
      <c r="C127" s="403" t="s">
        <v>1399</v>
      </c>
      <c r="D127" s="368">
        <f>Аксессуары!I105</f>
        <v>3332.7619677047778</v>
      </c>
      <c r="E127" s="328"/>
      <c r="F127" s="328"/>
      <c r="G127" s="328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28"/>
      <c r="AF127" s="328"/>
      <c r="AG127" s="328"/>
      <c r="AH127" s="328"/>
      <c r="AI127" s="328"/>
      <c r="AJ127" s="328"/>
      <c r="AK127" s="328"/>
      <c r="AL127" s="328"/>
      <c r="AM127" s="328"/>
      <c r="AN127" s="328"/>
    </row>
    <row r="128" spans="1:40">
      <c r="A128" s="2897"/>
      <c r="B128" s="363">
        <v>6</v>
      </c>
      <c r="C128" s="403" t="s">
        <v>1400</v>
      </c>
      <c r="D128" s="368">
        <f>Аксессуары!I106</f>
        <v>4228.0185685103488</v>
      </c>
      <c r="E128" s="328"/>
      <c r="F128" s="328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28"/>
      <c r="AF128" s="328"/>
      <c r="AG128" s="328"/>
      <c r="AH128" s="328"/>
      <c r="AI128" s="328"/>
      <c r="AJ128" s="328"/>
      <c r="AK128" s="328"/>
      <c r="AL128" s="328"/>
      <c r="AM128" s="328"/>
      <c r="AN128" s="328"/>
    </row>
    <row r="129" spans="1:40">
      <c r="A129" s="2897"/>
      <c r="B129" s="363">
        <v>7</v>
      </c>
      <c r="C129" s="403" t="s">
        <v>1401</v>
      </c>
      <c r="D129" s="368">
        <f>Аксессуары!I107</f>
        <v>5529.5260637991241</v>
      </c>
      <c r="E129" s="328"/>
      <c r="F129" s="328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8"/>
      <c r="AC129" s="328"/>
      <c r="AD129" s="328"/>
      <c r="AE129" s="328"/>
      <c r="AF129" s="328"/>
      <c r="AG129" s="328"/>
      <c r="AH129" s="328"/>
      <c r="AI129" s="328"/>
      <c r="AJ129" s="328"/>
      <c r="AK129" s="328"/>
      <c r="AL129" s="328"/>
      <c r="AM129" s="328"/>
      <c r="AN129" s="328"/>
    </row>
    <row r="130" spans="1:40">
      <c r="A130" s="2897"/>
      <c r="B130" s="363">
        <v>8</v>
      </c>
      <c r="C130" s="403" t="s">
        <v>1402</v>
      </c>
      <c r="D130" s="368">
        <f>Аксессуары!I108</f>
        <v>7380.2245831114824</v>
      </c>
      <c r="E130" s="328"/>
      <c r="F130" s="328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8"/>
      <c r="AC130" s="328"/>
      <c r="AD130" s="328"/>
      <c r="AE130" s="328"/>
      <c r="AF130" s="328"/>
      <c r="AG130" s="328"/>
      <c r="AH130" s="328"/>
      <c r="AI130" s="328"/>
      <c r="AJ130" s="328"/>
      <c r="AK130" s="328"/>
      <c r="AL130" s="328"/>
      <c r="AM130" s="328"/>
      <c r="AN130" s="328"/>
    </row>
    <row r="131" spans="1:40">
      <c r="A131" s="2897"/>
      <c r="B131" s="995">
        <v>9</v>
      </c>
      <c r="C131" s="996" t="s">
        <v>1403</v>
      </c>
      <c r="D131" s="997">
        <f>Аксессуары!I109</f>
        <v>15858.8962009632</v>
      </c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</row>
    <row r="132" spans="1:40" ht="15.75" thickBot="1">
      <c r="A132" s="2898"/>
      <c r="B132" s="998">
        <v>10</v>
      </c>
      <c r="C132" s="999" t="s">
        <v>1404</v>
      </c>
      <c r="D132" s="1000">
        <f>Аксессуары!I110</f>
        <v>17127.607897040256</v>
      </c>
      <c r="E132" s="328"/>
      <c r="F132" s="328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8"/>
      <c r="AH132" s="328"/>
      <c r="AI132" s="328"/>
      <c r="AJ132" s="328"/>
      <c r="AK132" s="328"/>
      <c r="AL132" s="328"/>
      <c r="AM132" s="328"/>
      <c r="AN132" s="328"/>
    </row>
    <row r="133" spans="1:40" ht="15.75" thickBot="1">
      <c r="A133" s="2893" t="s">
        <v>1249</v>
      </c>
      <c r="B133" s="2894"/>
      <c r="C133" s="2894"/>
      <c r="D133" s="2895"/>
      <c r="E133" s="328"/>
      <c r="F133" s="328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  <c r="AB133" s="328"/>
      <c r="AC133" s="328"/>
      <c r="AD133" s="328"/>
      <c r="AE133" s="328"/>
      <c r="AF133" s="328"/>
      <c r="AG133" s="328"/>
      <c r="AH133" s="328"/>
      <c r="AI133" s="328"/>
      <c r="AJ133" s="328"/>
      <c r="AK133" s="328"/>
      <c r="AL133" s="328"/>
      <c r="AM133" s="328"/>
      <c r="AN133" s="328"/>
    </row>
    <row r="134" spans="1:40" ht="37.5" customHeight="1" thickBot="1">
      <c r="A134" s="2887" t="s">
        <v>1424</v>
      </c>
      <c r="B134" s="2888"/>
      <c r="C134" s="2888"/>
      <c r="D134" s="2889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  <c r="AB134" s="328"/>
      <c r="AC134" s="328"/>
      <c r="AD134" s="328"/>
      <c r="AE134" s="328"/>
      <c r="AF134" s="328"/>
      <c r="AG134" s="328"/>
      <c r="AH134" s="328"/>
      <c r="AI134" s="328"/>
      <c r="AJ134" s="328"/>
      <c r="AK134" s="328"/>
      <c r="AL134" s="328"/>
      <c r="AM134" s="328"/>
      <c r="AN134" s="328"/>
    </row>
    <row r="135" spans="1:40" ht="38.25" customHeight="1" thickBot="1">
      <c r="A135" s="357" t="s">
        <v>1004</v>
      </c>
      <c r="B135" s="356" t="s">
        <v>1005</v>
      </c>
      <c r="C135" s="357" t="s">
        <v>222</v>
      </c>
      <c r="D135" s="953" t="s">
        <v>985</v>
      </c>
      <c r="E135" s="328"/>
      <c r="F135" s="328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  <c r="AH135" s="328"/>
      <c r="AI135" s="328"/>
      <c r="AJ135" s="328"/>
      <c r="AK135" s="328"/>
      <c r="AL135" s="328"/>
      <c r="AM135" s="328"/>
      <c r="AN135" s="328"/>
    </row>
    <row r="136" spans="1:40">
      <c r="A136" s="2896"/>
      <c r="B136" s="370">
        <v>1</v>
      </c>
      <c r="C136" s="976" t="s">
        <v>1405</v>
      </c>
      <c r="D136" s="371">
        <f>Аксессуары!I112</f>
        <v>1313.845485417522</v>
      </c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28"/>
      <c r="AF136" s="328"/>
      <c r="AG136" s="328"/>
      <c r="AH136" s="328"/>
      <c r="AI136" s="328"/>
      <c r="AJ136" s="328"/>
      <c r="AK136" s="328"/>
      <c r="AL136" s="328"/>
      <c r="AM136" s="328"/>
    </row>
    <row r="137" spans="1:40">
      <c r="A137" s="2897"/>
      <c r="B137" s="363">
        <v>2</v>
      </c>
      <c r="C137" s="403" t="s">
        <v>1406</v>
      </c>
      <c r="D137" s="368">
        <f>Аксессуары!I113</f>
        <v>1491.3921726361064</v>
      </c>
      <c r="E137" s="328"/>
      <c r="F137" s="328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28"/>
      <c r="AF137" s="328"/>
      <c r="AG137" s="328"/>
      <c r="AH137" s="328"/>
      <c r="AI137" s="328"/>
      <c r="AJ137" s="328"/>
      <c r="AK137" s="328"/>
      <c r="AL137" s="328"/>
      <c r="AM137" s="328"/>
    </row>
    <row r="138" spans="1:40">
      <c r="A138" s="2897"/>
      <c r="B138" s="363">
        <v>3</v>
      </c>
      <c r="C138" s="403" t="s">
        <v>1407</v>
      </c>
      <c r="D138" s="368">
        <f>Аксессуары!I114</f>
        <v>1899.74955323885</v>
      </c>
      <c r="E138" s="328"/>
      <c r="F138" s="328"/>
      <c r="G138" s="328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  <c r="AH138" s="328"/>
      <c r="AI138" s="328"/>
      <c r="AJ138" s="328"/>
      <c r="AK138" s="328"/>
      <c r="AL138" s="328"/>
      <c r="AM138" s="328"/>
    </row>
    <row r="139" spans="1:40">
      <c r="A139" s="2897"/>
      <c r="B139" s="363">
        <v>4</v>
      </c>
      <c r="C139" s="403" t="s">
        <v>1408</v>
      </c>
      <c r="D139" s="368">
        <f>Аксессуары!I115</f>
        <v>2432.3896148946019</v>
      </c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</row>
    <row r="140" spans="1:40">
      <c r="A140" s="2897"/>
      <c r="B140" s="363">
        <v>5</v>
      </c>
      <c r="C140" s="403" t="s">
        <v>1409</v>
      </c>
      <c r="D140" s="368">
        <f>Аксессуары!I116</f>
        <v>3932.6591218916378</v>
      </c>
      <c r="E140" s="328"/>
      <c r="F140" s="328"/>
      <c r="G140" s="328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28"/>
      <c r="AF140" s="328"/>
      <c r="AG140" s="328"/>
      <c r="AH140" s="328"/>
      <c r="AI140" s="328"/>
      <c r="AJ140" s="328"/>
      <c r="AK140" s="328"/>
      <c r="AL140" s="328"/>
      <c r="AM140" s="328"/>
    </row>
    <row r="141" spans="1:40">
      <c r="A141" s="2897"/>
      <c r="B141" s="363">
        <v>6</v>
      </c>
      <c r="C141" s="403" t="s">
        <v>1410</v>
      </c>
      <c r="D141" s="368">
        <f>Аксессуары!I117</f>
        <v>4989.0619108422125</v>
      </c>
      <c r="E141" s="328"/>
      <c r="F141" s="328"/>
      <c r="G141" s="328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28"/>
      <c r="AF141" s="328"/>
      <c r="AG141" s="328"/>
      <c r="AH141" s="328"/>
      <c r="AI141" s="328"/>
      <c r="AJ141" s="328"/>
      <c r="AK141" s="328"/>
      <c r="AL141" s="328"/>
      <c r="AM141" s="328"/>
    </row>
    <row r="142" spans="1:40">
      <c r="A142" s="2897"/>
      <c r="B142" s="363">
        <v>7</v>
      </c>
      <c r="C142" s="403" t="s">
        <v>1411</v>
      </c>
      <c r="D142" s="368">
        <f>Аксессуары!I118</f>
        <v>6524.840755282964</v>
      </c>
      <c r="E142" s="328"/>
      <c r="F142" s="328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</row>
    <row r="143" spans="1:40">
      <c r="A143" s="2897"/>
      <c r="B143" s="363">
        <v>8</v>
      </c>
      <c r="C143" s="403" t="s">
        <v>1412</v>
      </c>
      <c r="D143" s="368">
        <f>Аксессуары!I119</f>
        <v>8708.6650080715463</v>
      </c>
      <c r="E143" s="328"/>
      <c r="F143" s="328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28"/>
      <c r="AF143" s="328"/>
      <c r="AG143" s="328"/>
      <c r="AH143" s="328"/>
      <c r="AI143" s="328"/>
      <c r="AJ143" s="328"/>
      <c r="AK143" s="328"/>
      <c r="AL143" s="328"/>
      <c r="AM143" s="328"/>
    </row>
    <row r="144" spans="1:40">
      <c r="A144" s="2897"/>
      <c r="B144" s="995">
        <v>9</v>
      </c>
      <c r="C144" s="996" t="s">
        <v>1413</v>
      </c>
      <c r="D144" s="997">
        <f>Аксессуары!I120</f>
        <v>18713.497517136573</v>
      </c>
      <c r="E144" s="328"/>
      <c r="F144" s="328"/>
      <c r="G144" s="328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  <c r="AH144" s="328"/>
      <c r="AI144" s="328"/>
      <c r="AJ144" s="328"/>
      <c r="AK144" s="328"/>
      <c r="AL144" s="328"/>
      <c r="AM144" s="328"/>
    </row>
    <row r="145" spans="1:40">
      <c r="A145" s="2897"/>
      <c r="B145" s="995">
        <v>10</v>
      </c>
      <c r="C145" s="996" t="s">
        <v>1414</v>
      </c>
      <c r="D145" s="997">
        <f>Аксессуары!I121</f>
        <v>20210.577318507501</v>
      </c>
      <c r="E145" s="328"/>
      <c r="F145" s="328"/>
      <c r="G145" s="328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  <c r="AB145" s="328"/>
      <c r="AC145" s="328"/>
      <c r="AD145" s="328"/>
      <c r="AE145" s="328"/>
      <c r="AF145" s="328"/>
      <c r="AG145" s="328"/>
      <c r="AH145" s="328"/>
      <c r="AI145" s="328"/>
      <c r="AJ145" s="328"/>
      <c r="AK145" s="328"/>
      <c r="AL145" s="328"/>
      <c r="AM145" s="328"/>
    </row>
    <row r="146" spans="1:40" ht="15.75" thickBot="1">
      <c r="A146" s="2898"/>
      <c r="B146" s="998">
        <v>11</v>
      </c>
      <c r="C146" s="999" t="s">
        <v>1415</v>
      </c>
      <c r="D146" s="1000">
        <f>Аксессуары!I122</f>
        <v>18288.456425578301</v>
      </c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  <c r="AB146" s="328"/>
      <c r="AC146" s="328"/>
      <c r="AD146" s="328"/>
      <c r="AE146" s="328"/>
      <c r="AF146" s="328"/>
      <c r="AG146" s="328"/>
      <c r="AH146" s="328"/>
      <c r="AI146" s="328"/>
      <c r="AJ146" s="328"/>
      <c r="AK146" s="328"/>
      <c r="AL146" s="328"/>
      <c r="AM146" s="328"/>
    </row>
    <row r="147" spans="1:40" ht="15.75" thickBot="1">
      <c r="A147" s="2893" t="s">
        <v>1249</v>
      </c>
      <c r="B147" s="2894"/>
      <c r="C147" s="2894"/>
      <c r="D147" s="2895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</row>
    <row r="148" spans="1:40">
      <c r="A148" s="328"/>
      <c r="B148" s="328"/>
      <c r="C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  <c r="AH148" s="328"/>
      <c r="AI148" s="328"/>
      <c r="AJ148" s="328"/>
      <c r="AK148" s="328"/>
      <c r="AL148" s="328"/>
      <c r="AM148" s="328"/>
      <c r="AN148" s="328"/>
    </row>
    <row r="149" spans="1:40">
      <c r="A149" s="328"/>
      <c r="B149" s="328"/>
      <c r="C149" s="328"/>
      <c r="E149" s="328"/>
      <c r="F149" s="328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28"/>
      <c r="AF149" s="328"/>
      <c r="AG149" s="328"/>
      <c r="AH149" s="328"/>
      <c r="AI149" s="328"/>
      <c r="AJ149" s="328"/>
      <c r="AK149" s="328"/>
      <c r="AL149" s="328"/>
      <c r="AM149" s="328"/>
      <c r="AN149" s="328"/>
    </row>
    <row r="150" spans="1:40">
      <c r="A150" s="328"/>
      <c r="B150" s="328"/>
      <c r="C150" s="328"/>
      <c r="E150" s="328"/>
      <c r="F150" s="328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  <c r="AH150" s="328"/>
      <c r="AI150" s="328"/>
      <c r="AJ150" s="328"/>
      <c r="AK150" s="328"/>
      <c r="AL150" s="328"/>
      <c r="AM150" s="328"/>
      <c r="AN150" s="328"/>
    </row>
    <row r="151" spans="1:40">
      <c r="A151" s="328"/>
      <c r="B151" s="328"/>
      <c r="C151" s="328"/>
      <c r="E151" s="328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  <c r="AH151" s="328"/>
      <c r="AI151" s="328"/>
      <c r="AJ151" s="328"/>
      <c r="AK151" s="328"/>
      <c r="AL151" s="328"/>
      <c r="AM151" s="328"/>
      <c r="AN151" s="328"/>
    </row>
    <row r="152" spans="1:40">
      <c r="A152" s="328"/>
      <c r="B152" s="328"/>
      <c r="C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  <c r="AN152" s="328"/>
    </row>
    <row r="153" spans="1:40">
      <c r="A153" s="328"/>
      <c r="B153" s="328"/>
      <c r="C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  <c r="AH153" s="328"/>
      <c r="AI153" s="328"/>
      <c r="AJ153" s="328"/>
      <c r="AK153" s="328"/>
      <c r="AL153" s="328"/>
      <c r="AM153" s="328"/>
      <c r="AN153" s="328"/>
    </row>
    <row r="154" spans="1:40">
      <c r="A154" s="328"/>
      <c r="B154" s="328"/>
      <c r="C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28"/>
      <c r="AF154" s="328"/>
      <c r="AG154" s="328"/>
      <c r="AH154" s="328"/>
      <c r="AI154" s="328"/>
      <c r="AJ154" s="328"/>
      <c r="AK154" s="328"/>
      <c r="AL154" s="328"/>
      <c r="AM154" s="328"/>
      <c r="AN154" s="328"/>
    </row>
    <row r="155" spans="1:40">
      <c r="A155" s="328"/>
      <c r="B155" s="328"/>
      <c r="C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</row>
    <row r="156" spans="1:40">
      <c r="A156" s="328"/>
      <c r="B156" s="328"/>
      <c r="C156" s="328"/>
      <c r="E156" s="328"/>
      <c r="F156" s="328"/>
      <c r="G156" s="328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  <c r="AH156" s="328"/>
      <c r="AI156" s="328"/>
      <c r="AJ156" s="328"/>
      <c r="AK156" s="328"/>
      <c r="AL156" s="328"/>
      <c r="AM156" s="328"/>
      <c r="AN156" s="328"/>
    </row>
    <row r="157" spans="1:40">
      <c r="A157" s="328"/>
      <c r="B157" s="328"/>
      <c r="C157" s="328"/>
      <c r="E157" s="328"/>
      <c r="F157" s="328"/>
      <c r="G157" s="328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  <c r="AF157" s="328"/>
      <c r="AG157" s="328"/>
      <c r="AH157" s="328"/>
      <c r="AI157" s="328"/>
      <c r="AJ157" s="328"/>
      <c r="AK157" s="328"/>
      <c r="AL157" s="328"/>
      <c r="AM157" s="328"/>
      <c r="AN157" s="328"/>
    </row>
    <row r="158" spans="1:40">
      <c r="A158" s="328"/>
      <c r="B158" s="328"/>
      <c r="C158" s="328"/>
      <c r="E158" s="328"/>
      <c r="F158" s="328"/>
      <c r="G158" s="328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  <c r="AF158" s="328"/>
      <c r="AG158" s="328"/>
      <c r="AH158" s="328"/>
      <c r="AI158" s="328"/>
      <c r="AJ158" s="328"/>
      <c r="AK158" s="328"/>
      <c r="AL158" s="328"/>
      <c r="AM158" s="328"/>
      <c r="AN158" s="328"/>
    </row>
    <row r="159" spans="1:40">
      <c r="A159" s="328"/>
      <c r="B159" s="328"/>
      <c r="C159" s="328"/>
      <c r="E159" s="328"/>
      <c r="F159" s="328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328"/>
      <c r="AN159" s="328"/>
    </row>
    <row r="160" spans="1:40">
      <c r="A160" s="328"/>
      <c r="B160" s="328"/>
      <c r="C160" s="328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G160" s="328"/>
      <c r="AH160" s="328"/>
      <c r="AI160" s="328"/>
      <c r="AJ160" s="328"/>
      <c r="AK160" s="328"/>
      <c r="AL160" s="328"/>
      <c r="AM160" s="328"/>
      <c r="AN160" s="328"/>
    </row>
    <row r="161" spans="1:40">
      <c r="A161" s="328"/>
      <c r="B161" s="328"/>
      <c r="C161" s="328"/>
      <c r="E161" s="328"/>
      <c r="F161" s="328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  <c r="AF161" s="328"/>
      <c r="AG161" s="328"/>
      <c r="AH161" s="328"/>
      <c r="AI161" s="328"/>
      <c r="AJ161" s="328"/>
      <c r="AK161" s="328"/>
      <c r="AL161" s="328"/>
      <c r="AM161" s="328"/>
      <c r="AN161" s="328"/>
    </row>
    <row r="162" spans="1:40">
      <c r="A162" s="328"/>
      <c r="B162" s="328"/>
      <c r="C162" s="328"/>
      <c r="E162" s="328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  <c r="AF162" s="328"/>
      <c r="AG162" s="328"/>
      <c r="AH162" s="328"/>
      <c r="AI162" s="328"/>
      <c r="AJ162" s="328"/>
      <c r="AK162" s="328"/>
      <c r="AL162" s="328"/>
      <c r="AM162" s="328"/>
      <c r="AN162" s="328"/>
    </row>
    <row r="163" spans="1:40">
      <c r="A163" s="328"/>
      <c r="B163" s="328"/>
      <c r="C163" s="328"/>
      <c r="E163" s="328"/>
      <c r="F163" s="328"/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  <c r="AF163" s="328"/>
      <c r="AG163" s="328"/>
      <c r="AH163" s="328"/>
      <c r="AI163" s="328"/>
      <c r="AJ163" s="328"/>
      <c r="AK163" s="328"/>
      <c r="AL163" s="328"/>
      <c r="AM163" s="328"/>
      <c r="AN163" s="328"/>
    </row>
    <row r="164" spans="1:40">
      <c r="A164" s="328"/>
      <c r="B164" s="328"/>
      <c r="C164" s="328"/>
      <c r="E164" s="328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  <c r="AF164" s="328"/>
      <c r="AG164" s="328"/>
      <c r="AH164" s="328"/>
      <c r="AI164" s="328"/>
      <c r="AJ164" s="328"/>
      <c r="AK164" s="328"/>
      <c r="AL164" s="328"/>
      <c r="AM164" s="328"/>
      <c r="AN164" s="328"/>
    </row>
    <row r="165" spans="1:40">
      <c r="A165" s="328"/>
      <c r="B165" s="328"/>
      <c r="C165" s="328"/>
      <c r="E165" s="328"/>
      <c r="F165" s="328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  <c r="AF165" s="328"/>
      <c r="AG165" s="328"/>
      <c r="AH165" s="328"/>
      <c r="AI165" s="328"/>
      <c r="AJ165" s="328"/>
      <c r="AK165" s="328"/>
      <c r="AL165" s="328"/>
      <c r="AM165" s="328"/>
      <c r="AN165" s="328"/>
    </row>
    <row r="166" spans="1:40">
      <c r="A166" s="328"/>
      <c r="B166" s="328"/>
      <c r="C166" s="328"/>
      <c r="E166" s="328"/>
      <c r="F166" s="328"/>
      <c r="G166" s="328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328"/>
    </row>
    <row r="167" spans="1:40">
      <c r="A167" s="328"/>
      <c r="B167" s="328"/>
      <c r="C167" s="328"/>
      <c r="E167" s="328"/>
      <c r="F167" s="328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28"/>
      <c r="AF167" s="328"/>
      <c r="AG167" s="328"/>
      <c r="AH167" s="328"/>
      <c r="AI167" s="328"/>
      <c r="AJ167" s="328"/>
      <c r="AK167" s="328"/>
      <c r="AL167" s="328"/>
      <c r="AM167" s="328"/>
      <c r="AN167" s="328"/>
    </row>
    <row r="168" spans="1:40">
      <c r="A168" s="328"/>
      <c r="B168" s="328"/>
      <c r="C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8"/>
      <c r="AG168" s="328"/>
      <c r="AH168" s="328"/>
      <c r="AI168" s="328"/>
      <c r="AJ168" s="328"/>
      <c r="AK168" s="328"/>
      <c r="AL168" s="328"/>
      <c r="AM168" s="328"/>
      <c r="AN168" s="328"/>
    </row>
    <row r="169" spans="1:40">
      <c r="A169" s="328"/>
      <c r="B169" s="328"/>
      <c r="C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8"/>
      <c r="AG169" s="328"/>
      <c r="AH169" s="328"/>
      <c r="AI169" s="328"/>
      <c r="AJ169" s="328"/>
      <c r="AK169" s="328"/>
      <c r="AL169" s="328"/>
      <c r="AM169" s="328"/>
      <c r="AN169" s="328"/>
    </row>
    <row r="170" spans="1:40">
      <c r="A170" s="328"/>
      <c r="B170" s="328"/>
      <c r="C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28"/>
      <c r="AF170" s="328"/>
      <c r="AG170" s="328"/>
      <c r="AH170" s="328"/>
      <c r="AI170" s="328"/>
      <c r="AJ170" s="328"/>
      <c r="AK170" s="328"/>
      <c r="AL170" s="328"/>
      <c r="AM170" s="328"/>
      <c r="AN170" s="328"/>
    </row>
    <row r="171" spans="1:40">
      <c r="A171" s="328"/>
      <c r="B171" s="328"/>
      <c r="C171" s="328"/>
      <c r="E171" s="328"/>
      <c r="F171" s="328"/>
      <c r="G171" s="328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28"/>
      <c r="AF171" s="328"/>
      <c r="AG171" s="328"/>
      <c r="AH171" s="328"/>
      <c r="AI171" s="328"/>
      <c r="AJ171" s="328"/>
      <c r="AK171" s="328"/>
      <c r="AL171" s="328"/>
      <c r="AM171" s="328"/>
      <c r="AN171" s="328"/>
    </row>
    <row r="172" spans="1:40">
      <c r="A172" s="328"/>
      <c r="B172" s="328"/>
      <c r="C172" s="328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28"/>
      <c r="AF172" s="328"/>
      <c r="AG172" s="328"/>
      <c r="AH172" s="328"/>
      <c r="AI172" s="328"/>
      <c r="AJ172" s="328"/>
      <c r="AK172" s="328"/>
      <c r="AL172" s="328"/>
      <c r="AM172" s="328"/>
      <c r="AN172" s="328"/>
    </row>
    <row r="173" spans="1:40">
      <c r="A173" s="328"/>
      <c r="B173" s="328"/>
      <c r="C173" s="328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28"/>
      <c r="AF173" s="328"/>
      <c r="AG173" s="328"/>
      <c r="AH173" s="328"/>
      <c r="AI173" s="328"/>
      <c r="AJ173" s="328"/>
      <c r="AK173" s="328"/>
      <c r="AL173" s="328"/>
      <c r="AM173" s="328"/>
      <c r="AN173" s="328"/>
    </row>
    <row r="174" spans="1:40">
      <c r="A174" s="328"/>
      <c r="B174" s="328"/>
      <c r="C174" s="328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28"/>
      <c r="AF174" s="328"/>
      <c r="AG174" s="328"/>
      <c r="AH174" s="328"/>
      <c r="AI174" s="328"/>
      <c r="AJ174" s="328"/>
      <c r="AK174" s="328"/>
      <c r="AL174" s="328"/>
      <c r="AM174" s="328"/>
      <c r="AN174" s="328"/>
    </row>
    <row r="175" spans="1:40">
      <c r="A175" s="328"/>
      <c r="B175" s="328"/>
      <c r="C175" s="328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28"/>
      <c r="AF175" s="328"/>
      <c r="AG175" s="328"/>
      <c r="AH175" s="328"/>
      <c r="AI175" s="328"/>
      <c r="AJ175" s="328"/>
      <c r="AK175" s="328"/>
      <c r="AL175" s="328"/>
      <c r="AM175" s="328"/>
      <c r="AN175" s="328"/>
    </row>
    <row r="176" spans="1:40">
      <c r="A176" s="328"/>
      <c r="B176" s="328"/>
      <c r="C176" s="328"/>
      <c r="E176" s="328"/>
      <c r="F176" s="328"/>
      <c r="G176" s="328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  <c r="AA176" s="328"/>
      <c r="AB176" s="328"/>
      <c r="AC176" s="328"/>
      <c r="AD176" s="328"/>
      <c r="AE176" s="328"/>
      <c r="AF176" s="328"/>
      <c r="AG176" s="328"/>
      <c r="AH176" s="328"/>
      <c r="AI176" s="328"/>
      <c r="AJ176" s="328"/>
      <c r="AK176" s="328"/>
      <c r="AL176" s="328"/>
      <c r="AM176" s="328"/>
      <c r="AN176" s="328"/>
    </row>
    <row r="177" spans="1:40">
      <c r="A177" s="328"/>
      <c r="B177" s="328"/>
      <c r="C177" s="328"/>
      <c r="E177" s="328"/>
      <c r="F177" s="328"/>
      <c r="G177" s="328"/>
      <c r="H177" s="328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  <c r="AA177" s="328"/>
      <c r="AB177" s="328"/>
      <c r="AC177" s="328"/>
      <c r="AD177" s="328"/>
      <c r="AE177" s="328"/>
      <c r="AF177" s="328"/>
      <c r="AG177" s="328"/>
      <c r="AH177" s="328"/>
      <c r="AI177" s="328"/>
      <c r="AJ177" s="328"/>
      <c r="AK177" s="328"/>
      <c r="AL177" s="328"/>
      <c r="AM177" s="328"/>
      <c r="AN177" s="328"/>
    </row>
    <row r="178" spans="1:40">
      <c r="A178" s="328"/>
      <c r="B178" s="328"/>
      <c r="C178" s="328"/>
      <c r="E178" s="328"/>
      <c r="F178" s="328"/>
      <c r="G178" s="328"/>
      <c r="H178" s="328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  <c r="AA178" s="328"/>
      <c r="AB178" s="328"/>
      <c r="AC178" s="328"/>
      <c r="AD178" s="328"/>
      <c r="AE178" s="328"/>
      <c r="AF178" s="328"/>
      <c r="AG178" s="328"/>
      <c r="AH178" s="328"/>
      <c r="AI178" s="328"/>
      <c r="AJ178" s="328"/>
      <c r="AK178" s="328"/>
      <c r="AL178" s="328"/>
      <c r="AM178" s="328"/>
      <c r="AN178" s="328"/>
    </row>
    <row r="179" spans="1:40">
      <c r="A179" s="328"/>
      <c r="B179" s="328"/>
      <c r="C179" s="328"/>
      <c r="E179" s="328"/>
      <c r="F179" s="328"/>
      <c r="G179" s="328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  <c r="AA179" s="328"/>
      <c r="AB179" s="328"/>
      <c r="AC179" s="328"/>
      <c r="AD179" s="328"/>
      <c r="AE179" s="328"/>
      <c r="AF179" s="328"/>
      <c r="AG179" s="328"/>
      <c r="AH179" s="328"/>
      <c r="AI179" s="328"/>
      <c r="AJ179" s="328"/>
      <c r="AK179" s="328"/>
      <c r="AL179" s="328"/>
      <c r="AM179" s="328"/>
      <c r="AN179" s="328"/>
    </row>
    <row r="180" spans="1:40">
      <c r="A180" s="328"/>
      <c r="B180" s="328"/>
      <c r="C180" s="328"/>
      <c r="E180" s="328"/>
      <c r="F180" s="328"/>
      <c r="G180" s="328"/>
      <c r="H180" s="328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  <c r="AA180" s="328"/>
      <c r="AB180" s="328"/>
      <c r="AC180" s="328"/>
      <c r="AD180" s="328"/>
      <c r="AE180" s="328"/>
      <c r="AF180" s="328"/>
      <c r="AG180" s="328"/>
      <c r="AH180" s="328"/>
      <c r="AI180" s="328"/>
      <c r="AJ180" s="328"/>
      <c r="AK180" s="328"/>
      <c r="AL180" s="328"/>
      <c r="AM180" s="328"/>
      <c r="AN180" s="328"/>
    </row>
    <row r="181" spans="1:40">
      <c r="A181" s="328"/>
      <c r="B181" s="328"/>
      <c r="C181" s="328"/>
      <c r="E181" s="328"/>
      <c r="F181" s="328"/>
      <c r="G181" s="328"/>
      <c r="H181" s="328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  <c r="AA181" s="328"/>
      <c r="AB181" s="328"/>
      <c r="AC181" s="328"/>
      <c r="AD181" s="328"/>
      <c r="AE181" s="328"/>
      <c r="AF181" s="328"/>
      <c r="AG181" s="328"/>
      <c r="AH181" s="328"/>
      <c r="AI181" s="328"/>
      <c r="AJ181" s="328"/>
      <c r="AK181" s="328"/>
      <c r="AL181" s="328"/>
      <c r="AM181" s="328"/>
      <c r="AN181" s="328"/>
    </row>
    <row r="182" spans="1:40">
      <c r="A182" s="328"/>
      <c r="B182" s="328"/>
      <c r="C182" s="328"/>
      <c r="E182" s="328"/>
      <c r="F182" s="328"/>
      <c r="G182" s="328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  <c r="AA182" s="328"/>
      <c r="AB182" s="328"/>
      <c r="AC182" s="328"/>
      <c r="AD182" s="328"/>
      <c r="AE182" s="328"/>
      <c r="AF182" s="328"/>
      <c r="AG182" s="328"/>
      <c r="AH182" s="328"/>
      <c r="AI182" s="328"/>
      <c r="AJ182" s="328"/>
      <c r="AK182" s="328"/>
      <c r="AL182" s="328"/>
      <c r="AM182" s="328"/>
      <c r="AN182" s="328"/>
    </row>
    <row r="183" spans="1:40">
      <c r="A183" s="328"/>
      <c r="B183" s="328"/>
      <c r="C183" s="328"/>
      <c r="E183" s="328"/>
      <c r="F183" s="328"/>
      <c r="G183" s="328"/>
      <c r="H183" s="328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  <c r="AA183" s="328"/>
      <c r="AB183" s="328"/>
      <c r="AC183" s="328"/>
      <c r="AD183" s="328"/>
      <c r="AE183" s="328"/>
      <c r="AF183" s="328"/>
      <c r="AG183" s="328"/>
      <c r="AH183" s="328"/>
      <c r="AI183" s="328"/>
      <c r="AJ183" s="328"/>
      <c r="AK183" s="328"/>
      <c r="AL183" s="328"/>
      <c r="AM183" s="328"/>
      <c r="AN183" s="328"/>
    </row>
    <row r="184" spans="1:40">
      <c r="A184" s="328"/>
      <c r="B184" s="328"/>
      <c r="C184" s="328"/>
      <c r="E184" s="328"/>
      <c r="F184" s="328"/>
      <c r="G184" s="328"/>
      <c r="H184" s="328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  <c r="AA184" s="328"/>
      <c r="AB184" s="328"/>
      <c r="AC184" s="328"/>
      <c r="AD184" s="328"/>
      <c r="AE184" s="328"/>
      <c r="AF184" s="328"/>
      <c r="AG184" s="328"/>
      <c r="AH184" s="328"/>
      <c r="AI184" s="328"/>
      <c r="AJ184" s="328"/>
      <c r="AK184" s="328"/>
      <c r="AL184" s="328"/>
      <c r="AM184" s="328"/>
      <c r="AN184" s="328"/>
    </row>
    <row r="185" spans="1:40">
      <c r="A185" s="328"/>
      <c r="B185" s="328"/>
      <c r="C185" s="328"/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328"/>
      <c r="AB185" s="328"/>
      <c r="AC185" s="328"/>
      <c r="AD185" s="328"/>
      <c r="AE185" s="328"/>
      <c r="AF185" s="328"/>
      <c r="AG185" s="328"/>
      <c r="AH185" s="328"/>
      <c r="AI185" s="328"/>
      <c r="AJ185" s="328"/>
      <c r="AK185" s="328"/>
      <c r="AL185" s="328"/>
      <c r="AM185" s="328"/>
      <c r="AN185" s="328"/>
    </row>
    <row r="186" spans="1:40">
      <c r="A186" s="328"/>
      <c r="B186" s="328"/>
      <c r="C186" s="328"/>
      <c r="E186" s="328"/>
      <c r="F186" s="328"/>
      <c r="G186" s="328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  <c r="AB186" s="328"/>
      <c r="AC186" s="328"/>
      <c r="AD186" s="328"/>
      <c r="AE186" s="328"/>
      <c r="AF186" s="328"/>
      <c r="AG186" s="328"/>
      <c r="AH186" s="328"/>
      <c r="AI186" s="328"/>
      <c r="AJ186" s="328"/>
      <c r="AK186" s="328"/>
      <c r="AL186" s="328"/>
      <c r="AM186" s="328"/>
      <c r="AN186" s="328"/>
    </row>
    <row r="187" spans="1:40">
      <c r="A187" s="328"/>
      <c r="B187" s="328"/>
      <c r="C187" s="328"/>
      <c r="E187" s="328"/>
      <c r="F187" s="328"/>
      <c r="G187" s="328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  <c r="AA187" s="328"/>
      <c r="AB187" s="328"/>
      <c r="AC187" s="328"/>
      <c r="AD187" s="328"/>
      <c r="AE187" s="328"/>
      <c r="AF187" s="328"/>
      <c r="AG187" s="328"/>
      <c r="AH187" s="328"/>
      <c r="AI187" s="328"/>
      <c r="AJ187" s="328"/>
      <c r="AK187" s="328"/>
      <c r="AL187" s="328"/>
      <c r="AM187" s="328"/>
      <c r="AN187" s="328"/>
    </row>
    <row r="188" spans="1:40">
      <c r="A188" s="328"/>
      <c r="B188" s="328"/>
      <c r="C188" s="328"/>
      <c r="E188" s="328"/>
      <c r="F188" s="328"/>
      <c r="G188" s="328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328"/>
      <c r="AB188" s="328"/>
      <c r="AC188" s="328"/>
      <c r="AD188" s="328"/>
      <c r="AE188" s="328"/>
      <c r="AF188" s="328"/>
      <c r="AG188" s="328"/>
      <c r="AH188" s="328"/>
      <c r="AI188" s="328"/>
      <c r="AJ188" s="328"/>
      <c r="AK188" s="328"/>
      <c r="AL188" s="328"/>
      <c r="AM188" s="328"/>
      <c r="AN188" s="328"/>
    </row>
    <row r="189" spans="1:40">
      <c r="A189" s="328"/>
      <c r="B189" s="328"/>
      <c r="C189" s="328"/>
      <c r="E189" s="328"/>
      <c r="F189" s="328"/>
      <c r="G189" s="328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  <c r="AA189" s="328"/>
      <c r="AB189" s="328"/>
      <c r="AC189" s="328"/>
      <c r="AD189" s="328"/>
      <c r="AE189" s="328"/>
      <c r="AF189" s="328"/>
      <c r="AG189" s="328"/>
      <c r="AH189" s="328"/>
      <c r="AI189" s="328"/>
      <c r="AJ189" s="328"/>
      <c r="AK189" s="328"/>
      <c r="AL189" s="328"/>
      <c r="AM189" s="328"/>
      <c r="AN189" s="328"/>
    </row>
    <row r="190" spans="1:40">
      <c r="A190" s="328"/>
      <c r="B190" s="328"/>
      <c r="C190" s="328"/>
      <c r="E190" s="328"/>
      <c r="F190" s="328"/>
      <c r="G190" s="328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  <c r="AA190" s="328"/>
      <c r="AB190" s="328"/>
      <c r="AC190" s="328"/>
      <c r="AD190" s="328"/>
      <c r="AE190" s="328"/>
      <c r="AF190" s="328"/>
      <c r="AG190" s="328"/>
      <c r="AH190" s="328"/>
      <c r="AI190" s="328"/>
      <c r="AJ190" s="328"/>
      <c r="AK190" s="328"/>
      <c r="AL190" s="328"/>
      <c r="AM190" s="328"/>
      <c r="AN190" s="328"/>
    </row>
    <row r="191" spans="1:40">
      <c r="A191" s="328"/>
      <c r="B191" s="328"/>
      <c r="C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  <c r="AA191" s="328"/>
      <c r="AB191" s="328"/>
      <c r="AC191" s="328"/>
      <c r="AD191" s="328"/>
      <c r="AE191" s="328"/>
      <c r="AF191" s="328"/>
      <c r="AG191" s="328"/>
      <c r="AH191" s="328"/>
      <c r="AI191" s="328"/>
      <c r="AJ191" s="328"/>
      <c r="AK191" s="328"/>
      <c r="AL191" s="328"/>
      <c r="AM191" s="328"/>
      <c r="AN191" s="328"/>
    </row>
    <row r="192" spans="1:40">
      <c r="A192" s="328"/>
      <c r="B192" s="328"/>
      <c r="C192" s="328"/>
      <c r="E192" s="328"/>
      <c r="F192" s="328"/>
      <c r="G192" s="328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  <c r="AA192" s="328"/>
      <c r="AB192" s="328"/>
      <c r="AC192" s="328"/>
      <c r="AD192" s="328"/>
      <c r="AE192" s="328"/>
      <c r="AF192" s="328"/>
      <c r="AG192" s="328"/>
      <c r="AH192" s="328"/>
      <c r="AI192" s="328"/>
      <c r="AJ192" s="328"/>
      <c r="AK192" s="328"/>
      <c r="AL192" s="328"/>
      <c r="AM192" s="328"/>
      <c r="AN192" s="328"/>
    </row>
    <row r="193" spans="1:40">
      <c r="A193" s="328"/>
      <c r="B193" s="328"/>
      <c r="C193" s="328"/>
      <c r="E193" s="328"/>
      <c r="F193" s="328"/>
      <c r="G193" s="328"/>
      <c r="H193" s="328"/>
      <c r="I193" s="328"/>
      <c r="J193" s="32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  <c r="AA193" s="328"/>
      <c r="AB193" s="328"/>
      <c r="AC193" s="328"/>
      <c r="AD193" s="328"/>
      <c r="AE193" s="328"/>
      <c r="AF193" s="328"/>
      <c r="AG193" s="328"/>
      <c r="AH193" s="328"/>
      <c r="AI193" s="328"/>
      <c r="AJ193" s="328"/>
      <c r="AK193" s="328"/>
      <c r="AL193" s="328"/>
      <c r="AM193" s="328"/>
      <c r="AN193" s="328"/>
    </row>
    <row r="194" spans="1:40">
      <c r="A194" s="328"/>
      <c r="B194" s="328"/>
      <c r="C194" s="328"/>
      <c r="E194" s="328"/>
      <c r="F194" s="328"/>
      <c r="G194" s="328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  <c r="AA194" s="328"/>
      <c r="AB194" s="328"/>
      <c r="AC194" s="328"/>
      <c r="AD194" s="328"/>
      <c r="AE194" s="328"/>
      <c r="AF194" s="328"/>
      <c r="AG194" s="328"/>
      <c r="AH194" s="328"/>
      <c r="AI194" s="328"/>
      <c r="AJ194" s="328"/>
      <c r="AK194" s="328"/>
      <c r="AL194" s="328"/>
      <c r="AM194" s="328"/>
      <c r="AN194" s="328"/>
    </row>
    <row r="195" spans="1:40">
      <c r="A195" s="328"/>
      <c r="B195" s="328"/>
      <c r="C195" s="328"/>
      <c r="E195" s="328"/>
      <c r="F195" s="328"/>
      <c r="G195" s="328"/>
      <c r="H195" s="328"/>
      <c r="I195" s="328"/>
      <c r="J195" s="32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  <c r="AA195" s="328"/>
      <c r="AB195" s="328"/>
      <c r="AC195" s="328"/>
      <c r="AD195" s="328"/>
      <c r="AE195" s="328"/>
      <c r="AF195" s="328"/>
      <c r="AG195" s="328"/>
      <c r="AH195" s="328"/>
      <c r="AI195" s="328"/>
      <c r="AJ195" s="328"/>
      <c r="AK195" s="328"/>
      <c r="AL195" s="328"/>
      <c r="AM195" s="328"/>
      <c r="AN195" s="328"/>
    </row>
    <row r="196" spans="1:40">
      <c r="A196" s="328"/>
      <c r="B196" s="328"/>
      <c r="C196" s="328"/>
      <c r="E196" s="328"/>
      <c r="F196" s="328"/>
      <c r="G196" s="328"/>
      <c r="H196" s="328"/>
      <c r="I196" s="328"/>
      <c r="J196" s="32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  <c r="AA196" s="328"/>
      <c r="AB196" s="328"/>
      <c r="AC196" s="328"/>
      <c r="AD196" s="328"/>
      <c r="AE196" s="328"/>
      <c r="AF196" s="328"/>
      <c r="AG196" s="328"/>
      <c r="AH196" s="328"/>
      <c r="AI196" s="328"/>
      <c r="AJ196" s="328"/>
      <c r="AK196" s="328"/>
      <c r="AL196" s="328"/>
      <c r="AM196" s="328"/>
      <c r="AN196" s="328"/>
    </row>
    <row r="197" spans="1:40">
      <c r="A197" s="328"/>
      <c r="B197" s="328"/>
      <c r="C197" s="328"/>
      <c r="E197" s="328"/>
      <c r="F197" s="328"/>
      <c r="G197" s="328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  <c r="AA197" s="328"/>
      <c r="AB197" s="328"/>
      <c r="AC197" s="328"/>
      <c r="AD197" s="328"/>
      <c r="AE197" s="328"/>
      <c r="AF197" s="328"/>
      <c r="AG197" s="328"/>
      <c r="AH197" s="328"/>
      <c r="AI197" s="328"/>
      <c r="AJ197" s="328"/>
      <c r="AK197" s="328"/>
      <c r="AL197" s="328"/>
      <c r="AM197" s="328"/>
      <c r="AN197" s="328"/>
    </row>
    <row r="198" spans="1:40">
      <c r="A198" s="328"/>
      <c r="B198" s="328"/>
      <c r="C198" s="328"/>
      <c r="E198" s="328"/>
      <c r="F198" s="328"/>
      <c r="G198" s="328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328"/>
      <c r="AB198" s="328"/>
      <c r="AC198" s="328"/>
      <c r="AD198" s="328"/>
      <c r="AE198" s="328"/>
      <c r="AF198" s="328"/>
      <c r="AG198" s="328"/>
      <c r="AH198" s="328"/>
      <c r="AI198" s="328"/>
      <c r="AJ198" s="328"/>
      <c r="AK198" s="328"/>
      <c r="AL198" s="328"/>
      <c r="AM198" s="328"/>
      <c r="AN198" s="328"/>
    </row>
    <row r="199" spans="1:40">
      <c r="A199" s="328"/>
      <c r="B199" s="328"/>
      <c r="C199" s="328"/>
      <c r="E199" s="328"/>
      <c r="F199" s="328"/>
      <c r="G199" s="328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328"/>
      <c r="AB199" s="328"/>
      <c r="AC199" s="328"/>
      <c r="AD199" s="328"/>
      <c r="AE199" s="328"/>
      <c r="AF199" s="328"/>
      <c r="AG199" s="328"/>
      <c r="AH199" s="328"/>
      <c r="AI199" s="328"/>
      <c r="AJ199" s="328"/>
      <c r="AK199" s="328"/>
      <c r="AL199" s="328"/>
      <c r="AM199" s="328"/>
      <c r="AN199" s="328"/>
    </row>
    <row r="200" spans="1:40">
      <c r="A200" s="328"/>
      <c r="B200" s="328"/>
      <c r="C200" s="328"/>
      <c r="E200" s="328"/>
      <c r="F200" s="328"/>
      <c r="G200" s="328"/>
      <c r="H200" s="328"/>
      <c r="I200" s="328"/>
      <c r="J200" s="32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328"/>
      <c r="AB200" s="328"/>
      <c r="AC200" s="328"/>
      <c r="AD200" s="328"/>
      <c r="AE200" s="328"/>
      <c r="AF200" s="328"/>
      <c r="AG200" s="328"/>
      <c r="AH200" s="328"/>
      <c r="AI200" s="328"/>
      <c r="AJ200" s="328"/>
      <c r="AK200" s="328"/>
      <c r="AL200" s="328"/>
      <c r="AM200" s="328"/>
      <c r="AN200" s="328"/>
    </row>
    <row r="201" spans="1:40">
      <c r="A201" s="328"/>
      <c r="B201" s="328"/>
      <c r="C201" s="328"/>
      <c r="E201" s="328"/>
      <c r="F201" s="328"/>
      <c r="G201" s="328"/>
      <c r="H201" s="328"/>
      <c r="I201" s="328"/>
      <c r="J201" s="32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328"/>
      <c r="AB201" s="328"/>
      <c r="AC201" s="328"/>
      <c r="AD201" s="328"/>
      <c r="AE201" s="328"/>
      <c r="AF201" s="328"/>
      <c r="AG201" s="328"/>
      <c r="AH201" s="328"/>
      <c r="AI201" s="328"/>
      <c r="AJ201" s="328"/>
      <c r="AK201" s="328"/>
      <c r="AL201" s="328"/>
      <c r="AM201" s="328"/>
      <c r="AN201" s="328"/>
    </row>
    <row r="202" spans="1:40">
      <c r="A202" s="328"/>
      <c r="B202" s="328"/>
      <c r="C202" s="328"/>
      <c r="E202" s="328"/>
      <c r="F202" s="328"/>
      <c r="G202" s="328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328"/>
      <c r="AB202" s="328"/>
      <c r="AC202" s="328"/>
      <c r="AD202" s="328"/>
      <c r="AE202" s="328"/>
      <c r="AF202" s="328"/>
      <c r="AG202" s="328"/>
      <c r="AH202" s="328"/>
      <c r="AI202" s="328"/>
      <c r="AJ202" s="328"/>
      <c r="AK202" s="328"/>
      <c r="AL202" s="328"/>
      <c r="AM202" s="328"/>
      <c r="AN202" s="328"/>
    </row>
    <row r="203" spans="1:40">
      <c r="A203" s="328"/>
      <c r="B203" s="328"/>
      <c r="C203" s="328"/>
      <c r="E203" s="328"/>
      <c r="F203" s="328"/>
      <c r="G203" s="328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  <c r="AB203" s="328"/>
      <c r="AC203" s="328"/>
      <c r="AD203" s="328"/>
      <c r="AE203" s="328"/>
      <c r="AF203" s="328"/>
      <c r="AG203" s="328"/>
      <c r="AH203" s="328"/>
      <c r="AI203" s="328"/>
      <c r="AJ203" s="328"/>
      <c r="AK203" s="328"/>
      <c r="AL203" s="328"/>
      <c r="AM203" s="328"/>
      <c r="AN203" s="328"/>
    </row>
    <row r="204" spans="1:40">
      <c r="A204" s="328"/>
      <c r="B204" s="328"/>
      <c r="C204" s="328"/>
      <c r="E204" s="328"/>
      <c r="F204" s="328"/>
      <c r="G204" s="328"/>
      <c r="H204" s="328"/>
      <c r="I204" s="328"/>
      <c r="J204" s="32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328"/>
      <c r="AB204" s="328"/>
      <c r="AC204" s="328"/>
      <c r="AD204" s="328"/>
      <c r="AE204" s="328"/>
      <c r="AF204" s="328"/>
      <c r="AG204" s="328"/>
      <c r="AH204" s="328"/>
      <c r="AI204" s="328"/>
      <c r="AJ204" s="328"/>
      <c r="AK204" s="328"/>
      <c r="AL204" s="328"/>
      <c r="AM204" s="328"/>
      <c r="AN204" s="328"/>
    </row>
    <row r="205" spans="1:40">
      <c r="A205" s="328"/>
      <c r="B205" s="328"/>
      <c r="C205" s="328"/>
      <c r="E205" s="328"/>
      <c r="F205" s="328"/>
      <c r="G205" s="328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328"/>
      <c r="AB205" s="328"/>
      <c r="AC205" s="328"/>
      <c r="AD205" s="328"/>
      <c r="AE205" s="328"/>
      <c r="AF205" s="328"/>
      <c r="AG205" s="328"/>
      <c r="AH205" s="328"/>
      <c r="AI205" s="328"/>
      <c r="AJ205" s="328"/>
      <c r="AK205" s="328"/>
      <c r="AL205" s="328"/>
      <c r="AM205" s="328"/>
      <c r="AN205" s="328"/>
    </row>
    <row r="206" spans="1:40">
      <c r="A206" s="328"/>
      <c r="B206" s="328"/>
      <c r="C206" s="328"/>
      <c r="E206" s="328"/>
      <c r="F206" s="328"/>
      <c r="G206" s="328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328"/>
      <c r="AB206" s="328"/>
      <c r="AC206" s="328"/>
      <c r="AD206" s="328"/>
      <c r="AE206" s="328"/>
      <c r="AF206" s="328"/>
      <c r="AG206" s="328"/>
      <c r="AH206" s="328"/>
      <c r="AI206" s="328"/>
      <c r="AJ206" s="328"/>
      <c r="AK206" s="328"/>
      <c r="AL206" s="328"/>
      <c r="AM206" s="328"/>
      <c r="AN206" s="328"/>
    </row>
    <row r="207" spans="1:40">
      <c r="A207" s="328"/>
      <c r="B207" s="328"/>
      <c r="C207" s="328"/>
      <c r="E207" s="328"/>
      <c r="F207" s="328"/>
      <c r="G207" s="328"/>
      <c r="H207" s="328"/>
      <c r="I207" s="328"/>
      <c r="J207" s="32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328"/>
      <c r="AB207" s="328"/>
      <c r="AC207" s="328"/>
      <c r="AD207" s="328"/>
      <c r="AE207" s="328"/>
      <c r="AF207" s="328"/>
      <c r="AG207" s="328"/>
      <c r="AH207" s="328"/>
      <c r="AI207" s="328"/>
      <c r="AJ207" s="328"/>
      <c r="AK207" s="328"/>
      <c r="AL207" s="328"/>
      <c r="AM207" s="328"/>
      <c r="AN207" s="328"/>
    </row>
    <row r="208" spans="1:40">
      <c r="A208" s="328"/>
      <c r="B208" s="328"/>
      <c r="C208" s="328"/>
      <c r="E208" s="328"/>
      <c r="F208" s="328"/>
      <c r="G208" s="328"/>
      <c r="H208" s="328"/>
      <c r="I208" s="328"/>
      <c r="J208" s="32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328"/>
      <c r="AB208" s="328"/>
      <c r="AC208" s="328"/>
      <c r="AD208" s="328"/>
      <c r="AE208" s="328"/>
      <c r="AF208" s="328"/>
      <c r="AG208" s="328"/>
      <c r="AH208" s="328"/>
      <c r="AI208" s="328"/>
      <c r="AJ208" s="328"/>
      <c r="AK208" s="328"/>
      <c r="AL208" s="328"/>
      <c r="AM208" s="328"/>
      <c r="AN208" s="328"/>
    </row>
    <row r="209" spans="1:40">
      <c r="A209" s="328"/>
      <c r="B209" s="328"/>
      <c r="C209" s="328"/>
      <c r="E209" s="328"/>
      <c r="F209" s="328"/>
      <c r="G209" s="328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328"/>
      <c r="AB209" s="328"/>
      <c r="AC209" s="328"/>
      <c r="AD209" s="328"/>
      <c r="AE209" s="328"/>
      <c r="AF209" s="328"/>
      <c r="AG209" s="328"/>
      <c r="AH209" s="328"/>
      <c r="AI209" s="328"/>
      <c r="AJ209" s="328"/>
      <c r="AK209" s="328"/>
      <c r="AL209" s="328"/>
      <c r="AM209" s="328"/>
      <c r="AN209" s="328"/>
    </row>
    <row r="210" spans="1:40">
      <c r="A210" s="328"/>
      <c r="B210" s="328"/>
      <c r="C210" s="328"/>
      <c r="E210" s="328"/>
      <c r="F210" s="328"/>
      <c r="G210" s="328"/>
      <c r="H210" s="328"/>
      <c r="I210" s="328"/>
      <c r="J210" s="32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328"/>
      <c r="AB210" s="328"/>
      <c r="AC210" s="328"/>
      <c r="AD210" s="328"/>
      <c r="AE210" s="328"/>
      <c r="AF210" s="328"/>
      <c r="AG210" s="328"/>
      <c r="AH210" s="328"/>
      <c r="AI210" s="328"/>
      <c r="AJ210" s="328"/>
      <c r="AK210" s="328"/>
      <c r="AL210" s="328"/>
      <c r="AM210" s="328"/>
      <c r="AN210" s="328"/>
    </row>
    <row r="211" spans="1:40">
      <c r="A211" s="328"/>
      <c r="B211" s="328"/>
      <c r="C211" s="328"/>
      <c r="E211" s="328"/>
      <c r="F211" s="328"/>
      <c r="G211" s="328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328"/>
      <c r="AB211" s="328"/>
      <c r="AC211" s="328"/>
      <c r="AD211" s="328"/>
      <c r="AE211" s="328"/>
      <c r="AF211" s="328"/>
      <c r="AG211" s="328"/>
      <c r="AH211" s="328"/>
      <c r="AI211" s="328"/>
      <c r="AJ211" s="328"/>
      <c r="AK211" s="328"/>
      <c r="AL211" s="328"/>
      <c r="AM211" s="328"/>
      <c r="AN211" s="328"/>
    </row>
    <row r="212" spans="1:40">
      <c r="A212" s="328"/>
      <c r="B212" s="328"/>
      <c r="C212" s="328"/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328"/>
      <c r="AB212" s="328"/>
      <c r="AC212" s="328"/>
      <c r="AD212" s="328"/>
      <c r="AE212" s="328"/>
      <c r="AF212" s="328"/>
      <c r="AG212" s="328"/>
      <c r="AH212" s="328"/>
      <c r="AI212" s="328"/>
      <c r="AJ212" s="328"/>
      <c r="AK212" s="328"/>
      <c r="AL212" s="328"/>
      <c r="AM212" s="328"/>
      <c r="AN212" s="328"/>
    </row>
    <row r="213" spans="1:40">
      <c r="A213" s="328"/>
      <c r="B213" s="328"/>
      <c r="C213" s="328"/>
      <c r="E213" s="328"/>
      <c r="F213" s="328"/>
      <c r="G213" s="328"/>
      <c r="H213" s="328"/>
      <c r="I213" s="328"/>
      <c r="J213" s="32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328"/>
      <c r="AB213" s="328"/>
      <c r="AC213" s="328"/>
      <c r="AD213" s="328"/>
      <c r="AE213" s="328"/>
      <c r="AF213" s="328"/>
      <c r="AG213" s="328"/>
      <c r="AH213" s="328"/>
      <c r="AI213" s="328"/>
      <c r="AJ213" s="328"/>
      <c r="AK213" s="328"/>
      <c r="AL213" s="328"/>
      <c r="AM213" s="328"/>
      <c r="AN213" s="328"/>
    </row>
    <row r="214" spans="1:40">
      <c r="A214" s="328"/>
      <c r="B214" s="328"/>
      <c r="C214" s="328"/>
      <c r="E214" s="328"/>
      <c r="F214" s="328"/>
      <c r="G214" s="328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328"/>
      <c r="AB214" s="328"/>
      <c r="AC214" s="328"/>
      <c r="AD214" s="328"/>
      <c r="AE214" s="328"/>
      <c r="AF214" s="328"/>
      <c r="AG214" s="328"/>
      <c r="AH214" s="328"/>
      <c r="AI214" s="328"/>
      <c r="AJ214" s="328"/>
      <c r="AK214" s="328"/>
      <c r="AL214" s="328"/>
      <c r="AM214" s="328"/>
      <c r="AN214" s="328"/>
    </row>
    <row r="215" spans="1:40">
      <c r="A215" s="328"/>
      <c r="B215" s="328"/>
      <c r="C215" s="328"/>
      <c r="E215" s="328"/>
      <c r="F215" s="328"/>
      <c r="G215" s="328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328"/>
      <c r="AB215" s="328"/>
      <c r="AC215" s="328"/>
      <c r="AD215" s="328"/>
      <c r="AE215" s="328"/>
      <c r="AF215" s="328"/>
      <c r="AG215" s="328"/>
      <c r="AH215" s="328"/>
      <c r="AI215" s="328"/>
      <c r="AJ215" s="328"/>
      <c r="AK215" s="328"/>
      <c r="AL215" s="328"/>
      <c r="AM215" s="328"/>
      <c r="AN215" s="328"/>
    </row>
    <row r="216" spans="1:40">
      <c r="A216" s="328"/>
      <c r="B216" s="328"/>
      <c r="C216" s="328"/>
      <c r="E216" s="328"/>
      <c r="F216" s="328"/>
      <c r="G216" s="328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328"/>
      <c r="AB216" s="328"/>
      <c r="AC216" s="328"/>
      <c r="AD216" s="328"/>
      <c r="AE216" s="328"/>
      <c r="AF216" s="328"/>
      <c r="AG216" s="328"/>
      <c r="AH216" s="328"/>
      <c r="AI216" s="328"/>
      <c r="AJ216" s="328"/>
      <c r="AK216" s="328"/>
      <c r="AL216" s="328"/>
      <c r="AM216" s="328"/>
      <c r="AN216" s="328"/>
    </row>
    <row r="217" spans="1:40">
      <c r="A217" s="328"/>
      <c r="B217" s="328"/>
      <c r="C217" s="328"/>
      <c r="E217" s="328"/>
      <c r="F217" s="328"/>
      <c r="G217" s="328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328"/>
      <c r="AD217" s="328"/>
      <c r="AE217" s="328"/>
      <c r="AF217" s="328"/>
      <c r="AG217" s="328"/>
      <c r="AH217" s="328"/>
      <c r="AI217" s="328"/>
      <c r="AJ217" s="328"/>
      <c r="AK217" s="328"/>
      <c r="AL217" s="328"/>
      <c r="AM217" s="328"/>
      <c r="AN217" s="328"/>
    </row>
    <row r="218" spans="1:40">
      <c r="A218" s="328"/>
      <c r="B218" s="328"/>
      <c r="C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  <c r="AB218" s="328"/>
      <c r="AC218" s="328"/>
      <c r="AD218" s="328"/>
      <c r="AE218" s="328"/>
      <c r="AF218" s="328"/>
      <c r="AG218" s="328"/>
      <c r="AH218" s="328"/>
      <c r="AI218" s="328"/>
      <c r="AJ218" s="328"/>
      <c r="AK218" s="328"/>
      <c r="AL218" s="328"/>
      <c r="AM218" s="328"/>
      <c r="AN218" s="328"/>
    </row>
    <row r="219" spans="1:40">
      <c r="A219" s="328"/>
      <c r="B219" s="328"/>
      <c r="C219" s="328"/>
      <c r="E219" s="328"/>
      <c r="F219" s="328"/>
      <c r="G219" s="328"/>
      <c r="H219" s="328"/>
      <c r="I219" s="328"/>
      <c r="J219" s="32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  <c r="AB219" s="328"/>
      <c r="AC219" s="328"/>
      <c r="AD219" s="328"/>
      <c r="AE219" s="328"/>
      <c r="AF219" s="328"/>
      <c r="AG219" s="328"/>
      <c r="AH219" s="328"/>
      <c r="AI219" s="328"/>
      <c r="AJ219" s="328"/>
      <c r="AK219" s="328"/>
      <c r="AL219" s="328"/>
      <c r="AM219" s="328"/>
      <c r="AN219" s="328"/>
    </row>
    <row r="220" spans="1:40">
      <c r="A220" s="328"/>
      <c r="B220" s="328"/>
      <c r="C220" s="328"/>
      <c r="E220" s="328"/>
      <c r="F220" s="328"/>
      <c r="G220" s="328"/>
      <c r="H220" s="328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328"/>
      <c r="AD220" s="328"/>
      <c r="AE220" s="328"/>
      <c r="AF220" s="328"/>
      <c r="AG220" s="328"/>
      <c r="AH220" s="328"/>
      <c r="AI220" s="328"/>
      <c r="AJ220" s="328"/>
      <c r="AK220" s="328"/>
      <c r="AL220" s="328"/>
      <c r="AM220" s="328"/>
      <c r="AN220" s="328"/>
    </row>
    <row r="221" spans="1:40">
      <c r="A221" s="328"/>
      <c r="B221" s="328"/>
      <c r="C221" s="328"/>
      <c r="E221" s="328"/>
      <c r="F221" s="328"/>
      <c r="G221" s="328"/>
      <c r="H221" s="328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  <c r="AB221" s="328"/>
      <c r="AC221" s="328"/>
      <c r="AD221" s="328"/>
      <c r="AE221" s="328"/>
      <c r="AF221" s="328"/>
      <c r="AG221" s="328"/>
      <c r="AH221" s="328"/>
      <c r="AI221" s="328"/>
      <c r="AJ221" s="328"/>
      <c r="AK221" s="328"/>
      <c r="AL221" s="328"/>
      <c r="AM221" s="328"/>
      <c r="AN221" s="328"/>
    </row>
    <row r="222" spans="1:40">
      <c r="A222" s="328"/>
      <c r="B222" s="328"/>
      <c r="C222" s="328"/>
      <c r="E222" s="328"/>
      <c r="F222" s="328"/>
      <c r="G222" s="328"/>
      <c r="H222" s="328"/>
      <c r="I222" s="328"/>
      <c r="J222" s="328"/>
      <c r="K222" s="328"/>
      <c r="L222" s="328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  <c r="AB222" s="328"/>
      <c r="AC222" s="328"/>
      <c r="AD222" s="328"/>
      <c r="AE222" s="328"/>
      <c r="AF222" s="328"/>
      <c r="AG222" s="328"/>
      <c r="AH222" s="328"/>
      <c r="AI222" s="328"/>
      <c r="AJ222" s="328"/>
      <c r="AK222" s="328"/>
      <c r="AL222" s="328"/>
      <c r="AM222" s="328"/>
      <c r="AN222" s="328"/>
    </row>
    <row r="223" spans="1:40">
      <c r="A223" s="328"/>
      <c r="B223" s="328"/>
      <c r="C223" s="328"/>
      <c r="E223" s="328"/>
      <c r="F223" s="328"/>
      <c r="G223" s="328"/>
      <c r="H223" s="328"/>
      <c r="I223" s="328"/>
      <c r="J223" s="328"/>
      <c r="K223" s="328"/>
      <c r="L223" s="328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  <c r="AB223" s="328"/>
      <c r="AC223" s="328"/>
      <c r="AD223" s="328"/>
      <c r="AE223" s="328"/>
      <c r="AF223" s="328"/>
      <c r="AG223" s="328"/>
      <c r="AH223" s="328"/>
      <c r="AI223" s="328"/>
      <c r="AJ223" s="328"/>
      <c r="AK223" s="328"/>
      <c r="AL223" s="328"/>
      <c r="AM223" s="328"/>
      <c r="AN223" s="328"/>
    </row>
    <row r="224" spans="1:40">
      <c r="A224" s="328"/>
      <c r="B224" s="328"/>
      <c r="C224" s="328"/>
      <c r="E224" s="328"/>
      <c r="F224" s="328"/>
      <c r="G224" s="328"/>
      <c r="H224" s="328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  <c r="AB224" s="328"/>
      <c r="AC224" s="328"/>
      <c r="AD224" s="328"/>
      <c r="AE224" s="328"/>
      <c r="AF224" s="328"/>
      <c r="AG224" s="328"/>
      <c r="AH224" s="328"/>
      <c r="AI224" s="328"/>
      <c r="AJ224" s="328"/>
      <c r="AK224" s="328"/>
      <c r="AL224" s="328"/>
      <c r="AM224" s="328"/>
      <c r="AN224" s="328"/>
    </row>
    <row r="225" spans="1:40">
      <c r="A225" s="328"/>
      <c r="B225" s="328"/>
      <c r="C225" s="328"/>
      <c r="E225" s="328"/>
      <c r="F225" s="328"/>
      <c r="G225" s="328"/>
      <c r="H225" s="328"/>
      <c r="I225" s="328"/>
      <c r="J225" s="328"/>
      <c r="K225" s="328"/>
      <c r="L225" s="328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  <c r="AA225" s="328"/>
      <c r="AB225" s="328"/>
      <c r="AC225" s="328"/>
      <c r="AD225" s="328"/>
      <c r="AE225" s="328"/>
      <c r="AF225" s="328"/>
      <c r="AG225" s="328"/>
      <c r="AH225" s="328"/>
      <c r="AI225" s="328"/>
      <c r="AJ225" s="328"/>
      <c r="AK225" s="328"/>
      <c r="AL225" s="328"/>
      <c r="AM225" s="328"/>
      <c r="AN225" s="328"/>
    </row>
    <row r="226" spans="1:40">
      <c r="A226" s="328"/>
      <c r="B226" s="328"/>
      <c r="C226" s="328"/>
      <c r="E226" s="328"/>
      <c r="F226" s="328"/>
      <c r="G226" s="328"/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  <c r="AB226" s="328"/>
      <c r="AC226" s="328"/>
      <c r="AD226" s="328"/>
      <c r="AE226" s="328"/>
      <c r="AF226" s="328"/>
      <c r="AG226" s="328"/>
      <c r="AH226" s="328"/>
      <c r="AI226" s="328"/>
      <c r="AJ226" s="328"/>
      <c r="AK226" s="328"/>
      <c r="AL226" s="328"/>
      <c r="AM226" s="328"/>
      <c r="AN226" s="328"/>
    </row>
    <row r="227" spans="1:40">
      <c r="A227" s="328"/>
      <c r="B227" s="328"/>
      <c r="C227" s="328"/>
      <c r="E227" s="328"/>
      <c r="F227" s="328"/>
      <c r="G227" s="328"/>
      <c r="H227" s="328"/>
      <c r="I227" s="328"/>
      <c r="J227" s="32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  <c r="AA227" s="328"/>
      <c r="AB227" s="328"/>
      <c r="AC227" s="328"/>
      <c r="AD227" s="328"/>
      <c r="AE227" s="328"/>
      <c r="AF227" s="328"/>
      <c r="AG227" s="328"/>
      <c r="AH227" s="328"/>
      <c r="AI227" s="328"/>
      <c r="AJ227" s="328"/>
      <c r="AK227" s="328"/>
      <c r="AL227" s="328"/>
      <c r="AM227" s="328"/>
      <c r="AN227" s="328"/>
    </row>
    <row r="228" spans="1:40">
      <c r="A228" s="328"/>
      <c r="B228" s="328"/>
      <c r="C228" s="328"/>
      <c r="E228" s="328"/>
      <c r="F228" s="328"/>
      <c r="G228" s="328"/>
      <c r="H228" s="328"/>
      <c r="I228" s="328"/>
      <c r="J228" s="328"/>
      <c r="K228" s="328"/>
      <c r="L228" s="328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  <c r="AA228" s="328"/>
      <c r="AB228" s="328"/>
      <c r="AC228" s="328"/>
      <c r="AD228" s="328"/>
      <c r="AE228" s="328"/>
      <c r="AF228" s="328"/>
      <c r="AG228" s="328"/>
      <c r="AH228" s="328"/>
      <c r="AI228" s="328"/>
      <c r="AJ228" s="328"/>
      <c r="AK228" s="328"/>
      <c r="AL228" s="328"/>
      <c r="AM228" s="328"/>
      <c r="AN228" s="328"/>
    </row>
    <row r="229" spans="1:40">
      <c r="A229" s="328"/>
      <c r="B229" s="328"/>
      <c r="C229" s="328"/>
      <c r="E229" s="328"/>
      <c r="F229" s="328"/>
      <c r="G229" s="328"/>
      <c r="H229" s="328"/>
      <c r="I229" s="328"/>
      <c r="J229" s="328"/>
      <c r="K229" s="328"/>
      <c r="L229" s="328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  <c r="AA229" s="328"/>
      <c r="AB229" s="328"/>
      <c r="AC229" s="328"/>
      <c r="AD229" s="328"/>
      <c r="AE229" s="328"/>
      <c r="AF229" s="328"/>
      <c r="AG229" s="328"/>
      <c r="AH229" s="328"/>
      <c r="AI229" s="328"/>
      <c r="AJ229" s="328"/>
      <c r="AK229" s="328"/>
      <c r="AL229" s="328"/>
      <c r="AM229" s="328"/>
      <c r="AN229" s="328"/>
    </row>
    <row r="230" spans="1:40">
      <c r="A230" s="328"/>
      <c r="B230" s="328"/>
      <c r="C230" s="328"/>
      <c r="E230" s="328"/>
      <c r="F230" s="328"/>
      <c r="G230" s="328"/>
      <c r="H230" s="328"/>
      <c r="I230" s="328"/>
      <c r="J230" s="328"/>
      <c r="K230" s="328"/>
      <c r="L230" s="328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  <c r="AA230" s="328"/>
      <c r="AB230" s="328"/>
      <c r="AC230" s="328"/>
      <c r="AD230" s="328"/>
      <c r="AE230" s="328"/>
      <c r="AF230" s="328"/>
      <c r="AG230" s="328"/>
      <c r="AH230" s="328"/>
      <c r="AI230" s="328"/>
      <c r="AJ230" s="328"/>
      <c r="AK230" s="328"/>
      <c r="AL230" s="328"/>
      <c r="AM230" s="328"/>
      <c r="AN230" s="328"/>
    </row>
    <row r="231" spans="1:40">
      <c r="A231" s="328"/>
      <c r="B231" s="328"/>
      <c r="C231" s="328"/>
      <c r="E231" s="328"/>
      <c r="F231" s="328"/>
      <c r="G231" s="328"/>
      <c r="H231" s="328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  <c r="AA231" s="328"/>
      <c r="AB231" s="328"/>
      <c r="AC231" s="328"/>
      <c r="AD231" s="328"/>
      <c r="AE231" s="328"/>
      <c r="AF231" s="328"/>
      <c r="AG231" s="328"/>
      <c r="AH231" s="328"/>
      <c r="AI231" s="328"/>
      <c r="AJ231" s="328"/>
      <c r="AK231" s="328"/>
      <c r="AL231" s="328"/>
      <c r="AM231" s="328"/>
      <c r="AN231" s="328"/>
    </row>
    <row r="232" spans="1:40">
      <c r="A232" s="328"/>
      <c r="B232" s="328"/>
      <c r="C232" s="328"/>
      <c r="E232" s="328"/>
      <c r="F232" s="328"/>
      <c r="G232" s="328"/>
      <c r="H232" s="328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  <c r="AA232" s="328"/>
      <c r="AB232" s="328"/>
      <c r="AC232" s="328"/>
      <c r="AD232" s="328"/>
      <c r="AE232" s="328"/>
      <c r="AF232" s="328"/>
      <c r="AG232" s="328"/>
      <c r="AH232" s="328"/>
      <c r="AI232" s="328"/>
      <c r="AJ232" s="328"/>
      <c r="AK232" s="328"/>
      <c r="AL232" s="328"/>
      <c r="AM232" s="328"/>
      <c r="AN232" s="328"/>
    </row>
    <row r="233" spans="1:40">
      <c r="A233" s="328"/>
      <c r="B233" s="328"/>
      <c r="C233" s="328"/>
      <c r="E233" s="328"/>
      <c r="F233" s="328"/>
      <c r="G233" s="328"/>
      <c r="H233" s="328"/>
      <c r="I233" s="328"/>
      <c r="J233" s="32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  <c r="AA233" s="328"/>
      <c r="AB233" s="328"/>
      <c r="AC233" s="328"/>
      <c r="AD233" s="328"/>
      <c r="AE233" s="328"/>
      <c r="AF233" s="328"/>
      <c r="AG233" s="328"/>
      <c r="AH233" s="328"/>
      <c r="AI233" s="328"/>
      <c r="AJ233" s="328"/>
      <c r="AK233" s="328"/>
      <c r="AL233" s="328"/>
      <c r="AM233" s="328"/>
      <c r="AN233" s="328"/>
    </row>
    <row r="234" spans="1:40">
      <c r="A234" s="328"/>
      <c r="B234" s="328"/>
      <c r="C234" s="328"/>
      <c r="E234" s="328"/>
      <c r="F234" s="328"/>
      <c r="G234" s="328"/>
      <c r="H234" s="328"/>
      <c r="I234" s="328"/>
      <c r="J234" s="328"/>
      <c r="K234" s="328"/>
      <c r="L234" s="328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  <c r="AA234" s="328"/>
      <c r="AB234" s="328"/>
      <c r="AC234" s="328"/>
      <c r="AD234" s="328"/>
      <c r="AE234" s="328"/>
      <c r="AF234" s="328"/>
      <c r="AG234" s="328"/>
      <c r="AH234" s="328"/>
      <c r="AI234" s="328"/>
      <c r="AJ234" s="328"/>
      <c r="AK234" s="328"/>
      <c r="AL234" s="328"/>
      <c r="AM234" s="328"/>
      <c r="AN234" s="328"/>
    </row>
    <row r="235" spans="1:40">
      <c r="A235" s="328"/>
      <c r="B235" s="328"/>
      <c r="C235" s="328"/>
      <c r="E235" s="328"/>
      <c r="F235" s="328"/>
      <c r="G235" s="328"/>
      <c r="H235" s="328"/>
      <c r="I235" s="328"/>
      <c r="J235" s="328"/>
      <c r="K235" s="328"/>
      <c r="L235" s="328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  <c r="AA235" s="328"/>
      <c r="AB235" s="328"/>
      <c r="AC235" s="328"/>
      <c r="AD235" s="328"/>
      <c r="AE235" s="328"/>
      <c r="AF235" s="328"/>
      <c r="AG235" s="328"/>
      <c r="AH235" s="328"/>
      <c r="AI235" s="328"/>
      <c r="AJ235" s="328"/>
      <c r="AK235" s="328"/>
      <c r="AL235" s="328"/>
      <c r="AM235" s="328"/>
      <c r="AN235" s="328"/>
    </row>
    <row r="236" spans="1:40">
      <c r="A236" s="328"/>
      <c r="B236" s="328"/>
      <c r="C236" s="328"/>
      <c r="E236" s="328"/>
      <c r="F236" s="328"/>
      <c r="G236" s="328"/>
      <c r="H236" s="328"/>
      <c r="I236" s="328"/>
      <c r="J236" s="328"/>
      <c r="K236" s="328"/>
      <c r="L236" s="328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  <c r="AA236" s="328"/>
      <c r="AB236" s="328"/>
      <c r="AC236" s="328"/>
      <c r="AD236" s="328"/>
      <c r="AE236" s="328"/>
      <c r="AF236" s="328"/>
      <c r="AG236" s="328"/>
      <c r="AH236" s="328"/>
      <c r="AI236" s="328"/>
      <c r="AJ236" s="328"/>
      <c r="AK236" s="328"/>
      <c r="AL236" s="328"/>
      <c r="AM236" s="328"/>
      <c r="AN236" s="328"/>
    </row>
    <row r="237" spans="1:40">
      <c r="A237" s="328"/>
      <c r="B237" s="328"/>
      <c r="C237" s="328"/>
      <c r="E237" s="328"/>
      <c r="F237" s="328"/>
      <c r="G237" s="328"/>
      <c r="H237" s="328"/>
      <c r="I237" s="328"/>
      <c r="J237" s="328"/>
      <c r="K237" s="328"/>
      <c r="L237" s="328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  <c r="AA237" s="328"/>
      <c r="AB237" s="328"/>
      <c r="AC237" s="328"/>
      <c r="AD237" s="328"/>
      <c r="AE237" s="328"/>
      <c r="AF237" s="328"/>
      <c r="AG237" s="328"/>
      <c r="AH237" s="328"/>
      <c r="AI237" s="328"/>
      <c r="AJ237" s="328"/>
      <c r="AK237" s="328"/>
      <c r="AL237" s="328"/>
      <c r="AM237" s="328"/>
      <c r="AN237" s="328"/>
    </row>
    <row r="238" spans="1:40">
      <c r="A238" s="328"/>
      <c r="B238" s="328"/>
      <c r="C238" s="328"/>
      <c r="E238" s="328"/>
      <c r="F238" s="328"/>
      <c r="G238" s="328"/>
      <c r="H238" s="328"/>
      <c r="I238" s="328"/>
      <c r="J238" s="328"/>
      <c r="K238" s="328"/>
      <c r="L238" s="328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  <c r="AA238" s="328"/>
      <c r="AB238" s="328"/>
      <c r="AC238" s="328"/>
      <c r="AD238" s="328"/>
      <c r="AE238" s="328"/>
      <c r="AF238" s="328"/>
      <c r="AG238" s="328"/>
      <c r="AH238" s="328"/>
      <c r="AI238" s="328"/>
      <c r="AJ238" s="328"/>
      <c r="AK238" s="328"/>
      <c r="AL238" s="328"/>
      <c r="AM238" s="328"/>
      <c r="AN238" s="328"/>
    </row>
    <row r="239" spans="1:40">
      <c r="A239" s="328"/>
      <c r="B239" s="328"/>
      <c r="C239" s="328"/>
      <c r="E239" s="328"/>
      <c r="F239" s="328"/>
      <c r="G239" s="328"/>
      <c r="H239" s="328"/>
      <c r="I239" s="328"/>
      <c r="J239" s="328"/>
      <c r="K239" s="328"/>
      <c r="L239" s="328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  <c r="AA239" s="328"/>
      <c r="AB239" s="328"/>
      <c r="AC239" s="328"/>
      <c r="AD239" s="328"/>
      <c r="AE239" s="328"/>
      <c r="AF239" s="328"/>
      <c r="AG239" s="328"/>
      <c r="AH239" s="328"/>
      <c r="AI239" s="328"/>
      <c r="AJ239" s="328"/>
      <c r="AK239" s="328"/>
      <c r="AL239" s="328"/>
      <c r="AM239" s="328"/>
      <c r="AN239" s="328"/>
    </row>
    <row r="240" spans="1:40">
      <c r="A240" s="328"/>
      <c r="B240" s="328"/>
      <c r="C240" s="328"/>
      <c r="E240" s="328"/>
      <c r="F240" s="328"/>
      <c r="G240" s="328"/>
      <c r="H240" s="328"/>
      <c r="I240" s="328"/>
      <c r="J240" s="328"/>
      <c r="K240" s="328"/>
      <c r="L240" s="328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  <c r="AA240" s="328"/>
      <c r="AB240" s="328"/>
      <c r="AC240" s="328"/>
      <c r="AD240" s="328"/>
      <c r="AE240" s="328"/>
      <c r="AF240" s="328"/>
      <c r="AG240" s="328"/>
      <c r="AH240" s="328"/>
      <c r="AI240" s="328"/>
      <c r="AJ240" s="328"/>
      <c r="AK240" s="328"/>
      <c r="AL240" s="328"/>
      <c r="AM240" s="328"/>
      <c r="AN240" s="328"/>
    </row>
    <row r="241" spans="1:40">
      <c r="A241" s="328"/>
      <c r="B241" s="328"/>
      <c r="C241" s="328"/>
      <c r="E241" s="328"/>
      <c r="F241" s="328"/>
      <c r="G241" s="328"/>
      <c r="H241" s="328"/>
      <c r="I241" s="328"/>
      <c r="J241" s="328"/>
      <c r="K241" s="328"/>
      <c r="L241" s="328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  <c r="AA241" s="328"/>
      <c r="AB241" s="328"/>
      <c r="AC241" s="328"/>
      <c r="AD241" s="328"/>
      <c r="AE241" s="328"/>
      <c r="AF241" s="328"/>
      <c r="AG241" s="328"/>
      <c r="AH241" s="328"/>
      <c r="AI241" s="328"/>
      <c r="AJ241" s="328"/>
      <c r="AK241" s="328"/>
      <c r="AL241" s="328"/>
      <c r="AM241" s="328"/>
      <c r="AN241" s="328"/>
    </row>
    <row r="242" spans="1:40">
      <c r="A242" s="328"/>
      <c r="B242" s="328"/>
      <c r="C242" s="328"/>
      <c r="E242" s="328"/>
      <c r="F242" s="328"/>
      <c r="G242" s="328"/>
      <c r="H242" s="328"/>
      <c r="I242" s="328"/>
      <c r="J242" s="328"/>
      <c r="K242" s="328"/>
      <c r="L242" s="328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  <c r="AA242" s="328"/>
      <c r="AB242" s="328"/>
      <c r="AC242" s="328"/>
      <c r="AD242" s="328"/>
      <c r="AE242" s="328"/>
      <c r="AF242" s="328"/>
      <c r="AG242" s="328"/>
      <c r="AH242" s="328"/>
      <c r="AI242" s="328"/>
      <c r="AJ242" s="328"/>
      <c r="AK242" s="328"/>
      <c r="AL242" s="328"/>
      <c r="AM242" s="328"/>
      <c r="AN242" s="328"/>
    </row>
    <row r="243" spans="1:40">
      <c r="A243" s="328"/>
      <c r="B243" s="328"/>
      <c r="C243" s="328"/>
      <c r="E243" s="328"/>
      <c r="F243" s="328"/>
      <c r="G243" s="328"/>
      <c r="H243" s="328"/>
      <c r="I243" s="328"/>
      <c r="J243" s="328"/>
      <c r="K243" s="328"/>
      <c r="L243" s="328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  <c r="AA243" s="328"/>
      <c r="AB243" s="328"/>
      <c r="AC243" s="328"/>
      <c r="AD243" s="328"/>
      <c r="AE243" s="328"/>
      <c r="AF243" s="328"/>
      <c r="AG243" s="328"/>
      <c r="AH243" s="328"/>
      <c r="AI243" s="328"/>
      <c r="AJ243" s="328"/>
      <c r="AK243" s="328"/>
      <c r="AL243" s="328"/>
      <c r="AM243" s="328"/>
      <c r="AN243" s="328"/>
    </row>
    <row r="244" spans="1:40">
      <c r="A244" s="328"/>
      <c r="B244" s="328"/>
      <c r="C244" s="328"/>
      <c r="E244" s="328"/>
      <c r="F244" s="328"/>
      <c r="G244" s="328"/>
      <c r="H244" s="328"/>
      <c r="I244" s="328"/>
      <c r="J244" s="328"/>
      <c r="K244" s="328"/>
      <c r="L244" s="328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  <c r="AA244" s="328"/>
      <c r="AB244" s="328"/>
      <c r="AC244" s="328"/>
      <c r="AD244" s="328"/>
      <c r="AE244" s="328"/>
      <c r="AF244" s="328"/>
      <c r="AG244" s="328"/>
      <c r="AH244" s="328"/>
      <c r="AI244" s="328"/>
      <c r="AJ244" s="328"/>
      <c r="AK244" s="328"/>
      <c r="AL244" s="328"/>
      <c r="AM244" s="328"/>
      <c r="AN244" s="328"/>
    </row>
    <row r="245" spans="1:40">
      <c r="A245" s="328"/>
      <c r="B245" s="328"/>
      <c r="C245" s="328"/>
      <c r="E245" s="328"/>
      <c r="F245" s="328"/>
      <c r="G245" s="328"/>
      <c r="H245" s="328"/>
      <c r="I245" s="328"/>
      <c r="J245" s="328"/>
      <c r="K245" s="328"/>
      <c r="L245" s="328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  <c r="AA245" s="328"/>
      <c r="AB245" s="328"/>
      <c r="AC245" s="328"/>
      <c r="AD245" s="328"/>
      <c r="AE245" s="328"/>
      <c r="AF245" s="328"/>
      <c r="AG245" s="328"/>
      <c r="AH245" s="328"/>
      <c r="AI245" s="328"/>
      <c r="AJ245" s="328"/>
      <c r="AK245" s="328"/>
      <c r="AL245" s="328"/>
      <c r="AM245" s="328"/>
      <c r="AN245" s="328"/>
    </row>
    <row r="246" spans="1:40">
      <c r="A246" s="328"/>
      <c r="B246" s="328"/>
      <c r="C246" s="328"/>
      <c r="E246" s="328"/>
      <c r="F246" s="328"/>
      <c r="G246" s="328"/>
      <c r="H246" s="328"/>
      <c r="I246" s="328"/>
      <c r="J246" s="328"/>
      <c r="K246" s="328"/>
      <c r="L246" s="328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  <c r="AA246" s="328"/>
      <c r="AB246" s="328"/>
      <c r="AC246" s="328"/>
      <c r="AD246" s="328"/>
      <c r="AE246" s="328"/>
      <c r="AF246" s="328"/>
      <c r="AG246" s="328"/>
      <c r="AH246" s="328"/>
      <c r="AI246" s="328"/>
      <c r="AJ246" s="328"/>
      <c r="AK246" s="328"/>
      <c r="AL246" s="328"/>
      <c r="AM246" s="328"/>
      <c r="AN246" s="328"/>
    </row>
    <row r="247" spans="1:40">
      <c r="A247" s="328"/>
      <c r="B247" s="328"/>
      <c r="C247" s="328"/>
      <c r="E247" s="328"/>
      <c r="F247" s="328"/>
      <c r="G247" s="328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  <c r="AA247" s="328"/>
      <c r="AB247" s="328"/>
      <c r="AC247" s="328"/>
      <c r="AD247" s="328"/>
      <c r="AE247" s="328"/>
      <c r="AF247" s="328"/>
      <c r="AG247" s="328"/>
      <c r="AH247" s="328"/>
      <c r="AI247" s="328"/>
      <c r="AJ247" s="328"/>
      <c r="AK247" s="328"/>
      <c r="AL247" s="328"/>
      <c r="AM247" s="328"/>
      <c r="AN247" s="328"/>
    </row>
    <row r="248" spans="1:40">
      <c r="A248" s="328"/>
      <c r="B248" s="328"/>
      <c r="C248" s="328"/>
      <c r="E248" s="328"/>
      <c r="F248" s="328"/>
      <c r="G248" s="328"/>
      <c r="H248" s="328"/>
      <c r="I248" s="328"/>
      <c r="J248" s="328"/>
      <c r="K248" s="328"/>
      <c r="L248" s="328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  <c r="AA248" s="328"/>
      <c r="AB248" s="328"/>
      <c r="AC248" s="328"/>
      <c r="AD248" s="328"/>
      <c r="AE248" s="328"/>
      <c r="AF248" s="328"/>
      <c r="AG248" s="328"/>
      <c r="AH248" s="328"/>
      <c r="AI248" s="328"/>
      <c r="AJ248" s="328"/>
      <c r="AK248" s="328"/>
      <c r="AL248" s="328"/>
      <c r="AM248" s="328"/>
      <c r="AN248" s="328"/>
    </row>
    <row r="249" spans="1:40">
      <c r="A249" s="328"/>
      <c r="B249" s="328"/>
      <c r="C249" s="328"/>
      <c r="E249" s="328"/>
      <c r="F249" s="328"/>
      <c r="G249" s="328"/>
      <c r="H249" s="328"/>
      <c r="I249" s="328"/>
      <c r="J249" s="328"/>
      <c r="K249" s="328"/>
      <c r="L249" s="328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  <c r="AA249" s="328"/>
      <c r="AB249" s="328"/>
      <c r="AC249" s="328"/>
      <c r="AD249" s="328"/>
      <c r="AE249" s="328"/>
      <c r="AF249" s="328"/>
      <c r="AG249" s="328"/>
      <c r="AH249" s="328"/>
      <c r="AI249" s="328"/>
      <c r="AJ249" s="328"/>
      <c r="AK249" s="328"/>
      <c r="AL249" s="328"/>
      <c r="AM249" s="328"/>
      <c r="AN249" s="328"/>
    </row>
    <row r="250" spans="1:40">
      <c r="A250" s="328"/>
      <c r="B250" s="328"/>
      <c r="C250" s="328"/>
      <c r="E250" s="328"/>
      <c r="F250" s="328"/>
      <c r="G250" s="328"/>
      <c r="H250" s="328"/>
      <c r="I250" s="328"/>
      <c r="J250" s="328"/>
      <c r="K250" s="328"/>
      <c r="L250" s="328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  <c r="AA250" s="328"/>
      <c r="AB250" s="328"/>
      <c r="AC250" s="328"/>
      <c r="AD250" s="328"/>
      <c r="AE250" s="328"/>
      <c r="AF250" s="328"/>
      <c r="AG250" s="328"/>
      <c r="AH250" s="328"/>
      <c r="AI250" s="328"/>
      <c r="AJ250" s="328"/>
      <c r="AK250" s="328"/>
      <c r="AL250" s="328"/>
      <c r="AM250" s="328"/>
      <c r="AN250" s="328"/>
    </row>
    <row r="251" spans="1:40">
      <c r="A251" s="328"/>
      <c r="B251" s="328"/>
      <c r="C251" s="328"/>
      <c r="E251" s="328"/>
      <c r="F251" s="328"/>
      <c r="G251" s="328"/>
      <c r="H251" s="328"/>
      <c r="I251" s="328"/>
      <c r="J251" s="328"/>
      <c r="K251" s="328"/>
      <c r="L251" s="328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  <c r="AA251" s="328"/>
      <c r="AB251" s="328"/>
      <c r="AC251" s="328"/>
      <c r="AD251" s="328"/>
      <c r="AE251" s="328"/>
      <c r="AF251" s="328"/>
      <c r="AG251" s="328"/>
      <c r="AH251" s="328"/>
      <c r="AI251" s="328"/>
      <c r="AJ251" s="328"/>
      <c r="AK251" s="328"/>
      <c r="AL251" s="328"/>
      <c r="AM251" s="328"/>
      <c r="AN251" s="328"/>
    </row>
    <row r="252" spans="1:40">
      <c r="A252" s="328"/>
      <c r="B252" s="328"/>
      <c r="C252" s="328"/>
      <c r="E252" s="328"/>
      <c r="F252" s="328"/>
      <c r="G252" s="328"/>
      <c r="H252" s="328"/>
      <c r="I252" s="328"/>
      <c r="J252" s="328"/>
      <c r="K252" s="328"/>
      <c r="L252" s="328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  <c r="AA252" s="328"/>
      <c r="AB252" s="328"/>
      <c r="AC252" s="328"/>
      <c r="AD252" s="328"/>
      <c r="AE252" s="328"/>
      <c r="AF252" s="328"/>
      <c r="AG252" s="328"/>
      <c r="AH252" s="328"/>
      <c r="AI252" s="328"/>
      <c r="AJ252" s="328"/>
      <c r="AK252" s="328"/>
      <c r="AL252" s="328"/>
      <c r="AM252" s="328"/>
      <c r="AN252" s="328"/>
    </row>
    <row r="253" spans="1:40">
      <c r="A253" s="328"/>
      <c r="B253" s="328"/>
      <c r="C253" s="328"/>
      <c r="E253" s="328"/>
      <c r="F253" s="328"/>
      <c r="G253" s="328"/>
      <c r="H253" s="328"/>
      <c r="I253" s="328"/>
      <c r="J253" s="328"/>
      <c r="K253" s="328"/>
      <c r="L253" s="328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  <c r="AA253" s="328"/>
      <c r="AB253" s="328"/>
      <c r="AC253" s="328"/>
      <c r="AD253" s="328"/>
      <c r="AE253" s="328"/>
      <c r="AF253" s="328"/>
      <c r="AG253" s="328"/>
      <c r="AH253" s="328"/>
      <c r="AI253" s="328"/>
      <c r="AJ253" s="328"/>
      <c r="AK253" s="328"/>
      <c r="AL253" s="328"/>
      <c r="AM253" s="328"/>
      <c r="AN253" s="328"/>
    </row>
    <row r="254" spans="1:40">
      <c r="A254" s="328"/>
      <c r="B254" s="328"/>
      <c r="C254" s="328"/>
      <c r="E254" s="328"/>
      <c r="F254" s="328"/>
      <c r="G254" s="328"/>
      <c r="H254" s="328"/>
      <c r="I254" s="328"/>
      <c r="J254" s="328"/>
      <c r="K254" s="328"/>
      <c r="L254" s="328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  <c r="AA254" s="328"/>
      <c r="AB254" s="328"/>
      <c r="AC254" s="328"/>
      <c r="AD254" s="328"/>
      <c r="AE254" s="328"/>
      <c r="AF254" s="328"/>
      <c r="AG254" s="328"/>
      <c r="AH254" s="328"/>
      <c r="AI254" s="328"/>
      <c r="AJ254" s="328"/>
      <c r="AK254" s="328"/>
      <c r="AL254" s="328"/>
      <c r="AM254" s="328"/>
      <c r="AN254" s="328"/>
    </row>
    <row r="255" spans="1:40">
      <c r="A255" s="328"/>
      <c r="B255" s="328"/>
      <c r="C255" s="328"/>
      <c r="E255" s="328"/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328"/>
      <c r="AC255" s="328"/>
      <c r="AD255" s="328"/>
      <c r="AE255" s="328"/>
      <c r="AF255" s="328"/>
      <c r="AG255" s="328"/>
      <c r="AH255" s="328"/>
      <c r="AI255" s="328"/>
      <c r="AJ255" s="328"/>
      <c r="AK255" s="328"/>
      <c r="AL255" s="328"/>
      <c r="AM255" s="328"/>
      <c r="AN255" s="328"/>
    </row>
    <row r="256" spans="1:40">
      <c r="A256" s="328"/>
      <c r="B256" s="328"/>
      <c r="C256" s="328"/>
      <c r="E256" s="328"/>
      <c r="F256" s="328"/>
      <c r="G256" s="328"/>
      <c r="H256" s="328"/>
      <c r="I256" s="328"/>
      <c r="J256" s="328"/>
      <c r="K256" s="328"/>
      <c r="L256" s="328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  <c r="AA256" s="328"/>
      <c r="AB256" s="328"/>
      <c r="AC256" s="328"/>
      <c r="AD256" s="328"/>
      <c r="AE256" s="328"/>
      <c r="AF256" s="328"/>
      <c r="AG256" s="328"/>
      <c r="AH256" s="328"/>
      <c r="AI256" s="328"/>
      <c r="AJ256" s="328"/>
      <c r="AK256" s="328"/>
      <c r="AL256" s="328"/>
      <c r="AM256" s="328"/>
      <c r="AN256" s="328"/>
    </row>
    <row r="257" spans="1:40">
      <c r="A257" s="328"/>
      <c r="B257" s="328"/>
      <c r="C257" s="328"/>
      <c r="E257" s="328"/>
      <c r="F257" s="328"/>
      <c r="G257" s="328"/>
      <c r="H257" s="328"/>
      <c r="I257" s="328"/>
      <c r="J257" s="328"/>
      <c r="K257" s="328"/>
      <c r="L257" s="328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  <c r="AA257" s="328"/>
      <c r="AB257" s="328"/>
      <c r="AC257" s="328"/>
      <c r="AD257" s="328"/>
      <c r="AE257" s="328"/>
      <c r="AF257" s="328"/>
      <c r="AG257" s="328"/>
      <c r="AH257" s="328"/>
      <c r="AI257" s="328"/>
      <c r="AJ257" s="328"/>
      <c r="AK257" s="328"/>
      <c r="AL257" s="328"/>
      <c r="AM257" s="328"/>
      <c r="AN257" s="328"/>
    </row>
    <row r="258" spans="1:40">
      <c r="A258" s="328"/>
      <c r="B258" s="328"/>
      <c r="C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  <c r="AA258" s="328"/>
      <c r="AB258" s="328"/>
      <c r="AC258" s="328"/>
      <c r="AD258" s="328"/>
      <c r="AE258" s="328"/>
      <c r="AF258" s="328"/>
      <c r="AG258" s="328"/>
      <c r="AH258" s="328"/>
      <c r="AI258" s="328"/>
      <c r="AJ258" s="328"/>
      <c r="AK258" s="328"/>
      <c r="AL258" s="328"/>
      <c r="AM258" s="328"/>
      <c r="AN258" s="328"/>
    </row>
    <row r="259" spans="1:40">
      <c r="A259" s="328"/>
      <c r="B259" s="328"/>
      <c r="C259" s="328"/>
      <c r="E259" s="328"/>
      <c r="F259" s="328"/>
      <c r="G259" s="328"/>
      <c r="H259" s="328"/>
      <c r="I259" s="328"/>
      <c r="J259" s="328"/>
      <c r="K259" s="328"/>
      <c r="L259" s="328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  <c r="AA259" s="328"/>
      <c r="AB259" s="328"/>
      <c r="AC259" s="328"/>
      <c r="AD259" s="328"/>
      <c r="AE259" s="328"/>
      <c r="AF259" s="328"/>
      <c r="AG259" s="328"/>
      <c r="AH259" s="328"/>
      <c r="AI259" s="328"/>
      <c r="AJ259" s="328"/>
      <c r="AK259" s="328"/>
      <c r="AL259" s="328"/>
      <c r="AM259" s="328"/>
      <c r="AN259" s="328"/>
    </row>
    <row r="260" spans="1:40">
      <c r="A260" s="328"/>
      <c r="B260" s="328"/>
      <c r="C260" s="328"/>
      <c r="E260" s="328"/>
      <c r="F260" s="328"/>
      <c r="G260" s="328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  <c r="AA260" s="328"/>
      <c r="AB260" s="328"/>
      <c r="AC260" s="328"/>
      <c r="AD260" s="328"/>
      <c r="AE260" s="328"/>
      <c r="AF260" s="328"/>
      <c r="AG260" s="328"/>
      <c r="AH260" s="328"/>
      <c r="AI260" s="328"/>
      <c r="AJ260" s="328"/>
      <c r="AK260" s="328"/>
      <c r="AL260" s="328"/>
      <c r="AM260" s="328"/>
      <c r="AN260" s="328"/>
    </row>
    <row r="261" spans="1:40">
      <c r="A261" s="328"/>
      <c r="B261" s="328"/>
      <c r="C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  <c r="AA261" s="328"/>
      <c r="AB261" s="328"/>
      <c r="AC261" s="328"/>
      <c r="AD261" s="328"/>
      <c r="AE261" s="328"/>
      <c r="AF261" s="328"/>
      <c r="AG261" s="328"/>
      <c r="AH261" s="328"/>
      <c r="AI261" s="328"/>
      <c r="AJ261" s="328"/>
      <c r="AK261" s="328"/>
      <c r="AL261" s="328"/>
      <c r="AM261" s="328"/>
      <c r="AN261" s="328"/>
    </row>
    <row r="262" spans="1:40">
      <c r="A262" s="328"/>
      <c r="B262" s="328"/>
      <c r="C262" s="328"/>
      <c r="E262" s="328"/>
      <c r="F262" s="328"/>
      <c r="G262" s="328"/>
      <c r="H262" s="328"/>
      <c r="I262" s="328"/>
      <c r="J262" s="328"/>
      <c r="K262" s="328"/>
      <c r="L262" s="328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  <c r="AA262" s="328"/>
      <c r="AB262" s="328"/>
      <c r="AC262" s="328"/>
      <c r="AD262" s="328"/>
      <c r="AE262" s="328"/>
      <c r="AF262" s="328"/>
      <c r="AG262" s="328"/>
      <c r="AH262" s="328"/>
      <c r="AI262" s="328"/>
      <c r="AJ262" s="328"/>
      <c r="AK262" s="328"/>
      <c r="AL262" s="328"/>
      <c r="AM262" s="328"/>
      <c r="AN262" s="328"/>
    </row>
    <row r="263" spans="1:40">
      <c r="A263" s="328"/>
      <c r="B263" s="328"/>
      <c r="C263" s="328"/>
      <c r="E263" s="328"/>
      <c r="F263" s="328"/>
      <c r="G263" s="328"/>
      <c r="H263" s="328"/>
      <c r="I263" s="328"/>
      <c r="J263" s="328"/>
      <c r="K263" s="328"/>
      <c r="L263" s="328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  <c r="AA263" s="328"/>
      <c r="AB263" s="328"/>
      <c r="AC263" s="328"/>
      <c r="AD263" s="328"/>
      <c r="AE263" s="328"/>
      <c r="AF263" s="328"/>
      <c r="AG263" s="328"/>
      <c r="AH263" s="328"/>
      <c r="AI263" s="328"/>
      <c r="AJ263" s="328"/>
      <c r="AK263" s="328"/>
      <c r="AL263" s="328"/>
      <c r="AM263" s="328"/>
      <c r="AN263" s="328"/>
    </row>
    <row r="264" spans="1:40">
      <c r="A264" s="328"/>
      <c r="B264" s="328"/>
      <c r="C264" s="328"/>
      <c r="E264" s="328"/>
      <c r="F264" s="328"/>
      <c r="G264" s="328"/>
      <c r="H264" s="328"/>
      <c r="I264" s="328"/>
      <c r="J264" s="328"/>
      <c r="K264" s="328"/>
      <c r="L264" s="328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  <c r="AA264" s="328"/>
      <c r="AB264" s="328"/>
      <c r="AC264" s="328"/>
      <c r="AD264" s="328"/>
      <c r="AE264" s="328"/>
      <c r="AF264" s="328"/>
      <c r="AG264" s="328"/>
      <c r="AH264" s="328"/>
      <c r="AI264" s="328"/>
      <c r="AJ264" s="328"/>
      <c r="AK264" s="328"/>
      <c r="AL264" s="328"/>
      <c r="AM264" s="328"/>
      <c r="AN264" s="328"/>
    </row>
    <row r="265" spans="1:40">
      <c r="A265" s="328"/>
      <c r="B265" s="328"/>
      <c r="C265" s="328"/>
      <c r="E265" s="328"/>
      <c r="F265" s="328"/>
      <c r="G265" s="328"/>
      <c r="H265" s="328"/>
      <c r="I265" s="328"/>
      <c r="J265" s="328"/>
      <c r="K265" s="328"/>
      <c r="L265" s="328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  <c r="AA265" s="328"/>
      <c r="AB265" s="328"/>
      <c r="AC265" s="328"/>
      <c r="AD265" s="328"/>
      <c r="AE265" s="328"/>
      <c r="AF265" s="328"/>
      <c r="AG265" s="328"/>
      <c r="AH265" s="328"/>
      <c r="AI265" s="328"/>
      <c r="AJ265" s="328"/>
      <c r="AK265" s="328"/>
      <c r="AL265" s="328"/>
      <c r="AM265" s="328"/>
      <c r="AN265" s="328"/>
    </row>
    <row r="266" spans="1:40">
      <c r="A266" s="328"/>
      <c r="B266" s="328"/>
      <c r="C266" s="328"/>
      <c r="E266" s="328"/>
      <c r="F266" s="328"/>
      <c r="G266" s="328"/>
      <c r="H266" s="328"/>
      <c r="I266" s="328"/>
      <c r="J266" s="328"/>
      <c r="K266" s="328"/>
      <c r="L266" s="328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  <c r="AA266" s="328"/>
      <c r="AB266" s="328"/>
      <c r="AC266" s="328"/>
      <c r="AD266" s="328"/>
      <c r="AE266" s="328"/>
      <c r="AF266" s="328"/>
      <c r="AG266" s="328"/>
      <c r="AH266" s="328"/>
      <c r="AI266" s="328"/>
      <c r="AJ266" s="328"/>
      <c r="AK266" s="328"/>
      <c r="AL266" s="328"/>
      <c r="AM266" s="328"/>
      <c r="AN266" s="328"/>
    </row>
    <row r="267" spans="1:40">
      <c r="A267" s="328"/>
      <c r="B267" s="328"/>
      <c r="C267" s="328"/>
      <c r="E267" s="328"/>
      <c r="F267" s="328"/>
      <c r="G267" s="328"/>
      <c r="H267" s="328"/>
      <c r="I267" s="328"/>
      <c r="J267" s="328"/>
      <c r="K267" s="328"/>
      <c r="L267" s="328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  <c r="AA267" s="328"/>
      <c r="AB267" s="328"/>
      <c r="AC267" s="328"/>
      <c r="AD267" s="328"/>
      <c r="AE267" s="328"/>
      <c r="AF267" s="328"/>
      <c r="AG267" s="328"/>
      <c r="AH267" s="328"/>
      <c r="AI267" s="328"/>
      <c r="AJ267" s="328"/>
      <c r="AK267" s="328"/>
      <c r="AL267" s="328"/>
      <c r="AM267" s="328"/>
      <c r="AN267" s="328"/>
    </row>
    <row r="268" spans="1:40">
      <c r="A268" s="328"/>
      <c r="B268" s="328"/>
      <c r="C268" s="328"/>
      <c r="E268" s="328"/>
      <c r="F268" s="328"/>
      <c r="G268" s="328"/>
      <c r="H268" s="328"/>
      <c r="I268" s="328"/>
      <c r="J268" s="328"/>
      <c r="K268" s="328"/>
      <c r="L268" s="328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  <c r="AA268" s="328"/>
      <c r="AB268" s="328"/>
      <c r="AC268" s="328"/>
      <c r="AD268" s="328"/>
      <c r="AE268" s="328"/>
      <c r="AF268" s="328"/>
      <c r="AG268" s="328"/>
      <c r="AH268" s="328"/>
      <c r="AI268" s="328"/>
      <c r="AJ268" s="328"/>
      <c r="AK268" s="328"/>
      <c r="AL268" s="328"/>
      <c r="AM268" s="328"/>
      <c r="AN268" s="328"/>
    </row>
    <row r="269" spans="1:40">
      <c r="A269" s="328"/>
      <c r="B269" s="328"/>
      <c r="C269" s="328"/>
      <c r="E269" s="328"/>
      <c r="F269" s="328"/>
      <c r="G269" s="328"/>
      <c r="H269" s="328"/>
      <c r="I269" s="328"/>
      <c r="J269" s="328"/>
      <c r="K269" s="328"/>
      <c r="L269" s="328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  <c r="AA269" s="328"/>
      <c r="AB269" s="328"/>
      <c r="AC269" s="328"/>
      <c r="AD269" s="328"/>
      <c r="AE269" s="328"/>
      <c r="AF269" s="328"/>
      <c r="AG269" s="328"/>
      <c r="AH269" s="328"/>
      <c r="AI269" s="328"/>
      <c r="AJ269" s="328"/>
      <c r="AK269" s="328"/>
      <c r="AL269" s="328"/>
      <c r="AM269" s="328"/>
      <c r="AN269" s="328"/>
    </row>
    <row r="270" spans="1:40">
      <c r="A270" s="328"/>
      <c r="B270" s="328"/>
      <c r="C270" s="328"/>
      <c r="E270" s="328"/>
      <c r="F270" s="328"/>
      <c r="G270" s="328"/>
      <c r="H270" s="328"/>
      <c r="I270" s="328"/>
      <c r="J270" s="328"/>
      <c r="K270" s="328"/>
      <c r="L270" s="328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  <c r="AA270" s="328"/>
      <c r="AB270" s="328"/>
      <c r="AC270" s="328"/>
      <c r="AD270" s="328"/>
      <c r="AE270" s="328"/>
      <c r="AF270" s="328"/>
      <c r="AG270" s="328"/>
      <c r="AH270" s="328"/>
      <c r="AI270" s="328"/>
      <c r="AJ270" s="328"/>
      <c r="AK270" s="328"/>
      <c r="AL270" s="328"/>
      <c r="AM270" s="328"/>
      <c r="AN270" s="328"/>
    </row>
    <row r="271" spans="1:40">
      <c r="A271" s="328"/>
      <c r="B271" s="328"/>
      <c r="C271" s="328"/>
      <c r="E271" s="328"/>
      <c r="F271" s="328"/>
      <c r="G271" s="328"/>
      <c r="H271" s="328"/>
      <c r="I271" s="328"/>
      <c r="J271" s="328"/>
      <c r="K271" s="328"/>
      <c r="L271" s="328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  <c r="AA271" s="328"/>
      <c r="AB271" s="328"/>
      <c r="AC271" s="328"/>
      <c r="AD271" s="328"/>
      <c r="AE271" s="328"/>
      <c r="AF271" s="328"/>
      <c r="AG271" s="328"/>
      <c r="AH271" s="328"/>
      <c r="AI271" s="328"/>
      <c r="AJ271" s="328"/>
      <c r="AK271" s="328"/>
      <c r="AL271" s="328"/>
      <c r="AM271" s="328"/>
      <c r="AN271" s="328"/>
    </row>
    <row r="272" spans="1:40">
      <c r="A272" s="328"/>
      <c r="B272" s="328"/>
      <c r="C272" s="328"/>
      <c r="E272" s="328"/>
      <c r="F272" s="328"/>
      <c r="G272" s="328"/>
      <c r="H272" s="328"/>
      <c r="I272" s="328"/>
      <c r="J272" s="328"/>
      <c r="K272" s="328"/>
      <c r="L272" s="328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  <c r="AA272" s="328"/>
      <c r="AB272" s="328"/>
      <c r="AC272" s="328"/>
      <c r="AD272" s="328"/>
      <c r="AE272" s="328"/>
      <c r="AF272" s="328"/>
      <c r="AG272" s="328"/>
      <c r="AH272" s="328"/>
      <c r="AI272" s="328"/>
      <c r="AJ272" s="328"/>
      <c r="AK272" s="328"/>
      <c r="AL272" s="328"/>
      <c r="AM272" s="328"/>
      <c r="AN272" s="328"/>
    </row>
    <row r="273" spans="1:40">
      <c r="A273" s="328"/>
      <c r="B273" s="328"/>
      <c r="C273" s="328"/>
      <c r="E273" s="328"/>
      <c r="F273" s="328"/>
      <c r="G273" s="328"/>
      <c r="H273" s="328"/>
      <c r="I273" s="328"/>
      <c r="J273" s="328"/>
      <c r="K273" s="328"/>
      <c r="L273" s="328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  <c r="AA273" s="328"/>
      <c r="AB273" s="328"/>
      <c r="AC273" s="328"/>
      <c r="AD273" s="328"/>
      <c r="AE273" s="328"/>
      <c r="AF273" s="328"/>
      <c r="AG273" s="328"/>
      <c r="AH273" s="328"/>
      <c r="AI273" s="328"/>
      <c r="AJ273" s="328"/>
      <c r="AK273" s="328"/>
      <c r="AL273" s="328"/>
      <c r="AM273" s="328"/>
      <c r="AN273" s="328"/>
    </row>
    <row r="274" spans="1:40">
      <c r="A274" s="328"/>
      <c r="B274" s="328"/>
      <c r="C274" s="328"/>
      <c r="E274" s="328"/>
      <c r="F274" s="328"/>
      <c r="G274" s="328"/>
      <c r="H274" s="328"/>
      <c r="I274" s="328"/>
      <c r="J274" s="328"/>
      <c r="K274" s="328"/>
      <c r="L274" s="328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  <c r="AA274" s="328"/>
      <c r="AB274" s="328"/>
      <c r="AC274" s="328"/>
      <c r="AD274" s="328"/>
      <c r="AE274" s="328"/>
      <c r="AF274" s="328"/>
      <c r="AG274" s="328"/>
      <c r="AH274" s="328"/>
      <c r="AI274" s="328"/>
      <c r="AJ274" s="328"/>
      <c r="AK274" s="328"/>
      <c r="AL274" s="328"/>
      <c r="AM274" s="328"/>
      <c r="AN274" s="328"/>
    </row>
    <row r="275" spans="1:40">
      <c r="A275" s="328"/>
      <c r="B275" s="328"/>
      <c r="C275" s="328"/>
      <c r="E275" s="328"/>
      <c r="F275" s="328"/>
      <c r="G275" s="328"/>
      <c r="H275" s="328"/>
      <c r="I275" s="328"/>
      <c r="J275" s="328"/>
      <c r="K275" s="328"/>
      <c r="L275" s="328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  <c r="AA275" s="328"/>
      <c r="AB275" s="328"/>
      <c r="AC275" s="328"/>
      <c r="AD275" s="328"/>
      <c r="AE275" s="328"/>
      <c r="AF275" s="328"/>
      <c r="AG275" s="328"/>
      <c r="AH275" s="328"/>
      <c r="AI275" s="328"/>
      <c r="AJ275" s="328"/>
      <c r="AK275" s="328"/>
      <c r="AL275" s="328"/>
      <c r="AM275" s="328"/>
      <c r="AN275" s="328"/>
    </row>
    <row r="276" spans="1:40">
      <c r="A276" s="328"/>
      <c r="B276" s="328"/>
      <c r="C276" s="328"/>
      <c r="E276" s="328"/>
      <c r="F276" s="328"/>
      <c r="G276" s="328"/>
      <c r="H276" s="328"/>
      <c r="I276" s="328"/>
      <c r="J276" s="328"/>
      <c r="K276" s="328"/>
      <c r="L276" s="328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  <c r="AA276" s="328"/>
      <c r="AB276" s="328"/>
      <c r="AC276" s="328"/>
      <c r="AD276" s="328"/>
      <c r="AE276" s="328"/>
      <c r="AF276" s="328"/>
      <c r="AG276" s="328"/>
      <c r="AH276" s="328"/>
      <c r="AI276" s="328"/>
      <c r="AJ276" s="328"/>
      <c r="AK276" s="328"/>
      <c r="AL276" s="328"/>
      <c r="AM276" s="328"/>
      <c r="AN276" s="328"/>
    </row>
    <row r="277" spans="1:40">
      <c r="A277" s="328"/>
      <c r="B277" s="328"/>
      <c r="C277" s="328"/>
      <c r="E277" s="328"/>
      <c r="F277" s="328"/>
      <c r="G277" s="328"/>
      <c r="H277" s="328"/>
      <c r="I277" s="328"/>
      <c r="J277" s="328"/>
      <c r="K277" s="328"/>
      <c r="L277" s="328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  <c r="AA277" s="328"/>
      <c r="AB277" s="328"/>
      <c r="AC277" s="328"/>
      <c r="AD277" s="328"/>
      <c r="AE277" s="328"/>
      <c r="AF277" s="328"/>
      <c r="AG277" s="328"/>
      <c r="AH277" s="328"/>
      <c r="AI277" s="328"/>
      <c r="AJ277" s="328"/>
      <c r="AK277" s="328"/>
      <c r="AL277" s="328"/>
      <c r="AM277" s="328"/>
      <c r="AN277" s="328"/>
    </row>
    <row r="278" spans="1:40">
      <c r="A278" s="328"/>
      <c r="B278" s="328"/>
      <c r="C278" s="328"/>
      <c r="E278" s="328"/>
      <c r="F278" s="328"/>
      <c r="G278" s="328"/>
      <c r="H278" s="328"/>
      <c r="I278" s="328"/>
      <c r="J278" s="328"/>
      <c r="K278" s="328"/>
      <c r="L278" s="328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  <c r="AA278" s="328"/>
      <c r="AB278" s="328"/>
      <c r="AC278" s="328"/>
      <c r="AD278" s="328"/>
      <c r="AE278" s="328"/>
      <c r="AF278" s="328"/>
      <c r="AG278" s="328"/>
      <c r="AH278" s="328"/>
      <c r="AI278" s="328"/>
      <c r="AJ278" s="328"/>
      <c r="AK278" s="328"/>
      <c r="AL278" s="328"/>
      <c r="AM278" s="328"/>
      <c r="AN278" s="328"/>
    </row>
    <row r="279" spans="1:40">
      <c r="A279" s="328"/>
      <c r="B279" s="328"/>
      <c r="C279" s="328"/>
      <c r="E279" s="328"/>
      <c r="F279" s="328"/>
      <c r="G279" s="328"/>
      <c r="H279" s="328"/>
      <c r="I279" s="328"/>
      <c r="J279" s="328"/>
      <c r="K279" s="328"/>
      <c r="L279" s="328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  <c r="AA279" s="328"/>
      <c r="AB279" s="328"/>
      <c r="AC279" s="328"/>
      <c r="AD279" s="328"/>
      <c r="AE279" s="328"/>
      <c r="AF279" s="328"/>
      <c r="AG279" s="328"/>
      <c r="AH279" s="328"/>
      <c r="AI279" s="328"/>
      <c r="AJ279" s="328"/>
      <c r="AK279" s="328"/>
      <c r="AL279" s="328"/>
      <c r="AM279" s="328"/>
      <c r="AN279" s="328"/>
    </row>
    <row r="280" spans="1:40">
      <c r="A280" s="328"/>
      <c r="B280" s="328"/>
      <c r="C280" s="328"/>
      <c r="E280" s="328"/>
      <c r="F280" s="328"/>
      <c r="G280" s="328"/>
      <c r="H280" s="328"/>
      <c r="I280" s="328"/>
      <c r="J280" s="328"/>
      <c r="K280" s="328"/>
      <c r="L280" s="328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  <c r="AA280" s="328"/>
      <c r="AB280" s="328"/>
      <c r="AC280" s="328"/>
      <c r="AD280" s="328"/>
      <c r="AE280" s="328"/>
      <c r="AF280" s="328"/>
      <c r="AG280" s="328"/>
      <c r="AH280" s="328"/>
      <c r="AI280" s="328"/>
      <c r="AJ280" s="328"/>
      <c r="AK280" s="328"/>
      <c r="AL280" s="328"/>
      <c r="AM280" s="328"/>
      <c r="AN280" s="328"/>
    </row>
    <row r="281" spans="1:40">
      <c r="A281" s="328"/>
      <c r="B281" s="328"/>
      <c r="C281" s="328"/>
      <c r="E281" s="328"/>
      <c r="F281" s="328"/>
      <c r="G281" s="328"/>
      <c r="H281" s="328"/>
      <c r="I281" s="328"/>
      <c r="J281" s="328"/>
      <c r="K281" s="328"/>
      <c r="L281" s="328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  <c r="AA281" s="328"/>
      <c r="AB281" s="328"/>
      <c r="AC281" s="328"/>
      <c r="AD281" s="328"/>
      <c r="AE281" s="328"/>
      <c r="AF281" s="328"/>
      <c r="AG281" s="328"/>
      <c r="AH281" s="328"/>
      <c r="AI281" s="328"/>
      <c r="AJ281" s="328"/>
      <c r="AK281" s="328"/>
      <c r="AL281" s="328"/>
      <c r="AM281" s="328"/>
      <c r="AN281" s="328"/>
    </row>
    <row r="282" spans="1:40">
      <c r="A282" s="328"/>
      <c r="B282" s="328"/>
      <c r="C282" s="328"/>
      <c r="E282" s="328"/>
      <c r="F282" s="328"/>
      <c r="G282" s="328"/>
      <c r="H282" s="328"/>
      <c r="I282" s="328"/>
      <c r="J282" s="328"/>
      <c r="K282" s="328"/>
      <c r="L282" s="328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  <c r="AA282" s="328"/>
      <c r="AB282" s="328"/>
      <c r="AC282" s="328"/>
      <c r="AD282" s="328"/>
      <c r="AE282" s="328"/>
      <c r="AF282" s="328"/>
      <c r="AG282" s="328"/>
      <c r="AH282" s="328"/>
      <c r="AI282" s="328"/>
      <c r="AJ282" s="328"/>
      <c r="AK282" s="328"/>
      <c r="AL282" s="328"/>
      <c r="AM282" s="328"/>
      <c r="AN282" s="328"/>
    </row>
    <row r="283" spans="1:40">
      <c r="A283" s="328"/>
      <c r="B283" s="328"/>
      <c r="C283" s="328"/>
      <c r="E283" s="328"/>
      <c r="F283" s="328"/>
      <c r="G283" s="328"/>
      <c r="H283" s="328"/>
      <c r="I283" s="328"/>
      <c r="J283" s="328"/>
      <c r="K283" s="328"/>
      <c r="L283" s="328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  <c r="AA283" s="328"/>
      <c r="AB283" s="328"/>
      <c r="AC283" s="328"/>
      <c r="AD283" s="328"/>
      <c r="AE283" s="328"/>
      <c r="AF283" s="328"/>
      <c r="AG283" s="328"/>
      <c r="AH283" s="328"/>
      <c r="AI283" s="328"/>
      <c r="AJ283" s="328"/>
      <c r="AK283" s="328"/>
      <c r="AL283" s="328"/>
      <c r="AM283" s="328"/>
      <c r="AN283" s="328"/>
    </row>
    <row r="284" spans="1:40">
      <c r="A284" s="328"/>
      <c r="B284" s="328"/>
      <c r="C284" s="328"/>
      <c r="E284" s="328"/>
      <c r="F284" s="328"/>
      <c r="G284" s="328"/>
      <c r="H284" s="328"/>
      <c r="I284" s="328"/>
      <c r="J284" s="328"/>
      <c r="K284" s="328"/>
      <c r="L284" s="328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  <c r="AA284" s="328"/>
      <c r="AB284" s="328"/>
      <c r="AC284" s="328"/>
      <c r="AD284" s="328"/>
      <c r="AE284" s="328"/>
      <c r="AF284" s="328"/>
      <c r="AG284" s="328"/>
      <c r="AH284" s="328"/>
      <c r="AI284" s="328"/>
      <c r="AJ284" s="328"/>
      <c r="AK284" s="328"/>
      <c r="AL284" s="328"/>
      <c r="AM284" s="328"/>
      <c r="AN284" s="328"/>
    </row>
    <row r="285" spans="1:40">
      <c r="A285" s="328"/>
      <c r="B285" s="328"/>
      <c r="C285" s="328"/>
      <c r="E285" s="328"/>
      <c r="F285" s="328"/>
      <c r="G285" s="328"/>
      <c r="H285" s="328"/>
      <c r="I285" s="328"/>
      <c r="J285" s="328"/>
      <c r="K285" s="328"/>
      <c r="L285" s="328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  <c r="AA285" s="328"/>
      <c r="AB285" s="328"/>
      <c r="AC285" s="328"/>
      <c r="AD285" s="328"/>
      <c r="AE285" s="328"/>
      <c r="AF285" s="328"/>
      <c r="AG285" s="328"/>
      <c r="AH285" s="328"/>
      <c r="AI285" s="328"/>
      <c r="AJ285" s="328"/>
      <c r="AK285" s="328"/>
      <c r="AL285" s="328"/>
      <c r="AM285" s="328"/>
      <c r="AN285" s="328"/>
    </row>
    <row r="286" spans="1:40">
      <c r="A286" s="328"/>
      <c r="B286" s="328"/>
      <c r="C286" s="328"/>
      <c r="E286" s="328"/>
      <c r="F286" s="328"/>
      <c r="G286" s="328"/>
      <c r="H286" s="328"/>
      <c r="I286" s="328"/>
      <c r="J286" s="328"/>
      <c r="K286" s="328"/>
      <c r="L286" s="328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  <c r="AA286" s="328"/>
      <c r="AB286" s="328"/>
      <c r="AC286" s="328"/>
      <c r="AD286" s="328"/>
      <c r="AE286" s="328"/>
      <c r="AF286" s="328"/>
      <c r="AG286" s="328"/>
      <c r="AH286" s="328"/>
      <c r="AI286" s="328"/>
      <c r="AJ286" s="328"/>
      <c r="AK286" s="328"/>
      <c r="AL286" s="328"/>
      <c r="AM286" s="328"/>
      <c r="AN286" s="328"/>
    </row>
    <row r="287" spans="1:40">
      <c r="A287" s="328"/>
      <c r="B287" s="328"/>
      <c r="C287" s="328"/>
      <c r="E287" s="328"/>
      <c r="F287" s="328"/>
      <c r="G287" s="328"/>
      <c r="H287" s="328"/>
      <c r="I287" s="328"/>
      <c r="J287" s="328"/>
      <c r="K287" s="328"/>
      <c r="L287" s="328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  <c r="AA287" s="328"/>
      <c r="AB287" s="328"/>
      <c r="AC287" s="328"/>
      <c r="AD287" s="328"/>
      <c r="AE287" s="328"/>
      <c r="AF287" s="328"/>
      <c r="AG287" s="328"/>
      <c r="AH287" s="328"/>
      <c r="AI287" s="328"/>
      <c r="AJ287" s="328"/>
      <c r="AK287" s="328"/>
      <c r="AL287" s="328"/>
      <c r="AM287" s="328"/>
      <c r="AN287" s="328"/>
    </row>
    <row r="288" spans="1:40">
      <c r="A288" s="328"/>
      <c r="B288" s="328"/>
      <c r="C288" s="328"/>
      <c r="E288" s="328"/>
      <c r="F288" s="328"/>
      <c r="G288" s="328"/>
      <c r="H288" s="328"/>
      <c r="I288" s="328"/>
      <c r="J288" s="328"/>
      <c r="K288" s="328"/>
      <c r="L288" s="328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  <c r="AA288" s="328"/>
      <c r="AB288" s="328"/>
      <c r="AC288" s="328"/>
      <c r="AD288" s="328"/>
      <c r="AE288" s="328"/>
      <c r="AF288" s="328"/>
      <c r="AG288" s="328"/>
      <c r="AH288" s="328"/>
      <c r="AI288" s="328"/>
      <c r="AJ288" s="328"/>
      <c r="AK288" s="328"/>
      <c r="AL288" s="328"/>
      <c r="AM288" s="328"/>
      <c r="AN288" s="328"/>
    </row>
    <row r="289" spans="1:40">
      <c r="A289" s="328"/>
      <c r="B289" s="328"/>
      <c r="C289" s="328"/>
      <c r="E289" s="328"/>
      <c r="F289" s="328"/>
      <c r="G289" s="328"/>
      <c r="H289" s="328"/>
      <c r="I289" s="328"/>
      <c r="J289" s="328"/>
      <c r="K289" s="328"/>
      <c r="L289" s="328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  <c r="AA289" s="328"/>
      <c r="AB289" s="328"/>
      <c r="AC289" s="328"/>
      <c r="AD289" s="328"/>
      <c r="AE289" s="328"/>
      <c r="AF289" s="328"/>
      <c r="AG289" s="328"/>
      <c r="AH289" s="328"/>
      <c r="AI289" s="328"/>
      <c r="AJ289" s="328"/>
      <c r="AK289" s="328"/>
      <c r="AL289" s="328"/>
      <c r="AM289" s="328"/>
      <c r="AN289" s="328"/>
    </row>
    <row r="290" spans="1:40">
      <c r="A290" s="328"/>
      <c r="B290" s="328"/>
      <c r="C290" s="328"/>
      <c r="E290" s="328"/>
      <c r="F290" s="328"/>
      <c r="G290" s="328"/>
      <c r="H290" s="328"/>
      <c r="I290" s="328"/>
      <c r="J290" s="328"/>
      <c r="K290" s="328"/>
      <c r="L290" s="328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  <c r="AA290" s="328"/>
      <c r="AB290" s="328"/>
      <c r="AC290" s="328"/>
      <c r="AD290" s="328"/>
      <c r="AE290" s="328"/>
      <c r="AF290" s="328"/>
      <c r="AG290" s="328"/>
      <c r="AH290" s="328"/>
      <c r="AI290" s="328"/>
      <c r="AJ290" s="328"/>
      <c r="AK290" s="328"/>
      <c r="AL290" s="328"/>
      <c r="AM290" s="328"/>
      <c r="AN290" s="328"/>
    </row>
    <row r="291" spans="1:40">
      <c r="A291" s="328"/>
      <c r="B291" s="328"/>
      <c r="C291" s="328"/>
      <c r="E291" s="328"/>
      <c r="F291" s="328"/>
      <c r="G291" s="328"/>
      <c r="H291" s="328"/>
      <c r="I291" s="328"/>
      <c r="J291" s="328"/>
      <c r="K291" s="328"/>
      <c r="L291" s="328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  <c r="AA291" s="328"/>
      <c r="AB291" s="328"/>
      <c r="AC291" s="328"/>
      <c r="AD291" s="328"/>
      <c r="AE291" s="328"/>
      <c r="AF291" s="328"/>
      <c r="AG291" s="328"/>
      <c r="AH291" s="328"/>
      <c r="AI291" s="328"/>
      <c r="AJ291" s="328"/>
      <c r="AK291" s="328"/>
      <c r="AL291" s="328"/>
      <c r="AM291" s="328"/>
      <c r="AN291" s="328"/>
    </row>
    <row r="292" spans="1:40">
      <c r="A292" s="328"/>
      <c r="B292" s="328"/>
      <c r="C292" s="328"/>
      <c r="E292" s="328"/>
      <c r="F292" s="328"/>
      <c r="G292" s="328"/>
      <c r="H292" s="328"/>
      <c r="I292" s="328"/>
      <c r="J292" s="328"/>
      <c r="K292" s="328"/>
      <c r="L292" s="328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  <c r="AA292" s="328"/>
      <c r="AB292" s="328"/>
      <c r="AC292" s="328"/>
      <c r="AD292" s="328"/>
      <c r="AE292" s="328"/>
      <c r="AF292" s="328"/>
      <c r="AG292" s="328"/>
      <c r="AH292" s="328"/>
      <c r="AI292" s="328"/>
      <c r="AJ292" s="328"/>
      <c r="AK292" s="328"/>
      <c r="AL292" s="328"/>
      <c r="AM292" s="328"/>
      <c r="AN292" s="328"/>
    </row>
    <row r="293" spans="1:40">
      <c r="A293" s="328"/>
      <c r="B293" s="328"/>
      <c r="C293" s="328"/>
      <c r="E293" s="328"/>
      <c r="F293" s="328"/>
      <c r="G293" s="328"/>
      <c r="H293" s="328"/>
      <c r="I293" s="328"/>
      <c r="J293" s="328"/>
      <c r="K293" s="328"/>
      <c r="L293" s="328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  <c r="AA293" s="328"/>
      <c r="AB293" s="328"/>
      <c r="AC293" s="328"/>
      <c r="AD293" s="328"/>
      <c r="AE293" s="328"/>
      <c r="AF293" s="328"/>
      <c r="AG293" s="328"/>
      <c r="AH293" s="328"/>
      <c r="AI293" s="328"/>
      <c r="AJ293" s="328"/>
      <c r="AK293" s="328"/>
      <c r="AL293" s="328"/>
      <c r="AM293" s="328"/>
      <c r="AN293" s="328"/>
    </row>
    <row r="294" spans="1:40">
      <c r="A294" s="328"/>
      <c r="B294" s="328"/>
      <c r="C294" s="328"/>
      <c r="E294" s="328"/>
      <c r="F294" s="328"/>
      <c r="G294" s="328"/>
      <c r="H294" s="328"/>
      <c r="I294" s="328"/>
      <c r="J294" s="328"/>
      <c r="K294" s="328"/>
      <c r="L294" s="328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  <c r="AA294" s="328"/>
      <c r="AB294" s="328"/>
      <c r="AC294" s="328"/>
      <c r="AD294" s="328"/>
      <c r="AE294" s="328"/>
      <c r="AF294" s="328"/>
      <c r="AG294" s="328"/>
      <c r="AH294" s="328"/>
      <c r="AI294" s="328"/>
      <c r="AJ294" s="328"/>
      <c r="AK294" s="328"/>
      <c r="AL294" s="328"/>
      <c r="AM294" s="328"/>
      <c r="AN294" s="328"/>
    </row>
    <row r="295" spans="1:40">
      <c r="A295" s="328"/>
      <c r="B295" s="328"/>
      <c r="C295" s="328"/>
      <c r="E295" s="328"/>
      <c r="F295" s="328"/>
      <c r="G295" s="328"/>
      <c r="H295" s="328"/>
      <c r="I295" s="328"/>
      <c r="J295" s="328"/>
      <c r="K295" s="328"/>
      <c r="L295" s="328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  <c r="AA295" s="328"/>
      <c r="AB295" s="328"/>
      <c r="AC295" s="328"/>
      <c r="AD295" s="328"/>
      <c r="AE295" s="328"/>
      <c r="AF295" s="328"/>
      <c r="AG295" s="328"/>
      <c r="AH295" s="328"/>
      <c r="AI295" s="328"/>
      <c r="AJ295" s="328"/>
      <c r="AK295" s="328"/>
      <c r="AL295" s="328"/>
      <c r="AM295" s="328"/>
      <c r="AN295" s="328"/>
    </row>
    <row r="296" spans="1:40">
      <c r="A296" s="328"/>
      <c r="B296" s="328"/>
      <c r="C296" s="328"/>
      <c r="E296" s="328"/>
      <c r="F296" s="328"/>
      <c r="G296" s="328"/>
      <c r="H296" s="328"/>
      <c r="I296" s="328"/>
      <c r="J296" s="328"/>
      <c r="K296" s="328"/>
      <c r="L296" s="328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  <c r="AA296" s="328"/>
      <c r="AB296" s="328"/>
      <c r="AC296" s="328"/>
      <c r="AD296" s="328"/>
      <c r="AE296" s="328"/>
      <c r="AF296" s="328"/>
      <c r="AG296" s="328"/>
      <c r="AH296" s="328"/>
      <c r="AI296" s="328"/>
      <c r="AJ296" s="328"/>
      <c r="AK296" s="328"/>
      <c r="AL296" s="328"/>
      <c r="AM296" s="328"/>
      <c r="AN296" s="328"/>
    </row>
    <row r="297" spans="1:40">
      <c r="A297" s="328"/>
      <c r="B297" s="328"/>
      <c r="C297" s="328"/>
      <c r="E297" s="328"/>
      <c r="F297" s="328"/>
      <c r="G297" s="328"/>
      <c r="H297" s="328"/>
      <c r="I297" s="328"/>
      <c r="J297" s="328"/>
      <c r="K297" s="328"/>
      <c r="L297" s="328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  <c r="AA297" s="328"/>
      <c r="AB297" s="328"/>
      <c r="AC297" s="328"/>
      <c r="AD297" s="328"/>
      <c r="AE297" s="328"/>
      <c r="AF297" s="328"/>
      <c r="AG297" s="328"/>
      <c r="AH297" s="328"/>
      <c r="AI297" s="328"/>
      <c r="AJ297" s="328"/>
      <c r="AK297" s="328"/>
      <c r="AL297" s="328"/>
      <c r="AM297" s="328"/>
      <c r="AN297" s="328"/>
    </row>
    <row r="298" spans="1:40">
      <c r="A298" s="328"/>
      <c r="B298" s="328"/>
      <c r="C298" s="328"/>
      <c r="E298" s="328"/>
      <c r="F298" s="328"/>
      <c r="G298" s="328"/>
      <c r="H298" s="328"/>
      <c r="I298" s="328"/>
      <c r="J298" s="328"/>
      <c r="K298" s="328"/>
      <c r="L298" s="328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  <c r="AA298" s="328"/>
      <c r="AB298" s="328"/>
      <c r="AC298" s="328"/>
      <c r="AD298" s="328"/>
      <c r="AE298" s="328"/>
      <c r="AF298" s="328"/>
      <c r="AG298" s="328"/>
      <c r="AH298" s="328"/>
      <c r="AI298" s="328"/>
      <c r="AJ298" s="328"/>
      <c r="AK298" s="328"/>
      <c r="AL298" s="328"/>
      <c r="AM298" s="328"/>
      <c r="AN298" s="328"/>
    </row>
    <row r="299" spans="1:40">
      <c r="A299" s="328"/>
      <c r="B299" s="328"/>
      <c r="C299" s="328"/>
      <c r="E299" s="328"/>
      <c r="F299" s="328"/>
      <c r="G299" s="328"/>
      <c r="H299" s="328"/>
      <c r="I299" s="328"/>
      <c r="J299" s="328"/>
      <c r="K299" s="328"/>
      <c r="L299" s="328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  <c r="AA299" s="328"/>
      <c r="AB299" s="328"/>
      <c r="AC299" s="328"/>
      <c r="AD299" s="328"/>
      <c r="AE299" s="328"/>
      <c r="AF299" s="328"/>
      <c r="AG299" s="328"/>
      <c r="AH299" s="328"/>
      <c r="AI299" s="328"/>
      <c r="AJ299" s="328"/>
      <c r="AK299" s="328"/>
      <c r="AL299" s="328"/>
      <c r="AM299" s="328"/>
      <c r="AN299" s="328"/>
    </row>
    <row r="300" spans="1:40">
      <c r="A300" s="328"/>
      <c r="B300" s="328"/>
      <c r="C300" s="328"/>
      <c r="E300" s="328"/>
      <c r="F300" s="328"/>
      <c r="G300" s="328"/>
      <c r="H300" s="328"/>
      <c r="I300" s="328"/>
      <c r="J300" s="328"/>
      <c r="K300" s="328"/>
      <c r="L300" s="328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  <c r="AA300" s="328"/>
      <c r="AB300" s="328"/>
      <c r="AC300" s="328"/>
      <c r="AD300" s="328"/>
      <c r="AE300" s="328"/>
      <c r="AF300" s="328"/>
      <c r="AG300" s="328"/>
      <c r="AH300" s="328"/>
      <c r="AI300" s="328"/>
      <c r="AJ300" s="328"/>
      <c r="AK300" s="328"/>
      <c r="AL300" s="328"/>
      <c r="AM300" s="328"/>
      <c r="AN300" s="328"/>
    </row>
    <row r="301" spans="1:40">
      <c r="A301" s="328"/>
      <c r="B301" s="328"/>
      <c r="C301" s="328"/>
      <c r="E301" s="328"/>
      <c r="F301" s="328"/>
      <c r="G301" s="328"/>
      <c r="H301" s="328"/>
      <c r="I301" s="328"/>
      <c r="J301" s="328"/>
      <c r="K301" s="328"/>
      <c r="L301" s="328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  <c r="AA301" s="328"/>
      <c r="AB301" s="328"/>
      <c r="AC301" s="328"/>
      <c r="AD301" s="328"/>
      <c r="AE301" s="328"/>
      <c r="AF301" s="328"/>
      <c r="AG301" s="328"/>
      <c r="AH301" s="328"/>
      <c r="AI301" s="328"/>
      <c r="AJ301" s="328"/>
      <c r="AK301" s="328"/>
      <c r="AL301" s="328"/>
      <c r="AM301" s="328"/>
      <c r="AN301" s="328"/>
    </row>
    <row r="302" spans="1:40">
      <c r="A302" s="328"/>
      <c r="B302" s="328"/>
      <c r="C302" s="328"/>
      <c r="E302" s="328"/>
      <c r="F302" s="328"/>
      <c r="G302" s="328"/>
      <c r="H302" s="328"/>
      <c r="I302" s="328"/>
      <c r="J302" s="328"/>
      <c r="K302" s="328"/>
      <c r="L302" s="328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  <c r="AA302" s="328"/>
      <c r="AB302" s="328"/>
      <c r="AC302" s="328"/>
      <c r="AD302" s="328"/>
      <c r="AE302" s="328"/>
      <c r="AF302" s="328"/>
      <c r="AG302" s="328"/>
      <c r="AH302" s="328"/>
      <c r="AI302" s="328"/>
      <c r="AJ302" s="328"/>
      <c r="AK302" s="328"/>
      <c r="AL302" s="328"/>
      <c r="AM302" s="328"/>
      <c r="AN302" s="328"/>
    </row>
    <row r="303" spans="1:40">
      <c r="A303" s="328"/>
      <c r="B303" s="328"/>
      <c r="C303" s="328"/>
      <c r="E303" s="328"/>
      <c r="F303" s="328"/>
      <c r="G303" s="328"/>
      <c r="H303" s="328"/>
      <c r="I303" s="328"/>
      <c r="J303" s="328"/>
      <c r="K303" s="328"/>
      <c r="L303" s="328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  <c r="AA303" s="328"/>
      <c r="AB303" s="328"/>
      <c r="AC303" s="328"/>
      <c r="AD303" s="328"/>
      <c r="AE303" s="328"/>
      <c r="AF303" s="328"/>
      <c r="AG303" s="328"/>
      <c r="AH303" s="328"/>
      <c r="AI303" s="328"/>
      <c r="AJ303" s="328"/>
      <c r="AK303" s="328"/>
      <c r="AL303" s="328"/>
      <c r="AM303" s="328"/>
      <c r="AN303" s="328"/>
    </row>
    <row r="304" spans="1:40">
      <c r="A304" s="328"/>
      <c r="B304" s="328"/>
      <c r="C304" s="328"/>
      <c r="E304" s="328"/>
      <c r="F304" s="328"/>
      <c r="G304" s="328"/>
      <c r="H304" s="328"/>
      <c r="I304" s="328"/>
      <c r="J304" s="328"/>
      <c r="K304" s="328"/>
      <c r="L304" s="328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  <c r="AA304" s="328"/>
      <c r="AB304" s="328"/>
      <c r="AC304" s="328"/>
      <c r="AD304" s="328"/>
      <c r="AE304" s="328"/>
      <c r="AF304" s="328"/>
      <c r="AG304" s="328"/>
      <c r="AH304" s="328"/>
      <c r="AI304" s="328"/>
      <c r="AJ304" s="328"/>
      <c r="AK304" s="328"/>
      <c r="AL304" s="328"/>
      <c r="AM304" s="328"/>
      <c r="AN304" s="328"/>
    </row>
    <row r="305" spans="1:40">
      <c r="A305" s="328"/>
      <c r="B305" s="328"/>
      <c r="C305" s="328"/>
      <c r="E305" s="328"/>
      <c r="F305" s="328"/>
      <c r="G305" s="328"/>
      <c r="H305" s="328"/>
      <c r="I305" s="328"/>
      <c r="J305" s="328"/>
      <c r="K305" s="328"/>
      <c r="L305" s="328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  <c r="AA305" s="328"/>
      <c r="AB305" s="328"/>
      <c r="AC305" s="328"/>
      <c r="AD305" s="328"/>
      <c r="AE305" s="328"/>
      <c r="AF305" s="328"/>
      <c r="AG305" s="328"/>
      <c r="AH305" s="328"/>
      <c r="AI305" s="328"/>
      <c r="AJ305" s="328"/>
      <c r="AK305" s="328"/>
      <c r="AL305" s="328"/>
      <c r="AM305" s="328"/>
      <c r="AN305" s="328"/>
    </row>
    <row r="306" spans="1:40">
      <c r="A306" s="328"/>
      <c r="B306" s="328"/>
      <c r="C306" s="328"/>
      <c r="E306" s="328"/>
      <c r="F306" s="328"/>
      <c r="G306" s="328"/>
      <c r="H306" s="328"/>
      <c r="I306" s="328"/>
      <c r="J306" s="328"/>
      <c r="K306" s="328"/>
      <c r="L306" s="328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  <c r="AA306" s="328"/>
      <c r="AB306" s="328"/>
      <c r="AC306" s="328"/>
      <c r="AD306" s="328"/>
      <c r="AE306" s="328"/>
      <c r="AF306" s="328"/>
      <c r="AG306" s="328"/>
      <c r="AH306" s="328"/>
      <c r="AI306" s="328"/>
      <c r="AJ306" s="328"/>
      <c r="AK306" s="328"/>
      <c r="AL306" s="328"/>
      <c r="AM306" s="328"/>
      <c r="AN306" s="328"/>
    </row>
    <row r="307" spans="1:40">
      <c r="A307" s="328"/>
      <c r="B307" s="328"/>
      <c r="C307" s="328"/>
      <c r="E307" s="328"/>
      <c r="F307" s="328"/>
      <c r="G307" s="328"/>
      <c r="H307" s="328"/>
      <c r="I307" s="328"/>
      <c r="J307" s="328"/>
      <c r="K307" s="328"/>
      <c r="L307" s="328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  <c r="AA307" s="328"/>
      <c r="AB307" s="328"/>
      <c r="AC307" s="328"/>
      <c r="AD307" s="328"/>
      <c r="AE307" s="328"/>
      <c r="AF307" s="328"/>
      <c r="AG307" s="328"/>
      <c r="AH307" s="328"/>
      <c r="AI307" s="328"/>
      <c r="AJ307" s="328"/>
      <c r="AK307" s="328"/>
      <c r="AL307" s="328"/>
      <c r="AM307" s="328"/>
      <c r="AN307" s="328"/>
    </row>
    <row r="308" spans="1:40">
      <c r="A308" s="328"/>
      <c r="B308" s="328"/>
      <c r="C308" s="328"/>
      <c r="E308" s="328"/>
      <c r="F308" s="328"/>
      <c r="G308" s="328"/>
      <c r="H308" s="328"/>
      <c r="I308" s="328"/>
      <c r="J308" s="328"/>
      <c r="K308" s="328"/>
      <c r="L308" s="328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  <c r="AA308" s="328"/>
      <c r="AB308" s="328"/>
      <c r="AC308" s="328"/>
      <c r="AD308" s="328"/>
      <c r="AE308" s="328"/>
      <c r="AF308" s="328"/>
      <c r="AG308" s="328"/>
      <c r="AH308" s="328"/>
      <c r="AI308" s="328"/>
      <c r="AJ308" s="328"/>
      <c r="AK308" s="328"/>
      <c r="AL308" s="328"/>
      <c r="AM308" s="328"/>
      <c r="AN308" s="328"/>
    </row>
    <row r="309" spans="1:40">
      <c r="A309" s="328"/>
      <c r="B309" s="328"/>
      <c r="C309" s="328"/>
      <c r="E309" s="328"/>
      <c r="F309" s="328"/>
      <c r="G309" s="328"/>
      <c r="H309" s="328"/>
      <c r="I309" s="328"/>
      <c r="J309" s="328"/>
      <c r="K309" s="328"/>
      <c r="L309" s="328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  <c r="AA309" s="328"/>
      <c r="AB309" s="328"/>
      <c r="AC309" s="328"/>
      <c r="AD309" s="328"/>
      <c r="AE309" s="328"/>
      <c r="AF309" s="328"/>
      <c r="AG309" s="328"/>
      <c r="AH309" s="328"/>
      <c r="AI309" s="328"/>
      <c r="AJ309" s="328"/>
      <c r="AK309" s="328"/>
      <c r="AL309" s="328"/>
      <c r="AM309" s="328"/>
      <c r="AN309" s="328"/>
    </row>
    <row r="310" spans="1:40">
      <c r="A310" s="328"/>
      <c r="B310" s="328"/>
      <c r="C310" s="328"/>
      <c r="E310" s="328"/>
      <c r="F310" s="328"/>
      <c r="G310" s="328"/>
      <c r="H310" s="328"/>
      <c r="I310" s="328"/>
      <c r="J310" s="328"/>
      <c r="K310" s="328"/>
      <c r="L310" s="328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  <c r="AA310" s="328"/>
      <c r="AB310" s="328"/>
      <c r="AC310" s="328"/>
      <c r="AD310" s="328"/>
      <c r="AE310" s="328"/>
      <c r="AF310" s="328"/>
      <c r="AG310" s="328"/>
      <c r="AH310" s="328"/>
      <c r="AI310" s="328"/>
      <c r="AJ310" s="328"/>
      <c r="AK310" s="328"/>
      <c r="AL310" s="328"/>
      <c r="AM310" s="328"/>
      <c r="AN310" s="328"/>
    </row>
    <row r="311" spans="1:40">
      <c r="A311" s="328"/>
      <c r="B311" s="328"/>
      <c r="C311" s="328"/>
      <c r="E311" s="328"/>
      <c r="F311" s="328"/>
      <c r="G311" s="328"/>
      <c r="H311" s="328"/>
      <c r="I311" s="328"/>
      <c r="J311" s="328"/>
      <c r="K311" s="328"/>
      <c r="L311" s="328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  <c r="AA311" s="328"/>
      <c r="AB311" s="328"/>
      <c r="AC311" s="328"/>
      <c r="AD311" s="328"/>
      <c r="AE311" s="328"/>
      <c r="AF311" s="328"/>
      <c r="AG311" s="328"/>
      <c r="AH311" s="328"/>
      <c r="AI311" s="328"/>
      <c r="AJ311" s="328"/>
      <c r="AK311" s="328"/>
      <c r="AL311" s="328"/>
      <c r="AM311" s="328"/>
      <c r="AN311" s="328"/>
    </row>
    <row r="312" spans="1:40">
      <c r="A312" s="328"/>
      <c r="B312" s="328"/>
      <c r="C312" s="328"/>
      <c r="E312" s="328"/>
      <c r="F312" s="328"/>
      <c r="G312" s="328"/>
      <c r="H312" s="328"/>
      <c r="I312" s="328"/>
      <c r="J312" s="328"/>
      <c r="K312" s="328"/>
      <c r="L312" s="328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  <c r="AA312" s="328"/>
      <c r="AB312" s="328"/>
      <c r="AC312" s="328"/>
      <c r="AD312" s="328"/>
      <c r="AE312" s="328"/>
      <c r="AF312" s="328"/>
      <c r="AG312" s="328"/>
      <c r="AH312" s="328"/>
      <c r="AI312" s="328"/>
      <c r="AJ312" s="328"/>
      <c r="AK312" s="328"/>
      <c r="AL312" s="328"/>
      <c r="AM312" s="328"/>
      <c r="AN312" s="328"/>
    </row>
    <row r="313" spans="1:40">
      <c r="A313" s="328"/>
      <c r="B313" s="328"/>
      <c r="C313" s="328"/>
      <c r="E313" s="328"/>
      <c r="F313" s="328"/>
      <c r="G313" s="328"/>
      <c r="H313" s="328"/>
      <c r="I313" s="328"/>
      <c r="J313" s="328"/>
      <c r="K313" s="328"/>
      <c r="L313" s="328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  <c r="AA313" s="328"/>
      <c r="AB313" s="328"/>
      <c r="AC313" s="328"/>
      <c r="AD313" s="328"/>
      <c r="AE313" s="328"/>
      <c r="AF313" s="328"/>
      <c r="AG313" s="328"/>
      <c r="AH313" s="328"/>
      <c r="AI313" s="328"/>
      <c r="AJ313" s="328"/>
      <c r="AK313" s="328"/>
      <c r="AL313" s="328"/>
      <c r="AM313" s="328"/>
      <c r="AN313" s="328"/>
    </row>
    <row r="314" spans="1:40">
      <c r="A314" s="328"/>
      <c r="B314" s="328"/>
      <c r="C314" s="328"/>
      <c r="E314" s="328"/>
      <c r="F314" s="328"/>
      <c r="G314" s="328"/>
      <c r="H314" s="328"/>
      <c r="I314" s="328"/>
      <c r="J314" s="328"/>
      <c r="K314" s="328"/>
      <c r="L314" s="328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  <c r="AA314" s="328"/>
      <c r="AB314" s="328"/>
      <c r="AC314" s="328"/>
      <c r="AD314" s="328"/>
      <c r="AE314" s="328"/>
      <c r="AF314" s="328"/>
      <c r="AG314" s="328"/>
      <c r="AH314" s="328"/>
      <c r="AI314" s="328"/>
      <c r="AJ314" s="328"/>
      <c r="AK314" s="328"/>
      <c r="AL314" s="328"/>
      <c r="AM314" s="328"/>
      <c r="AN314" s="328"/>
    </row>
    <row r="315" spans="1:40">
      <c r="A315" s="328"/>
      <c r="B315" s="328"/>
      <c r="C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  <c r="AA315" s="328"/>
      <c r="AB315" s="328"/>
      <c r="AC315" s="328"/>
      <c r="AD315" s="328"/>
      <c r="AE315" s="328"/>
      <c r="AF315" s="328"/>
      <c r="AG315" s="328"/>
      <c r="AH315" s="328"/>
      <c r="AI315" s="328"/>
      <c r="AJ315" s="328"/>
      <c r="AK315" s="328"/>
      <c r="AL315" s="328"/>
      <c r="AM315" s="328"/>
      <c r="AN315" s="328"/>
    </row>
    <row r="316" spans="1:40">
      <c r="A316" s="328"/>
      <c r="B316" s="328"/>
      <c r="C316" s="328"/>
      <c r="E316" s="328"/>
      <c r="F316" s="328"/>
      <c r="G316" s="328"/>
      <c r="H316" s="328"/>
      <c r="I316" s="328"/>
      <c r="J316" s="328"/>
      <c r="K316" s="328"/>
      <c r="L316" s="328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  <c r="AA316" s="328"/>
      <c r="AB316" s="328"/>
      <c r="AC316" s="328"/>
      <c r="AD316" s="328"/>
      <c r="AE316" s="328"/>
      <c r="AF316" s="328"/>
      <c r="AG316" s="328"/>
      <c r="AH316" s="328"/>
      <c r="AI316" s="328"/>
      <c r="AJ316" s="328"/>
      <c r="AK316" s="328"/>
      <c r="AL316" s="328"/>
      <c r="AM316" s="328"/>
      <c r="AN316" s="328"/>
    </row>
    <row r="317" spans="1:40">
      <c r="A317" s="328"/>
      <c r="B317" s="328"/>
      <c r="C317" s="328"/>
      <c r="E317" s="328"/>
      <c r="F317" s="328"/>
      <c r="G317" s="328"/>
      <c r="H317" s="328"/>
      <c r="I317" s="328"/>
      <c r="J317" s="328"/>
      <c r="K317" s="328"/>
      <c r="L317" s="328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  <c r="AA317" s="328"/>
      <c r="AB317" s="328"/>
      <c r="AC317" s="328"/>
      <c r="AD317" s="328"/>
      <c r="AE317" s="328"/>
      <c r="AF317" s="328"/>
      <c r="AG317" s="328"/>
      <c r="AH317" s="328"/>
      <c r="AI317" s="328"/>
      <c r="AJ317" s="328"/>
      <c r="AK317" s="328"/>
      <c r="AL317" s="328"/>
      <c r="AM317" s="328"/>
      <c r="AN317" s="328"/>
    </row>
    <row r="318" spans="1:40">
      <c r="A318" s="328"/>
      <c r="B318" s="328"/>
      <c r="C318" s="328"/>
      <c r="E318" s="328"/>
      <c r="F318" s="328"/>
      <c r="G318" s="328"/>
      <c r="H318" s="328"/>
      <c r="I318" s="328"/>
      <c r="J318" s="328"/>
      <c r="K318" s="328"/>
      <c r="L318" s="328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  <c r="AA318" s="328"/>
      <c r="AB318" s="328"/>
      <c r="AC318" s="328"/>
      <c r="AD318" s="328"/>
      <c r="AE318" s="328"/>
      <c r="AF318" s="328"/>
      <c r="AG318" s="328"/>
      <c r="AH318" s="328"/>
      <c r="AI318" s="328"/>
      <c r="AJ318" s="328"/>
      <c r="AK318" s="328"/>
      <c r="AL318" s="328"/>
      <c r="AM318" s="328"/>
      <c r="AN318" s="328"/>
    </row>
    <row r="319" spans="1:40">
      <c r="A319" s="328"/>
      <c r="B319" s="328"/>
      <c r="C319" s="328"/>
      <c r="E319" s="328"/>
      <c r="F319" s="328"/>
      <c r="G319" s="328"/>
      <c r="H319" s="328"/>
      <c r="I319" s="328"/>
      <c r="J319" s="328"/>
      <c r="K319" s="328"/>
      <c r="L319" s="328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  <c r="AA319" s="328"/>
      <c r="AB319" s="328"/>
      <c r="AC319" s="328"/>
      <c r="AD319" s="328"/>
      <c r="AE319" s="328"/>
      <c r="AF319" s="328"/>
      <c r="AG319" s="328"/>
      <c r="AH319" s="328"/>
      <c r="AI319" s="328"/>
      <c r="AJ319" s="328"/>
      <c r="AK319" s="328"/>
      <c r="AL319" s="328"/>
      <c r="AM319" s="328"/>
      <c r="AN319" s="328"/>
    </row>
    <row r="320" spans="1:40">
      <c r="A320" s="328"/>
      <c r="B320" s="328"/>
      <c r="C320" s="328"/>
      <c r="E320" s="328"/>
      <c r="F320" s="328"/>
      <c r="G320" s="328"/>
      <c r="H320" s="328"/>
      <c r="I320" s="328"/>
      <c r="J320" s="328"/>
      <c r="K320" s="328"/>
      <c r="L320" s="328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  <c r="AA320" s="328"/>
      <c r="AB320" s="328"/>
      <c r="AC320" s="328"/>
      <c r="AD320" s="328"/>
      <c r="AE320" s="328"/>
      <c r="AF320" s="328"/>
      <c r="AG320" s="328"/>
      <c r="AH320" s="328"/>
      <c r="AI320" s="328"/>
      <c r="AJ320" s="328"/>
      <c r="AK320" s="328"/>
      <c r="AL320" s="328"/>
      <c r="AM320" s="328"/>
      <c r="AN320" s="328"/>
    </row>
    <row r="321" spans="1:40">
      <c r="A321" s="328"/>
      <c r="B321" s="328"/>
      <c r="C321" s="328"/>
      <c r="E321" s="328"/>
      <c r="F321" s="328"/>
      <c r="G321" s="328"/>
      <c r="H321" s="328"/>
      <c r="I321" s="328"/>
      <c r="J321" s="328"/>
      <c r="K321" s="328"/>
      <c r="L321" s="328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  <c r="AA321" s="328"/>
      <c r="AB321" s="328"/>
      <c r="AC321" s="328"/>
      <c r="AD321" s="328"/>
      <c r="AE321" s="328"/>
      <c r="AF321" s="328"/>
      <c r="AG321" s="328"/>
      <c r="AH321" s="328"/>
      <c r="AI321" s="328"/>
      <c r="AJ321" s="328"/>
      <c r="AK321" s="328"/>
      <c r="AL321" s="328"/>
      <c r="AM321" s="328"/>
      <c r="AN321" s="328"/>
    </row>
    <row r="322" spans="1:40">
      <c r="A322" s="328"/>
      <c r="B322" s="328"/>
      <c r="C322" s="328"/>
      <c r="E322" s="328"/>
      <c r="F322" s="328"/>
      <c r="G322" s="328"/>
      <c r="H322" s="328"/>
      <c r="I322" s="328"/>
      <c r="J322" s="328"/>
      <c r="K322" s="328"/>
      <c r="L322" s="328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  <c r="AA322" s="328"/>
      <c r="AB322" s="328"/>
      <c r="AC322" s="328"/>
      <c r="AD322" s="328"/>
      <c r="AE322" s="328"/>
      <c r="AF322" s="328"/>
      <c r="AG322" s="328"/>
      <c r="AH322" s="328"/>
      <c r="AI322" s="328"/>
      <c r="AJ322" s="328"/>
      <c r="AK322" s="328"/>
      <c r="AL322" s="328"/>
      <c r="AM322" s="328"/>
      <c r="AN322" s="328"/>
    </row>
    <row r="323" spans="1:40">
      <c r="A323" s="328"/>
      <c r="B323" s="328"/>
      <c r="C323" s="328"/>
      <c r="E323" s="328"/>
      <c r="F323" s="328"/>
      <c r="G323" s="328"/>
      <c r="H323" s="328"/>
      <c r="I323" s="328"/>
      <c r="J323" s="328"/>
      <c r="K323" s="328"/>
      <c r="L323" s="328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  <c r="AA323" s="328"/>
      <c r="AB323" s="328"/>
      <c r="AC323" s="328"/>
      <c r="AD323" s="328"/>
      <c r="AE323" s="328"/>
      <c r="AF323" s="328"/>
      <c r="AG323" s="328"/>
      <c r="AH323" s="328"/>
      <c r="AI323" s="328"/>
      <c r="AJ323" s="328"/>
      <c r="AK323" s="328"/>
      <c r="AL323" s="328"/>
      <c r="AM323" s="328"/>
      <c r="AN323" s="328"/>
    </row>
    <row r="324" spans="1:40">
      <c r="A324" s="328"/>
      <c r="B324" s="328"/>
      <c r="C324" s="328"/>
      <c r="E324" s="328"/>
      <c r="F324" s="328"/>
      <c r="G324" s="328"/>
      <c r="H324" s="328"/>
      <c r="I324" s="328"/>
      <c r="J324" s="328"/>
      <c r="K324" s="328"/>
      <c r="L324" s="328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  <c r="AA324" s="328"/>
      <c r="AB324" s="328"/>
      <c r="AC324" s="328"/>
      <c r="AD324" s="328"/>
      <c r="AE324" s="328"/>
      <c r="AF324" s="328"/>
      <c r="AG324" s="328"/>
      <c r="AH324" s="328"/>
      <c r="AI324" s="328"/>
      <c r="AJ324" s="328"/>
      <c r="AK324" s="328"/>
      <c r="AL324" s="328"/>
      <c r="AM324" s="328"/>
      <c r="AN324" s="328"/>
    </row>
    <row r="325" spans="1:40">
      <c r="A325" s="328"/>
      <c r="B325" s="328"/>
      <c r="C325" s="328"/>
      <c r="E325" s="328"/>
      <c r="F325" s="328"/>
      <c r="G325" s="328"/>
      <c r="H325" s="328"/>
      <c r="I325" s="328"/>
      <c r="J325" s="328"/>
      <c r="K325" s="328"/>
      <c r="L325" s="328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  <c r="AA325" s="328"/>
      <c r="AB325" s="328"/>
      <c r="AC325" s="328"/>
      <c r="AD325" s="328"/>
      <c r="AE325" s="328"/>
      <c r="AF325" s="328"/>
      <c r="AG325" s="328"/>
      <c r="AH325" s="328"/>
      <c r="AI325" s="328"/>
      <c r="AJ325" s="328"/>
      <c r="AK325" s="328"/>
      <c r="AL325" s="328"/>
      <c r="AM325" s="328"/>
      <c r="AN325" s="328"/>
    </row>
    <row r="326" spans="1:40">
      <c r="A326" s="328"/>
      <c r="B326" s="328"/>
      <c r="C326" s="328"/>
      <c r="E326" s="328"/>
      <c r="F326" s="328"/>
      <c r="G326" s="328"/>
      <c r="H326" s="328"/>
      <c r="I326" s="328"/>
      <c r="J326" s="328"/>
      <c r="K326" s="328"/>
      <c r="L326" s="328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  <c r="AA326" s="328"/>
      <c r="AB326" s="328"/>
      <c r="AC326" s="328"/>
      <c r="AD326" s="328"/>
      <c r="AE326" s="328"/>
      <c r="AF326" s="328"/>
      <c r="AG326" s="328"/>
      <c r="AH326" s="328"/>
      <c r="AI326" s="328"/>
      <c r="AJ326" s="328"/>
      <c r="AK326" s="328"/>
      <c r="AL326" s="328"/>
      <c r="AM326" s="328"/>
      <c r="AN326" s="328"/>
    </row>
    <row r="327" spans="1:40">
      <c r="A327" s="328"/>
      <c r="B327" s="328"/>
      <c r="C327" s="328"/>
      <c r="E327" s="328"/>
      <c r="F327" s="328"/>
      <c r="G327" s="328"/>
      <c r="H327" s="328"/>
      <c r="I327" s="328"/>
      <c r="J327" s="328"/>
      <c r="K327" s="328"/>
      <c r="L327" s="328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  <c r="AA327" s="328"/>
      <c r="AB327" s="328"/>
      <c r="AC327" s="328"/>
      <c r="AD327" s="328"/>
      <c r="AE327" s="328"/>
      <c r="AF327" s="328"/>
      <c r="AG327" s="328"/>
      <c r="AH327" s="328"/>
      <c r="AI327" s="328"/>
      <c r="AJ327" s="328"/>
      <c r="AK327" s="328"/>
      <c r="AL327" s="328"/>
      <c r="AM327" s="328"/>
      <c r="AN327" s="328"/>
    </row>
    <row r="328" spans="1:40">
      <c r="A328" s="328"/>
      <c r="B328" s="328"/>
      <c r="C328" s="328"/>
      <c r="E328" s="328"/>
      <c r="F328" s="328"/>
      <c r="G328" s="328"/>
      <c r="H328" s="328"/>
      <c r="I328" s="328"/>
      <c r="J328" s="328"/>
      <c r="K328" s="328"/>
      <c r="L328" s="328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  <c r="AA328" s="328"/>
      <c r="AB328" s="328"/>
      <c r="AC328" s="328"/>
      <c r="AD328" s="328"/>
      <c r="AE328" s="328"/>
      <c r="AF328" s="328"/>
      <c r="AG328" s="328"/>
      <c r="AH328" s="328"/>
      <c r="AI328" s="328"/>
      <c r="AJ328" s="328"/>
      <c r="AK328" s="328"/>
      <c r="AL328" s="328"/>
      <c r="AM328" s="328"/>
      <c r="AN328" s="328"/>
    </row>
    <row r="329" spans="1:40">
      <c r="A329" s="328"/>
      <c r="B329" s="328"/>
      <c r="C329" s="328"/>
      <c r="E329" s="328"/>
      <c r="F329" s="328"/>
      <c r="G329" s="328"/>
      <c r="H329" s="328"/>
      <c r="I329" s="328"/>
      <c r="J329" s="328"/>
      <c r="K329" s="328"/>
      <c r="L329" s="328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  <c r="AA329" s="328"/>
      <c r="AB329" s="328"/>
      <c r="AC329" s="328"/>
      <c r="AD329" s="328"/>
      <c r="AE329" s="328"/>
      <c r="AF329" s="328"/>
      <c r="AG329" s="328"/>
      <c r="AH329" s="328"/>
      <c r="AI329" s="328"/>
      <c r="AJ329" s="328"/>
      <c r="AK329" s="328"/>
      <c r="AL329" s="328"/>
      <c r="AM329" s="328"/>
      <c r="AN329" s="328"/>
    </row>
    <row r="330" spans="1:40">
      <c r="A330" s="328"/>
      <c r="B330" s="328"/>
      <c r="C330" s="328"/>
      <c r="E330" s="328"/>
      <c r="F330" s="328"/>
      <c r="G330" s="328"/>
      <c r="H330" s="328"/>
      <c r="I330" s="328"/>
      <c r="J330" s="328"/>
      <c r="K330" s="328"/>
      <c r="L330" s="328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  <c r="AA330" s="328"/>
      <c r="AB330" s="328"/>
      <c r="AC330" s="328"/>
      <c r="AD330" s="328"/>
      <c r="AE330" s="328"/>
      <c r="AF330" s="328"/>
      <c r="AG330" s="328"/>
      <c r="AH330" s="328"/>
      <c r="AI330" s="328"/>
      <c r="AJ330" s="328"/>
      <c r="AK330" s="328"/>
      <c r="AL330" s="328"/>
      <c r="AM330" s="328"/>
      <c r="AN330" s="328"/>
    </row>
    <row r="331" spans="1:40">
      <c r="A331" s="328"/>
      <c r="B331" s="328"/>
      <c r="C331" s="328"/>
      <c r="E331" s="328"/>
      <c r="F331" s="328"/>
      <c r="G331" s="328"/>
      <c r="H331" s="328"/>
      <c r="I331" s="328"/>
      <c r="J331" s="328"/>
      <c r="K331" s="328"/>
      <c r="L331" s="328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  <c r="AA331" s="328"/>
      <c r="AB331" s="328"/>
      <c r="AC331" s="328"/>
      <c r="AD331" s="328"/>
      <c r="AE331" s="328"/>
      <c r="AF331" s="328"/>
      <c r="AG331" s="328"/>
      <c r="AH331" s="328"/>
      <c r="AI331" s="328"/>
      <c r="AJ331" s="328"/>
      <c r="AK331" s="328"/>
      <c r="AL331" s="328"/>
      <c r="AM331" s="328"/>
      <c r="AN331" s="328"/>
    </row>
    <row r="332" spans="1:40">
      <c r="A332" s="328"/>
      <c r="B332" s="328"/>
      <c r="C332" s="328"/>
      <c r="E332" s="328"/>
      <c r="F332" s="328"/>
      <c r="G332" s="328"/>
      <c r="H332" s="328"/>
      <c r="I332" s="328"/>
      <c r="J332" s="328"/>
      <c r="K332" s="328"/>
      <c r="L332" s="328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  <c r="AA332" s="328"/>
      <c r="AB332" s="328"/>
      <c r="AC332" s="328"/>
      <c r="AD332" s="328"/>
      <c r="AE332" s="328"/>
      <c r="AF332" s="328"/>
      <c r="AG332" s="328"/>
      <c r="AH332" s="328"/>
      <c r="AI332" s="328"/>
      <c r="AJ332" s="328"/>
      <c r="AK332" s="328"/>
      <c r="AL332" s="328"/>
      <c r="AM332" s="328"/>
      <c r="AN332" s="328"/>
    </row>
    <row r="333" spans="1:40">
      <c r="A333" s="328"/>
      <c r="B333" s="328"/>
      <c r="C333" s="328"/>
      <c r="E333" s="328"/>
      <c r="F333" s="328"/>
      <c r="G333" s="328"/>
      <c r="H333" s="328"/>
      <c r="I333" s="328"/>
      <c r="J333" s="328"/>
      <c r="K333" s="328"/>
      <c r="L333" s="328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  <c r="AA333" s="328"/>
      <c r="AB333" s="328"/>
      <c r="AC333" s="328"/>
      <c r="AD333" s="328"/>
      <c r="AE333" s="328"/>
      <c r="AF333" s="328"/>
      <c r="AG333" s="328"/>
      <c r="AH333" s="328"/>
      <c r="AI333" s="328"/>
      <c r="AJ333" s="328"/>
      <c r="AK333" s="328"/>
      <c r="AL333" s="328"/>
      <c r="AM333" s="328"/>
      <c r="AN333" s="328"/>
    </row>
    <row r="334" spans="1:40">
      <c r="A334" s="328"/>
      <c r="B334" s="328"/>
      <c r="C334" s="328"/>
      <c r="E334" s="328"/>
      <c r="F334" s="328"/>
      <c r="G334" s="328"/>
      <c r="H334" s="328"/>
      <c r="I334" s="328"/>
      <c r="J334" s="328"/>
      <c r="K334" s="328"/>
      <c r="L334" s="328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  <c r="AA334" s="328"/>
      <c r="AB334" s="328"/>
      <c r="AC334" s="328"/>
      <c r="AD334" s="328"/>
      <c r="AE334" s="328"/>
      <c r="AF334" s="328"/>
      <c r="AG334" s="328"/>
      <c r="AH334" s="328"/>
      <c r="AI334" s="328"/>
      <c r="AJ334" s="328"/>
      <c r="AK334" s="328"/>
      <c r="AL334" s="328"/>
      <c r="AM334" s="328"/>
      <c r="AN334" s="328"/>
    </row>
    <row r="335" spans="1:40">
      <c r="A335" s="328"/>
      <c r="B335" s="328"/>
      <c r="C335" s="328"/>
      <c r="E335" s="328"/>
      <c r="F335" s="328"/>
      <c r="G335" s="328"/>
      <c r="H335" s="328"/>
      <c r="I335" s="328"/>
      <c r="J335" s="328"/>
      <c r="K335" s="328"/>
      <c r="L335" s="328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  <c r="AA335" s="328"/>
      <c r="AB335" s="328"/>
      <c r="AC335" s="328"/>
      <c r="AD335" s="328"/>
      <c r="AE335" s="328"/>
      <c r="AF335" s="328"/>
      <c r="AG335" s="328"/>
      <c r="AH335" s="328"/>
      <c r="AI335" s="328"/>
      <c r="AJ335" s="328"/>
      <c r="AK335" s="328"/>
      <c r="AL335" s="328"/>
      <c r="AM335" s="328"/>
      <c r="AN335" s="328"/>
    </row>
    <row r="336" spans="1:40">
      <c r="A336" s="328"/>
      <c r="B336" s="328"/>
      <c r="C336" s="328"/>
      <c r="E336" s="328"/>
      <c r="F336" s="328"/>
      <c r="G336" s="328"/>
      <c r="H336" s="328"/>
      <c r="I336" s="328"/>
      <c r="J336" s="328"/>
      <c r="K336" s="328"/>
      <c r="L336" s="328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  <c r="AA336" s="328"/>
      <c r="AB336" s="328"/>
      <c r="AC336" s="328"/>
      <c r="AD336" s="328"/>
      <c r="AE336" s="328"/>
      <c r="AF336" s="328"/>
      <c r="AG336" s="328"/>
      <c r="AH336" s="328"/>
      <c r="AI336" s="328"/>
      <c r="AJ336" s="328"/>
      <c r="AK336" s="328"/>
      <c r="AL336" s="328"/>
      <c r="AM336" s="328"/>
      <c r="AN336" s="328"/>
    </row>
    <row r="337" spans="1:40">
      <c r="A337" s="328"/>
      <c r="B337" s="328"/>
      <c r="C337" s="328"/>
      <c r="E337" s="328"/>
      <c r="F337" s="328"/>
      <c r="G337" s="328"/>
      <c r="H337" s="328"/>
      <c r="I337" s="328"/>
      <c r="J337" s="328"/>
      <c r="K337" s="328"/>
      <c r="L337" s="328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  <c r="AA337" s="328"/>
      <c r="AB337" s="328"/>
      <c r="AC337" s="328"/>
      <c r="AD337" s="328"/>
      <c r="AE337" s="328"/>
      <c r="AF337" s="328"/>
      <c r="AG337" s="328"/>
      <c r="AH337" s="328"/>
      <c r="AI337" s="328"/>
      <c r="AJ337" s="328"/>
      <c r="AK337" s="328"/>
      <c r="AL337" s="328"/>
      <c r="AM337" s="328"/>
      <c r="AN337" s="328"/>
    </row>
    <row r="338" spans="1:40">
      <c r="A338" s="328"/>
      <c r="B338" s="328"/>
      <c r="C338" s="328"/>
      <c r="E338" s="328"/>
      <c r="F338" s="328"/>
      <c r="G338" s="328"/>
      <c r="H338" s="328"/>
      <c r="I338" s="328"/>
      <c r="J338" s="328"/>
      <c r="K338" s="328"/>
      <c r="L338" s="328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  <c r="AA338" s="328"/>
      <c r="AB338" s="328"/>
      <c r="AC338" s="328"/>
      <c r="AD338" s="328"/>
      <c r="AE338" s="328"/>
      <c r="AF338" s="328"/>
      <c r="AG338" s="328"/>
      <c r="AH338" s="328"/>
      <c r="AI338" s="328"/>
      <c r="AJ338" s="328"/>
      <c r="AK338" s="328"/>
      <c r="AL338" s="328"/>
      <c r="AM338" s="328"/>
      <c r="AN338" s="328"/>
    </row>
    <row r="339" spans="1:40">
      <c r="A339" s="328"/>
      <c r="B339" s="328"/>
      <c r="C339" s="328"/>
      <c r="E339" s="328"/>
      <c r="F339" s="328"/>
      <c r="G339" s="328"/>
      <c r="H339" s="328"/>
      <c r="I339" s="328"/>
      <c r="J339" s="328"/>
      <c r="K339" s="328"/>
      <c r="L339" s="328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  <c r="AA339" s="328"/>
      <c r="AB339" s="328"/>
      <c r="AC339" s="328"/>
      <c r="AD339" s="328"/>
      <c r="AE339" s="328"/>
      <c r="AF339" s="328"/>
      <c r="AG339" s="328"/>
      <c r="AH339" s="328"/>
      <c r="AI339" s="328"/>
      <c r="AJ339" s="328"/>
      <c r="AK339" s="328"/>
      <c r="AL339" s="328"/>
      <c r="AM339" s="328"/>
      <c r="AN339" s="328"/>
    </row>
    <row r="340" spans="1:40">
      <c r="A340" s="328"/>
      <c r="B340" s="328"/>
      <c r="C340" s="328"/>
      <c r="E340" s="328"/>
      <c r="F340" s="328"/>
      <c r="G340" s="328"/>
      <c r="H340" s="328"/>
      <c r="I340" s="328"/>
      <c r="J340" s="328"/>
      <c r="K340" s="328"/>
      <c r="L340" s="328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  <c r="AA340" s="328"/>
      <c r="AB340" s="328"/>
      <c r="AC340" s="328"/>
      <c r="AD340" s="328"/>
      <c r="AE340" s="328"/>
      <c r="AF340" s="328"/>
      <c r="AG340" s="328"/>
      <c r="AH340" s="328"/>
      <c r="AI340" s="328"/>
      <c r="AJ340" s="328"/>
      <c r="AK340" s="328"/>
      <c r="AL340" s="328"/>
      <c r="AM340" s="328"/>
      <c r="AN340" s="328"/>
    </row>
    <row r="341" spans="1:40">
      <c r="A341" s="328"/>
      <c r="B341" s="328"/>
      <c r="C341" s="328"/>
      <c r="E341" s="328"/>
      <c r="F341" s="328"/>
      <c r="G341" s="328"/>
      <c r="H341" s="328"/>
      <c r="I341" s="328"/>
      <c r="J341" s="328"/>
      <c r="K341" s="328"/>
      <c r="L341" s="328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  <c r="AA341" s="328"/>
      <c r="AB341" s="328"/>
      <c r="AC341" s="328"/>
      <c r="AD341" s="328"/>
      <c r="AE341" s="328"/>
      <c r="AF341" s="328"/>
      <c r="AG341" s="328"/>
      <c r="AH341" s="328"/>
      <c r="AI341" s="328"/>
      <c r="AJ341" s="328"/>
      <c r="AK341" s="328"/>
      <c r="AL341" s="328"/>
      <c r="AM341" s="328"/>
      <c r="AN341" s="328"/>
    </row>
    <row r="342" spans="1:40">
      <c r="A342" s="328"/>
      <c r="B342" s="328"/>
      <c r="C342" s="328"/>
      <c r="E342" s="328"/>
      <c r="F342" s="328"/>
      <c r="G342" s="328"/>
      <c r="H342" s="328"/>
      <c r="I342" s="328"/>
      <c r="J342" s="328"/>
      <c r="K342" s="328"/>
      <c r="L342" s="328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  <c r="AA342" s="328"/>
      <c r="AB342" s="328"/>
      <c r="AC342" s="328"/>
      <c r="AD342" s="328"/>
      <c r="AE342" s="328"/>
      <c r="AF342" s="328"/>
      <c r="AG342" s="328"/>
      <c r="AH342" s="328"/>
      <c r="AI342" s="328"/>
      <c r="AJ342" s="328"/>
      <c r="AK342" s="328"/>
      <c r="AL342" s="328"/>
      <c r="AM342" s="328"/>
      <c r="AN342" s="328"/>
    </row>
    <row r="343" spans="1:40">
      <c r="A343" s="328"/>
      <c r="B343" s="328"/>
      <c r="C343" s="328"/>
      <c r="E343" s="328"/>
      <c r="F343" s="328"/>
      <c r="G343" s="328"/>
      <c r="H343" s="328"/>
      <c r="I343" s="328"/>
      <c r="J343" s="328"/>
      <c r="K343" s="328"/>
      <c r="L343" s="328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  <c r="AA343" s="328"/>
      <c r="AB343" s="328"/>
      <c r="AC343" s="328"/>
      <c r="AD343" s="328"/>
      <c r="AE343" s="328"/>
      <c r="AF343" s="328"/>
      <c r="AG343" s="328"/>
      <c r="AH343" s="328"/>
      <c r="AI343" s="328"/>
      <c r="AJ343" s="328"/>
      <c r="AK343" s="328"/>
      <c r="AL343" s="328"/>
      <c r="AM343" s="328"/>
      <c r="AN343" s="328"/>
    </row>
    <row r="344" spans="1:40">
      <c r="A344" s="328"/>
      <c r="B344" s="328"/>
      <c r="C344" s="328"/>
      <c r="E344" s="328"/>
      <c r="F344" s="328"/>
      <c r="G344" s="328"/>
      <c r="H344" s="328"/>
      <c r="I344" s="328"/>
      <c r="J344" s="328"/>
      <c r="K344" s="328"/>
      <c r="L344" s="328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  <c r="AA344" s="328"/>
      <c r="AB344" s="328"/>
      <c r="AC344" s="328"/>
      <c r="AD344" s="328"/>
      <c r="AE344" s="328"/>
      <c r="AF344" s="328"/>
      <c r="AG344" s="328"/>
      <c r="AH344" s="328"/>
      <c r="AI344" s="328"/>
      <c r="AJ344" s="328"/>
      <c r="AK344" s="328"/>
      <c r="AL344" s="328"/>
      <c r="AM344" s="328"/>
      <c r="AN344" s="328"/>
    </row>
    <row r="345" spans="1:40">
      <c r="A345" s="328"/>
      <c r="B345" s="328"/>
      <c r="C345" s="328"/>
      <c r="E345" s="328"/>
      <c r="F345" s="328"/>
      <c r="G345" s="328"/>
      <c r="H345" s="328"/>
      <c r="I345" s="328"/>
      <c r="J345" s="328"/>
      <c r="K345" s="328"/>
      <c r="L345" s="328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  <c r="AA345" s="328"/>
      <c r="AB345" s="328"/>
      <c r="AC345" s="328"/>
      <c r="AD345" s="328"/>
      <c r="AE345" s="328"/>
      <c r="AF345" s="328"/>
      <c r="AG345" s="328"/>
      <c r="AH345" s="328"/>
      <c r="AI345" s="328"/>
      <c r="AJ345" s="328"/>
      <c r="AK345" s="328"/>
      <c r="AL345" s="328"/>
      <c r="AM345" s="328"/>
      <c r="AN345" s="328"/>
    </row>
    <row r="346" spans="1:40">
      <c r="A346" s="328"/>
      <c r="B346" s="328"/>
      <c r="C346" s="328"/>
      <c r="E346" s="328"/>
      <c r="F346" s="328"/>
      <c r="G346" s="328"/>
      <c r="H346" s="328"/>
      <c r="I346" s="328"/>
      <c r="J346" s="328"/>
      <c r="K346" s="328"/>
      <c r="L346" s="328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  <c r="AA346" s="328"/>
      <c r="AB346" s="328"/>
      <c r="AC346" s="328"/>
      <c r="AD346" s="328"/>
      <c r="AE346" s="328"/>
      <c r="AF346" s="328"/>
      <c r="AG346" s="328"/>
      <c r="AH346" s="328"/>
      <c r="AI346" s="328"/>
      <c r="AJ346" s="328"/>
      <c r="AK346" s="328"/>
      <c r="AL346" s="328"/>
      <c r="AM346" s="328"/>
      <c r="AN346" s="328"/>
    </row>
    <row r="347" spans="1:40">
      <c r="A347" s="328"/>
      <c r="B347" s="328"/>
      <c r="C347" s="328"/>
      <c r="E347" s="328"/>
      <c r="F347" s="328"/>
      <c r="G347" s="328"/>
      <c r="H347" s="328"/>
      <c r="I347" s="328"/>
      <c r="J347" s="328"/>
      <c r="K347" s="328"/>
      <c r="L347" s="328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  <c r="AA347" s="328"/>
      <c r="AB347" s="328"/>
      <c r="AC347" s="328"/>
      <c r="AD347" s="328"/>
      <c r="AE347" s="328"/>
      <c r="AF347" s="328"/>
      <c r="AG347" s="328"/>
      <c r="AH347" s="328"/>
      <c r="AI347" s="328"/>
      <c r="AJ347" s="328"/>
      <c r="AK347" s="328"/>
      <c r="AL347" s="328"/>
      <c r="AM347" s="328"/>
      <c r="AN347" s="328"/>
    </row>
    <row r="348" spans="1:40">
      <c r="A348" s="328"/>
      <c r="B348" s="328"/>
      <c r="C348" s="328"/>
      <c r="E348" s="328"/>
      <c r="F348" s="328"/>
      <c r="G348" s="328"/>
      <c r="H348" s="328"/>
      <c r="I348" s="328"/>
      <c r="J348" s="328"/>
      <c r="K348" s="328"/>
      <c r="L348" s="328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  <c r="AA348" s="328"/>
      <c r="AB348" s="328"/>
      <c r="AC348" s="328"/>
      <c r="AD348" s="328"/>
      <c r="AE348" s="328"/>
      <c r="AF348" s="328"/>
      <c r="AG348" s="328"/>
      <c r="AH348" s="328"/>
      <c r="AI348" s="328"/>
      <c r="AJ348" s="328"/>
      <c r="AK348" s="328"/>
      <c r="AL348" s="328"/>
      <c r="AM348" s="328"/>
      <c r="AN348" s="328"/>
    </row>
    <row r="349" spans="1:40">
      <c r="A349" s="328"/>
      <c r="B349" s="328"/>
      <c r="C349" s="328"/>
      <c r="E349" s="328"/>
      <c r="F349" s="328"/>
      <c r="G349" s="328"/>
      <c r="H349" s="328"/>
      <c r="I349" s="328"/>
      <c r="J349" s="328"/>
      <c r="K349" s="328"/>
      <c r="L349" s="328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  <c r="AA349" s="328"/>
      <c r="AB349" s="328"/>
      <c r="AC349" s="328"/>
      <c r="AD349" s="328"/>
      <c r="AE349" s="328"/>
      <c r="AF349" s="328"/>
      <c r="AG349" s="328"/>
      <c r="AH349" s="328"/>
      <c r="AI349" s="328"/>
      <c r="AJ349" s="328"/>
      <c r="AK349" s="328"/>
      <c r="AL349" s="328"/>
      <c r="AM349" s="328"/>
      <c r="AN349" s="328"/>
    </row>
    <row r="350" spans="1:40">
      <c r="A350" s="328"/>
      <c r="B350" s="328"/>
      <c r="C350" s="328"/>
      <c r="E350" s="328"/>
      <c r="F350" s="328"/>
      <c r="G350" s="328"/>
      <c r="H350" s="328"/>
      <c r="I350" s="328"/>
      <c r="J350" s="328"/>
      <c r="K350" s="328"/>
      <c r="L350" s="328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  <c r="AA350" s="328"/>
      <c r="AB350" s="328"/>
      <c r="AC350" s="328"/>
      <c r="AD350" s="328"/>
      <c r="AE350" s="328"/>
      <c r="AF350" s="328"/>
      <c r="AG350" s="328"/>
      <c r="AH350" s="328"/>
      <c r="AI350" s="328"/>
      <c r="AJ350" s="328"/>
      <c r="AK350" s="328"/>
      <c r="AL350" s="328"/>
      <c r="AM350" s="328"/>
      <c r="AN350" s="328"/>
    </row>
    <row r="351" spans="1:40">
      <c r="A351" s="328"/>
      <c r="B351" s="328"/>
      <c r="C351" s="328"/>
      <c r="E351" s="328"/>
      <c r="F351" s="328"/>
      <c r="G351" s="328"/>
      <c r="H351" s="328"/>
      <c r="I351" s="328"/>
      <c r="J351" s="328"/>
      <c r="K351" s="328"/>
      <c r="L351" s="328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  <c r="AA351" s="328"/>
      <c r="AB351" s="328"/>
      <c r="AC351" s="328"/>
      <c r="AD351" s="328"/>
      <c r="AE351" s="328"/>
      <c r="AF351" s="328"/>
      <c r="AG351" s="328"/>
      <c r="AH351" s="328"/>
      <c r="AI351" s="328"/>
      <c r="AJ351" s="328"/>
      <c r="AK351" s="328"/>
      <c r="AL351" s="328"/>
      <c r="AM351" s="328"/>
      <c r="AN351" s="328"/>
    </row>
    <row r="352" spans="1:40">
      <c r="A352" s="328"/>
      <c r="B352" s="328"/>
      <c r="C352" s="328"/>
      <c r="E352" s="328"/>
      <c r="F352" s="328"/>
      <c r="G352" s="328"/>
      <c r="H352" s="328"/>
      <c r="I352" s="328"/>
      <c r="J352" s="328"/>
      <c r="K352" s="328"/>
      <c r="L352" s="328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  <c r="AA352" s="328"/>
      <c r="AB352" s="328"/>
      <c r="AC352" s="328"/>
      <c r="AD352" s="328"/>
      <c r="AE352" s="328"/>
      <c r="AF352" s="328"/>
      <c r="AG352" s="328"/>
      <c r="AH352" s="328"/>
      <c r="AI352" s="328"/>
      <c r="AJ352" s="328"/>
      <c r="AK352" s="328"/>
      <c r="AL352" s="328"/>
      <c r="AM352" s="328"/>
      <c r="AN352" s="328"/>
    </row>
    <row r="353" spans="1:40">
      <c r="A353" s="328"/>
      <c r="B353" s="328"/>
      <c r="C353" s="328"/>
      <c r="E353" s="328"/>
      <c r="F353" s="328"/>
      <c r="G353" s="328"/>
      <c r="H353" s="328"/>
      <c r="I353" s="328"/>
      <c r="J353" s="328"/>
      <c r="K353" s="328"/>
      <c r="L353" s="328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  <c r="AA353" s="328"/>
      <c r="AB353" s="328"/>
      <c r="AC353" s="328"/>
      <c r="AD353" s="328"/>
      <c r="AE353" s="328"/>
      <c r="AF353" s="328"/>
      <c r="AG353" s="328"/>
      <c r="AH353" s="328"/>
      <c r="AI353" s="328"/>
      <c r="AJ353" s="328"/>
      <c r="AK353" s="328"/>
      <c r="AL353" s="328"/>
      <c r="AM353" s="328"/>
      <c r="AN353" s="328"/>
    </row>
    <row r="354" spans="1:40">
      <c r="A354" s="328"/>
      <c r="B354" s="328"/>
      <c r="C354" s="328"/>
      <c r="E354" s="328"/>
      <c r="F354" s="328"/>
      <c r="G354" s="328"/>
      <c r="H354" s="328"/>
      <c r="I354" s="328"/>
      <c r="J354" s="328"/>
      <c r="K354" s="328"/>
      <c r="L354" s="328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  <c r="AA354" s="328"/>
      <c r="AB354" s="328"/>
      <c r="AC354" s="328"/>
      <c r="AD354" s="328"/>
      <c r="AE354" s="328"/>
      <c r="AF354" s="328"/>
      <c r="AG354" s="328"/>
      <c r="AH354" s="328"/>
      <c r="AI354" s="328"/>
      <c r="AJ354" s="328"/>
      <c r="AK354" s="328"/>
      <c r="AL354" s="328"/>
      <c r="AM354" s="328"/>
      <c r="AN354" s="328"/>
    </row>
    <row r="355" spans="1:40">
      <c r="A355" s="328"/>
      <c r="B355" s="328"/>
      <c r="C355" s="328"/>
      <c r="E355" s="328"/>
      <c r="F355" s="328"/>
      <c r="G355" s="328"/>
      <c r="H355" s="328"/>
      <c r="I355" s="328"/>
      <c r="J355" s="328"/>
      <c r="K355" s="328"/>
      <c r="L355" s="328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  <c r="AA355" s="328"/>
      <c r="AB355" s="328"/>
      <c r="AC355" s="328"/>
      <c r="AD355" s="328"/>
      <c r="AE355" s="328"/>
      <c r="AF355" s="328"/>
      <c r="AG355" s="328"/>
      <c r="AH355" s="328"/>
      <c r="AI355" s="328"/>
      <c r="AJ355" s="328"/>
      <c r="AK355" s="328"/>
      <c r="AL355" s="328"/>
      <c r="AM355" s="328"/>
      <c r="AN355" s="328"/>
    </row>
    <row r="356" spans="1:40">
      <c r="A356" s="328"/>
      <c r="B356" s="328"/>
      <c r="C356" s="328"/>
      <c r="E356" s="328"/>
      <c r="F356" s="328"/>
      <c r="G356" s="328"/>
      <c r="H356" s="328"/>
      <c r="I356" s="328"/>
      <c r="J356" s="328"/>
      <c r="K356" s="328"/>
      <c r="L356" s="328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  <c r="AA356" s="328"/>
      <c r="AB356" s="328"/>
      <c r="AC356" s="328"/>
      <c r="AD356" s="328"/>
      <c r="AE356" s="328"/>
      <c r="AF356" s="328"/>
      <c r="AG356" s="328"/>
      <c r="AH356" s="328"/>
      <c r="AI356" s="328"/>
      <c r="AJ356" s="328"/>
      <c r="AK356" s="328"/>
      <c r="AL356" s="328"/>
      <c r="AM356" s="328"/>
      <c r="AN356" s="328"/>
    </row>
    <row r="357" spans="1:40">
      <c r="A357" s="328"/>
      <c r="B357" s="328"/>
      <c r="C357" s="328"/>
      <c r="E357" s="328"/>
      <c r="F357" s="328"/>
      <c r="G357" s="328"/>
      <c r="H357" s="328"/>
      <c r="I357" s="328"/>
      <c r="J357" s="328"/>
      <c r="K357" s="328"/>
      <c r="L357" s="328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  <c r="AA357" s="328"/>
      <c r="AB357" s="328"/>
      <c r="AC357" s="328"/>
      <c r="AD357" s="328"/>
      <c r="AE357" s="328"/>
      <c r="AF357" s="328"/>
      <c r="AG357" s="328"/>
      <c r="AH357" s="328"/>
      <c r="AI357" s="328"/>
      <c r="AJ357" s="328"/>
      <c r="AK357" s="328"/>
      <c r="AL357" s="328"/>
      <c r="AM357" s="328"/>
      <c r="AN357" s="328"/>
    </row>
    <row r="358" spans="1:40">
      <c r="A358" s="328"/>
      <c r="B358" s="328"/>
      <c r="C358" s="328"/>
      <c r="E358" s="328"/>
      <c r="F358" s="328"/>
      <c r="G358" s="328"/>
      <c r="H358" s="328"/>
      <c r="I358" s="328"/>
      <c r="J358" s="328"/>
      <c r="K358" s="328"/>
      <c r="L358" s="328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  <c r="AA358" s="328"/>
      <c r="AB358" s="328"/>
      <c r="AC358" s="328"/>
      <c r="AD358" s="328"/>
      <c r="AE358" s="328"/>
      <c r="AF358" s="328"/>
      <c r="AG358" s="328"/>
      <c r="AH358" s="328"/>
      <c r="AI358" s="328"/>
      <c r="AJ358" s="328"/>
      <c r="AK358" s="328"/>
      <c r="AL358" s="328"/>
      <c r="AM358" s="328"/>
      <c r="AN358" s="328"/>
    </row>
    <row r="359" spans="1:40">
      <c r="A359" s="328"/>
      <c r="B359" s="328"/>
      <c r="C359" s="328"/>
      <c r="E359" s="328"/>
      <c r="F359" s="328"/>
      <c r="G359" s="328"/>
      <c r="H359" s="328"/>
      <c r="I359" s="328"/>
      <c r="J359" s="328"/>
      <c r="K359" s="328"/>
      <c r="L359" s="328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  <c r="AA359" s="328"/>
      <c r="AB359" s="328"/>
      <c r="AC359" s="328"/>
      <c r="AD359" s="328"/>
      <c r="AE359" s="328"/>
      <c r="AF359" s="328"/>
      <c r="AG359" s="328"/>
      <c r="AH359" s="328"/>
      <c r="AI359" s="328"/>
      <c r="AJ359" s="328"/>
      <c r="AK359" s="328"/>
      <c r="AL359" s="328"/>
      <c r="AM359" s="328"/>
      <c r="AN359" s="328"/>
    </row>
    <row r="360" spans="1:40">
      <c r="A360" s="328"/>
      <c r="B360" s="328"/>
      <c r="C360" s="328"/>
      <c r="E360" s="328"/>
      <c r="F360" s="328"/>
      <c r="G360" s="328"/>
      <c r="H360" s="328"/>
      <c r="I360" s="328"/>
      <c r="J360" s="328"/>
      <c r="K360" s="328"/>
      <c r="L360" s="328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  <c r="AA360" s="328"/>
      <c r="AB360" s="328"/>
      <c r="AC360" s="328"/>
      <c r="AD360" s="328"/>
      <c r="AE360" s="328"/>
      <c r="AF360" s="328"/>
      <c r="AG360" s="328"/>
      <c r="AH360" s="328"/>
      <c r="AI360" s="328"/>
      <c r="AJ360" s="328"/>
      <c r="AK360" s="328"/>
      <c r="AL360" s="328"/>
      <c r="AM360" s="328"/>
      <c r="AN360" s="328"/>
    </row>
    <row r="361" spans="1:40">
      <c r="A361" s="328"/>
      <c r="B361" s="328"/>
      <c r="C361" s="328"/>
      <c r="E361" s="328"/>
      <c r="F361" s="328"/>
      <c r="G361" s="328"/>
      <c r="H361" s="328"/>
      <c r="I361" s="328"/>
      <c r="J361" s="328"/>
      <c r="K361" s="328"/>
      <c r="L361" s="328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  <c r="AA361" s="328"/>
      <c r="AB361" s="328"/>
      <c r="AC361" s="328"/>
      <c r="AD361" s="328"/>
      <c r="AE361" s="328"/>
      <c r="AF361" s="328"/>
      <c r="AG361" s="328"/>
      <c r="AH361" s="328"/>
      <c r="AI361" s="328"/>
      <c r="AJ361" s="328"/>
      <c r="AK361" s="328"/>
      <c r="AL361" s="328"/>
      <c r="AM361" s="328"/>
      <c r="AN361" s="328"/>
    </row>
    <row r="362" spans="1:40">
      <c r="A362" s="328"/>
      <c r="B362" s="328"/>
      <c r="C362" s="328"/>
      <c r="E362" s="328"/>
      <c r="F362" s="328"/>
      <c r="G362" s="328"/>
      <c r="H362" s="328"/>
      <c r="I362" s="328"/>
      <c r="J362" s="328"/>
      <c r="K362" s="328"/>
      <c r="L362" s="328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  <c r="AA362" s="328"/>
      <c r="AB362" s="328"/>
      <c r="AC362" s="328"/>
      <c r="AD362" s="328"/>
      <c r="AE362" s="328"/>
      <c r="AF362" s="328"/>
      <c r="AG362" s="328"/>
      <c r="AH362" s="328"/>
      <c r="AI362" s="328"/>
      <c r="AJ362" s="328"/>
      <c r="AK362" s="328"/>
      <c r="AL362" s="328"/>
      <c r="AM362" s="328"/>
      <c r="AN362" s="328"/>
    </row>
    <row r="363" spans="1:40">
      <c r="A363" s="328"/>
      <c r="B363" s="328"/>
      <c r="C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  <c r="AA363" s="328"/>
      <c r="AB363" s="328"/>
      <c r="AC363" s="328"/>
      <c r="AD363" s="328"/>
      <c r="AE363" s="328"/>
      <c r="AF363" s="328"/>
      <c r="AG363" s="328"/>
      <c r="AH363" s="328"/>
      <c r="AI363" s="328"/>
      <c r="AJ363" s="328"/>
      <c r="AK363" s="328"/>
      <c r="AL363" s="328"/>
      <c r="AM363" s="328"/>
      <c r="AN363" s="328"/>
    </row>
  </sheetData>
  <sheetProtection password="C617" sheet="1" objects="1" scenarios="1" selectLockedCells="1" selectUnlockedCells="1"/>
  <mergeCells count="23">
    <mergeCell ref="A69:D70"/>
    <mergeCell ref="A72:A91"/>
    <mergeCell ref="A1:D2"/>
    <mergeCell ref="A4:A29"/>
    <mergeCell ref="A32:D33"/>
    <mergeCell ref="A35:A38"/>
    <mergeCell ref="A40:D41"/>
    <mergeCell ref="A43:A52"/>
    <mergeCell ref="A53:C53"/>
    <mergeCell ref="A55:D56"/>
    <mergeCell ref="A58:A67"/>
    <mergeCell ref="A68:D68"/>
    <mergeCell ref="A92:D92"/>
    <mergeCell ref="A93:D94"/>
    <mergeCell ref="A96:A107"/>
    <mergeCell ref="A108:D108"/>
    <mergeCell ref="A109:D110"/>
    <mergeCell ref="A120:D121"/>
    <mergeCell ref="A133:D133"/>
    <mergeCell ref="A134:D134"/>
    <mergeCell ref="A136:A146"/>
    <mergeCell ref="A147:D147"/>
    <mergeCell ref="A123:A132"/>
  </mergeCells>
  <pageMargins left="0.7" right="0.7" top="0.75" bottom="0.75" header="0.3" footer="0.3"/>
  <pageSetup scale="69" orientation="portrait" r:id="rId1"/>
  <rowBreaks count="2" manualBreakCount="2">
    <brk id="53" max="3" man="1"/>
    <brk id="108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I3"/>
  <sheetViews>
    <sheetView workbookViewId="0">
      <selection activeCell="G24" sqref="G24"/>
    </sheetView>
  </sheetViews>
  <sheetFormatPr defaultRowHeight="12.75"/>
  <cols>
    <col min="1" max="1" width="9.140625" style="464"/>
    <col min="2" max="2" width="4.85546875" style="464" customWidth="1"/>
    <col min="3" max="3" width="16.85546875" style="464" bestFit="1" customWidth="1"/>
    <col min="4" max="5" width="7" style="464" customWidth="1"/>
    <col min="6" max="6" width="5.5703125" style="464" customWidth="1"/>
    <col min="7" max="7" width="2" style="464" customWidth="1"/>
    <col min="8" max="16384" width="9.140625" style="464"/>
  </cols>
  <sheetData>
    <row r="1" spans="2:9">
      <c r="B1" s="464"/>
      <c r="C1" s="464"/>
      <c r="D1" s="464"/>
      <c r="E1" s="464"/>
      <c r="F1" s="464"/>
      <c r="G1" s="464"/>
    </row>
    <row r="2" spans="2:9">
      <c r="B2" s="464"/>
      <c r="C2" s="464"/>
      <c r="D2" s="464"/>
      <c r="E2" s="464"/>
      <c r="F2" s="464"/>
      <c r="G2" s="464"/>
    </row>
    <row r="3" spans="2:9">
      <c r="B3" s="464"/>
      <c r="C3" s="464"/>
      <c r="D3" s="464"/>
      <c r="E3" s="464"/>
      <c r="F3" s="464"/>
      <c r="G3" s="464"/>
      <c r="H3" s="464">
        <v>1.1200000000000001</v>
      </c>
      <c r="I3" s="464">
        <f>D3*H3</f>
        <v>6.16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B1:I122"/>
  <sheetViews>
    <sheetView topLeftCell="B1" workbookViewId="0">
      <pane ySplit="1" topLeftCell="A2" activePane="bottomLeft" state="frozen"/>
      <selection activeCell="N15" sqref="N15"/>
      <selection pane="bottomLeft" activeCell="C119" sqref="C119:I122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9.28515625" style="670" customWidth="1"/>
    <col min="10" max="16384" width="9.140625" style="665"/>
  </cols>
  <sheetData>
    <row r="1" spans="2:9" ht="24">
      <c r="B1" s="321" t="s">
        <v>1086</v>
      </c>
      <c r="C1" s="322" t="s">
        <v>1087</v>
      </c>
      <c r="D1" s="322" t="s">
        <v>988</v>
      </c>
      <c r="E1" s="322" t="s">
        <v>989</v>
      </c>
      <c r="F1" s="322" t="s">
        <v>990</v>
      </c>
      <c r="G1" s="322" t="s">
        <v>991</v>
      </c>
      <c r="H1" s="322" t="s">
        <v>993</v>
      </c>
      <c r="I1" s="322" t="s">
        <v>994</v>
      </c>
    </row>
    <row r="2" spans="2:9" ht="12.75" thickBot="1">
      <c r="B2" s="411"/>
      <c r="C2" s="327">
        <f>РФ!J12</f>
        <v>66.339314999999999</v>
      </c>
      <c r="D2" s="327"/>
      <c r="E2" s="327">
        <f>KZT!I3</f>
        <v>6.16</v>
      </c>
      <c r="F2" s="327"/>
      <c r="G2" s="327"/>
      <c r="H2" s="327"/>
      <c r="I2" s="327"/>
    </row>
    <row r="3" spans="2:9" ht="15">
      <c r="B3" s="989">
        <v>15.839999999999998</v>
      </c>
      <c r="C3" s="666">
        <f>C2</f>
        <v>66.339314999999999</v>
      </c>
      <c r="D3" s="666">
        <f>B3*C3</f>
        <v>1050.8147495999999</v>
      </c>
      <c r="E3" s="666">
        <f>E2</f>
        <v>6.16</v>
      </c>
      <c r="F3" s="666">
        <f>D3*E3</f>
        <v>6473.0188575359998</v>
      </c>
      <c r="G3" s="286">
        <v>1.4</v>
      </c>
      <c r="H3" s="286">
        <f>F3*G3</f>
        <v>9062.2264005503985</v>
      </c>
      <c r="I3" s="666">
        <f>H3*1.12</f>
        <v>10149.693568616447</v>
      </c>
    </row>
    <row r="4" spans="2:9" ht="15">
      <c r="B4" s="990">
        <v>21.920332375482857</v>
      </c>
      <c r="C4" s="666">
        <f t="shared" ref="C4:C67" si="0">C3</f>
        <v>66.339314999999999</v>
      </c>
      <c r="D4" s="666">
        <f t="shared" ref="D4:D28" si="1">B4*C4</f>
        <v>1454.1798343618555</v>
      </c>
      <c r="E4" s="666">
        <f t="shared" ref="E4:E67" si="2">E3</f>
        <v>6.16</v>
      </c>
      <c r="F4" s="666">
        <f t="shared" ref="F4:F28" si="3">D4*E4</f>
        <v>8957.7477796690291</v>
      </c>
      <c r="G4" s="286">
        <v>1.4</v>
      </c>
      <c r="H4" s="286">
        <f t="shared" ref="H4:H28" si="4">F4*G4</f>
        <v>12540.846891536639</v>
      </c>
      <c r="I4" s="666">
        <f t="shared" ref="I4:I67" si="5">H4*1.12</f>
        <v>14045.748518521037</v>
      </c>
    </row>
    <row r="5" spans="2:9" ht="15">
      <c r="B5" s="990">
        <v>28.506998932872182</v>
      </c>
      <c r="C5" s="666">
        <f t="shared" si="0"/>
        <v>66.339314999999999</v>
      </c>
      <c r="D5" s="666">
        <f t="shared" si="1"/>
        <v>1891.1347819124715</v>
      </c>
      <c r="E5" s="666">
        <f t="shared" si="2"/>
        <v>6.16</v>
      </c>
      <c r="F5" s="666">
        <f t="shared" si="3"/>
        <v>11649.390256580824</v>
      </c>
      <c r="G5" s="286">
        <v>1.4</v>
      </c>
      <c r="H5" s="286">
        <f t="shared" si="4"/>
        <v>16309.146359213153</v>
      </c>
      <c r="I5" s="666">
        <f t="shared" si="5"/>
        <v>18266.243922318732</v>
      </c>
    </row>
    <row r="6" spans="2:9" ht="15">
      <c r="B6" s="990">
        <v>32.86288715531682</v>
      </c>
      <c r="C6" s="666">
        <f t="shared" si="0"/>
        <v>66.339314999999999</v>
      </c>
      <c r="D6" s="666">
        <f t="shared" si="1"/>
        <v>2180.1014228060162</v>
      </c>
      <c r="E6" s="666">
        <f t="shared" si="2"/>
        <v>6.16</v>
      </c>
      <c r="F6" s="666">
        <f t="shared" si="3"/>
        <v>13429.42476448506</v>
      </c>
      <c r="G6" s="286">
        <v>1.4</v>
      </c>
      <c r="H6" s="286">
        <f t="shared" si="4"/>
        <v>18801.194670279085</v>
      </c>
      <c r="I6" s="666">
        <f t="shared" si="5"/>
        <v>21057.338030712577</v>
      </c>
    </row>
    <row r="7" spans="2:9" ht="15">
      <c r="B7" s="990">
        <v>30.773000083631793</v>
      </c>
      <c r="C7" s="666">
        <f t="shared" si="0"/>
        <v>66.339314999999999</v>
      </c>
      <c r="D7" s="666">
        <f t="shared" si="1"/>
        <v>2041.4597460430757</v>
      </c>
      <c r="E7" s="666">
        <f t="shared" si="2"/>
        <v>6.16</v>
      </c>
      <c r="F7" s="666">
        <f t="shared" si="3"/>
        <v>12575.392035625347</v>
      </c>
      <c r="G7" s="286">
        <v>1.4</v>
      </c>
      <c r="H7" s="286">
        <f t="shared" si="4"/>
        <v>17605.548849875486</v>
      </c>
      <c r="I7" s="666">
        <f t="shared" si="5"/>
        <v>19718.214711860546</v>
      </c>
    </row>
    <row r="8" spans="2:9" ht="15">
      <c r="B8" s="990">
        <v>31.230896689225712</v>
      </c>
      <c r="C8" s="666">
        <f t="shared" si="0"/>
        <v>66.339314999999999</v>
      </c>
      <c r="D8" s="666">
        <f t="shared" si="1"/>
        <v>2071.8362931990018</v>
      </c>
      <c r="E8" s="666">
        <f t="shared" si="2"/>
        <v>6.16</v>
      </c>
      <c r="F8" s="666">
        <f t="shared" si="3"/>
        <v>12762.511566105852</v>
      </c>
      <c r="G8" s="286">
        <v>1.4</v>
      </c>
      <c r="H8" s="286">
        <f t="shared" si="4"/>
        <v>17867.516192548192</v>
      </c>
      <c r="I8" s="666">
        <f t="shared" si="5"/>
        <v>20011.618135653978</v>
      </c>
    </row>
    <row r="9" spans="2:9" ht="15">
      <c r="B9" s="990">
        <v>31.230896689225712</v>
      </c>
      <c r="C9" s="666">
        <f t="shared" si="0"/>
        <v>66.339314999999999</v>
      </c>
      <c r="D9" s="666">
        <f t="shared" si="1"/>
        <v>2071.8362931990018</v>
      </c>
      <c r="E9" s="666">
        <f t="shared" si="2"/>
        <v>6.16</v>
      </c>
      <c r="F9" s="666">
        <f t="shared" si="3"/>
        <v>12762.511566105852</v>
      </c>
      <c r="G9" s="286">
        <v>1.4</v>
      </c>
      <c r="H9" s="286">
        <f t="shared" si="4"/>
        <v>17867.516192548192</v>
      </c>
      <c r="I9" s="666">
        <f t="shared" si="5"/>
        <v>20011.618135653978</v>
      </c>
    </row>
    <row r="10" spans="2:9" ht="15">
      <c r="B10" s="990">
        <v>39.367367142471352</v>
      </c>
      <c r="C10" s="666">
        <f t="shared" si="0"/>
        <v>66.339314999999999</v>
      </c>
      <c r="D10" s="666">
        <f t="shared" si="1"/>
        <v>2611.6041695850568</v>
      </c>
      <c r="E10" s="666">
        <f t="shared" si="2"/>
        <v>6.16</v>
      </c>
      <c r="F10" s="666">
        <f t="shared" si="3"/>
        <v>16087.48168464395</v>
      </c>
      <c r="G10" s="286">
        <v>1.4</v>
      </c>
      <c r="H10" s="286">
        <f t="shared" si="4"/>
        <v>22522.474358501528</v>
      </c>
      <c r="I10" s="666">
        <f t="shared" si="5"/>
        <v>25225.171281521714</v>
      </c>
    </row>
    <row r="11" spans="2:9" ht="15">
      <c r="B11" s="990">
        <v>40.283160353659163</v>
      </c>
      <c r="C11" s="666">
        <f t="shared" si="0"/>
        <v>66.339314999999999</v>
      </c>
      <c r="D11" s="666">
        <f t="shared" si="1"/>
        <v>2672.3572638969067</v>
      </c>
      <c r="E11" s="666">
        <f t="shared" si="2"/>
        <v>6.16</v>
      </c>
      <c r="F11" s="666">
        <f t="shared" si="3"/>
        <v>16461.720745604947</v>
      </c>
      <c r="G11" s="286">
        <v>1.4</v>
      </c>
      <c r="H11" s="286">
        <f t="shared" si="4"/>
        <v>23046.409043846925</v>
      </c>
      <c r="I11" s="666">
        <f t="shared" si="5"/>
        <v>25811.978129108556</v>
      </c>
    </row>
    <row r="12" spans="2:9" ht="15">
      <c r="B12" s="990">
        <v>33.097705927416271</v>
      </c>
      <c r="C12" s="666">
        <f t="shared" si="0"/>
        <v>66.339314999999999</v>
      </c>
      <c r="D12" s="666">
        <f t="shared" si="1"/>
        <v>2195.679139296235</v>
      </c>
      <c r="E12" s="666">
        <f t="shared" si="2"/>
        <v>6.16</v>
      </c>
      <c r="F12" s="666">
        <f t="shared" si="3"/>
        <v>13525.383498064808</v>
      </c>
      <c r="G12" s="286">
        <v>1.4</v>
      </c>
      <c r="H12" s="286">
        <f t="shared" si="4"/>
        <v>18935.536897290731</v>
      </c>
      <c r="I12" s="666">
        <f t="shared" si="5"/>
        <v>21207.801324965621</v>
      </c>
    </row>
    <row r="13" spans="2:9" ht="15">
      <c r="B13" s="990">
        <v>35.892049315399625</v>
      </c>
      <c r="C13" s="666">
        <f t="shared" si="0"/>
        <v>66.339314999999999</v>
      </c>
      <c r="D13" s="666">
        <f t="shared" si="1"/>
        <v>2381.0539655298298</v>
      </c>
      <c r="E13" s="666">
        <f t="shared" si="2"/>
        <v>6.16</v>
      </c>
      <c r="F13" s="666">
        <f t="shared" si="3"/>
        <v>14667.292427663751</v>
      </c>
      <c r="G13" s="286">
        <v>1.4</v>
      </c>
      <c r="H13" s="286">
        <f t="shared" si="4"/>
        <v>20534.20939872925</v>
      </c>
      <c r="I13" s="666">
        <f t="shared" si="5"/>
        <v>22998.314526576763</v>
      </c>
    </row>
    <row r="14" spans="2:9" ht="15">
      <c r="B14" s="990">
        <v>43.112726557457442</v>
      </c>
      <c r="C14" s="666">
        <f t="shared" si="0"/>
        <v>66.339314999999999</v>
      </c>
      <c r="D14" s="666">
        <f t="shared" si="1"/>
        <v>2860.0687476040348</v>
      </c>
      <c r="E14" s="666">
        <f t="shared" si="2"/>
        <v>6.16</v>
      </c>
      <c r="F14" s="666">
        <f t="shared" si="3"/>
        <v>17618.023485240854</v>
      </c>
      <c r="G14" s="286">
        <v>1.4</v>
      </c>
      <c r="H14" s="286">
        <f t="shared" si="4"/>
        <v>24665.232879337193</v>
      </c>
      <c r="I14" s="666">
        <f t="shared" si="5"/>
        <v>27625.060824857657</v>
      </c>
    </row>
    <row r="15" spans="2:9" ht="12.75" customHeight="1">
      <c r="B15" s="990">
        <v>43.218395004902192</v>
      </c>
      <c r="C15" s="666">
        <f t="shared" si="0"/>
        <v>66.339314999999999</v>
      </c>
      <c r="D15" s="666">
        <f t="shared" si="1"/>
        <v>2867.0787200246332</v>
      </c>
      <c r="E15" s="666">
        <f t="shared" si="2"/>
        <v>6.16</v>
      </c>
      <c r="F15" s="666">
        <f t="shared" si="3"/>
        <v>17661.20491535174</v>
      </c>
      <c r="G15" s="286">
        <v>1.4</v>
      </c>
      <c r="H15" s="286">
        <f t="shared" si="4"/>
        <v>24725.686881492435</v>
      </c>
      <c r="I15" s="666">
        <f t="shared" si="5"/>
        <v>27692.76930727153</v>
      </c>
    </row>
    <row r="16" spans="2:9" ht="12.75" customHeight="1">
      <c r="B16" s="990">
        <v>44.005037891435315</v>
      </c>
      <c r="C16" s="666">
        <f t="shared" si="0"/>
        <v>66.339314999999999</v>
      </c>
      <c r="D16" s="666">
        <f t="shared" si="1"/>
        <v>2919.2640702668632</v>
      </c>
      <c r="E16" s="666">
        <f t="shared" si="2"/>
        <v>6.16</v>
      </c>
      <c r="F16" s="666">
        <f t="shared" si="3"/>
        <v>17982.666672843879</v>
      </c>
      <c r="G16" s="286">
        <v>1.4</v>
      </c>
      <c r="H16" s="286">
        <f t="shared" si="4"/>
        <v>25175.733341981431</v>
      </c>
      <c r="I16" s="666">
        <f t="shared" si="5"/>
        <v>28196.821343019205</v>
      </c>
    </row>
    <row r="17" spans="2:9" ht="12.75" customHeight="1">
      <c r="B17" s="990">
        <v>41.363326705316595</v>
      </c>
      <c r="C17" s="666">
        <f t="shared" si="0"/>
        <v>66.339314999999999</v>
      </c>
      <c r="D17" s="666">
        <f t="shared" si="1"/>
        <v>2744.0147597519099</v>
      </c>
      <c r="E17" s="666">
        <f t="shared" si="2"/>
        <v>6.16</v>
      </c>
      <c r="F17" s="666">
        <f t="shared" si="3"/>
        <v>16903.130920071766</v>
      </c>
      <c r="G17" s="286">
        <v>1.4</v>
      </c>
      <c r="H17" s="286">
        <f t="shared" si="4"/>
        <v>23664.383288100471</v>
      </c>
      <c r="I17" s="666">
        <f t="shared" si="5"/>
        <v>26504.109282672529</v>
      </c>
    </row>
    <row r="18" spans="2:9" ht="12.75" customHeight="1">
      <c r="B18" s="990">
        <v>41.539440784391189</v>
      </c>
      <c r="C18" s="666">
        <f t="shared" si="0"/>
        <v>66.339314999999999</v>
      </c>
      <c r="D18" s="666">
        <f t="shared" si="1"/>
        <v>2755.6980471195743</v>
      </c>
      <c r="E18" s="666">
        <f t="shared" si="2"/>
        <v>6.16</v>
      </c>
      <c r="F18" s="666">
        <f t="shared" si="3"/>
        <v>16975.099970256579</v>
      </c>
      <c r="G18" s="286">
        <v>1.4</v>
      </c>
      <c r="H18" s="286">
        <f t="shared" si="4"/>
        <v>23765.13995835921</v>
      </c>
      <c r="I18" s="666">
        <f t="shared" si="5"/>
        <v>26616.956753362319</v>
      </c>
    </row>
    <row r="19" spans="2:9" ht="15">
      <c r="B19" s="990">
        <v>46.271039042194921</v>
      </c>
      <c r="C19" s="666">
        <f t="shared" si="0"/>
        <v>66.339314999999999</v>
      </c>
      <c r="D19" s="666">
        <f t="shared" si="1"/>
        <v>3069.589034397467</v>
      </c>
      <c r="E19" s="666">
        <f t="shared" si="2"/>
        <v>6.16</v>
      </c>
      <c r="F19" s="666">
        <f t="shared" si="3"/>
        <v>18908.668451888396</v>
      </c>
      <c r="G19" s="286">
        <v>1.4</v>
      </c>
      <c r="H19" s="286">
        <f t="shared" si="4"/>
        <v>26472.135832643751</v>
      </c>
      <c r="I19" s="666">
        <f t="shared" si="5"/>
        <v>29648.792132561004</v>
      </c>
    </row>
    <row r="20" spans="2:9" ht="15">
      <c r="B20" s="990">
        <v>50.474295062774921</v>
      </c>
      <c r="C20" s="666">
        <f t="shared" si="0"/>
        <v>66.339314999999999</v>
      </c>
      <c r="D20" s="666">
        <f t="shared" si="1"/>
        <v>3348.43015957237</v>
      </c>
      <c r="E20" s="666">
        <f t="shared" si="2"/>
        <v>6.16</v>
      </c>
      <c r="F20" s="666">
        <f t="shared" si="3"/>
        <v>20626.3297829658</v>
      </c>
      <c r="G20" s="286">
        <v>1.4</v>
      </c>
      <c r="H20" s="286">
        <f t="shared" si="4"/>
        <v>28876.861696152118</v>
      </c>
      <c r="I20" s="666">
        <f t="shared" si="5"/>
        <v>32342.085099690376</v>
      </c>
    </row>
    <row r="21" spans="2:9" ht="15">
      <c r="B21" s="990">
        <v>69.212833076310346</v>
      </c>
      <c r="C21" s="666">
        <f t="shared" si="0"/>
        <v>66.339314999999999</v>
      </c>
      <c r="D21" s="666">
        <f t="shared" si="1"/>
        <v>4591.531935491771</v>
      </c>
      <c r="E21" s="666">
        <f t="shared" si="2"/>
        <v>6.16</v>
      </c>
      <c r="F21" s="666">
        <f t="shared" si="3"/>
        <v>28283.836722629308</v>
      </c>
      <c r="G21" s="286">
        <v>1.4</v>
      </c>
      <c r="H21" s="286">
        <f t="shared" si="4"/>
        <v>39597.37141168103</v>
      </c>
      <c r="I21" s="666">
        <f t="shared" si="5"/>
        <v>44349.055981082754</v>
      </c>
    </row>
    <row r="22" spans="2:9" ht="15">
      <c r="B22" s="990">
        <v>37.39488945683604</v>
      </c>
      <c r="C22" s="666">
        <f t="shared" si="0"/>
        <v>66.339314999999999</v>
      </c>
      <c r="D22" s="666">
        <f t="shared" si="1"/>
        <v>2480.7513510672247</v>
      </c>
      <c r="E22" s="666">
        <f t="shared" si="2"/>
        <v>6.16</v>
      </c>
      <c r="F22" s="666">
        <f t="shared" si="3"/>
        <v>15281.428322574106</v>
      </c>
      <c r="G22" s="286">
        <v>1.4</v>
      </c>
      <c r="H22" s="286">
        <f t="shared" si="4"/>
        <v>21393.999651603746</v>
      </c>
      <c r="I22" s="666">
        <f t="shared" si="5"/>
        <v>23961.279609796198</v>
      </c>
    </row>
    <row r="23" spans="2:9" ht="15">
      <c r="B23" s="990">
        <v>45.073463304487774</v>
      </c>
      <c r="C23" s="666">
        <f t="shared" si="0"/>
        <v>66.339314999999999</v>
      </c>
      <c r="D23" s="666">
        <f t="shared" si="1"/>
        <v>2990.1426802973551</v>
      </c>
      <c r="E23" s="666">
        <f t="shared" si="2"/>
        <v>6.16</v>
      </c>
      <c r="F23" s="666">
        <f t="shared" si="3"/>
        <v>18419.278910631707</v>
      </c>
      <c r="G23" s="286">
        <v>1.4</v>
      </c>
      <c r="H23" s="286">
        <f t="shared" si="4"/>
        <v>25786.990474884387</v>
      </c>
      <c r="I23" s="666">
        <f t="shared" si="5"/>
        <v>28881.429331870517</v>
      </c>
    </row>
    <row r="24" spans="2:9" ht="15">
      <c r="B24" s="990">
        <v>56.2860596722361</v>
      </c>
      <c r="C24" s="666">
        <f t="shared" si="0"/>
        <v>66.339314999999999</v>
      </c>
      <c r="D24" s="666">
        <f t="shared" si="1"/>
        <v>3733.9786427052672</v>
      </c>
      <c r="E24" s="666">
        <f t="shared" si="2"/>
        <v>6.16</v>
      </c>
      <c r="F24" s="666">
        <f t="shared" si="3"/>
        <v>23001.308439064447</v>
      </c>
      <c r="G24" s="286">
        <v>1.4</v>
      </c>
      <c r="H24" s="286">
        <f t="shared" si="4"/>
        <v>32201.831814690224</v>
      </c>
      <c r="I24" s="666">
        <f t="shared" si="5"/>
        <v>36066.051632453054</v>
      </c>
    </row>
    <row r="25" spans="2:9" ht="15">
      <c r="B25" s="990">
        <v>57.483635409943254</v>
      </c>
      <c r="C25" s="666">
        <f t="shared" si="0"/>
        <v>66.339314999999999</v>
      </c>
      <c r="D25" s="666">
        <f t="shared" si="1"/>
        <v>3813.4249968053796</v>
      </c>
      <c r="E25" s="666">
        <f t="shared" si="2"/>
        <v>6.16</v>
      </c>
      <c r="F25" s="666">
        <f t="shared" si="3"/>
        <v>23490.69798032114</v>
      </c>
      <c r="G25" s="286">
        <v>1.4</v>
      </c>
      <c r="H25" s="286">
        <f t="shared" si="4"/>
        <v>32886.977172449595</v>
      </c>
      <c r="I25" s="666">
        <f t="shared" si="5"/>
        <v>36833.414433143553</v>
      </c>
    </row>
    <row r="26" spans="2:9" ht="15">
      <c r="B26" s="990">
        <v>59.162589630454256</v>
      </c>
      <c r="C26" s="666">
        <f t="shared" si="0"/>
        <v>66.339314999999999</v>
      </c>
      <c r="D26" s="666">
        <f t="shared" si="1"/>
        <v>3924.8056697104385</v>
      </c>
      <c r="E26" s="666">
        <f t="shared" si="2"/>
        <v>6.16</v>
      </c>
      <c r="F26" s="666">
        <f t="shared" si="3"/>
        <v>24176.802925416301</v>
      </c>
      <c r="G26" s="286">
        <v>1.4</v>
      </c>
      <c r="H26" s="286">
        <f t="shared" si="4"/>
        <v>33847.524095582819</v>
      </c>
      <c r="I26" s="666">
        <f t="shared" si="5"/>
        <v>37909.22698705276</v>
      </c>
    </row>
    <row r="27" spans="2:9" ht="15">
      <c r="B27" s="990">
        <v>67.814999999999998</v>
      </c>
      <c r="C27" s="666">
        <f t="shared" si="0"/>
        <v>66.339314999999999</v>
      </c>
      <c r="D27" s="666">
        <f t="shared" si="1"/>
        <v>4498.8006467249998</v>
      </c>
      <c r="E27" s="666">
        <f t="shared" si="2"/>
        <v>6.16</v>
      </c>
      <c r="F27" s="666">
        <f t="shared" si="3"/>
        <v>27712.611983825998</v>
      </c>
      <c r="G27" s="286">
        <v>1.4</v>
      </c>
      <c r="H27" s="286">
        <f t="shared" si="4"/>
        <v>38797.656777356395</v>
      </c>
      <c r="I27" s="666">
        <f t="shared" si="5"/>
        <v>43453.375590639167</v>
      </c>
    </row>
    <row r="28" spans="2:9" ht="15.75" thickBot="1">
      <c r="B28" s="991">
        <v>72.27</v>
      </c>
      <c r="C28" s="666">
        <f t="shared" si="0"/>
        <v>66.339314999999999</v>
      </c>
      <c r="D28" s="666">
        <f t="shared" si="1"/>
        <v>4794.3422950499998</v>
      </c>
      <c r="E28" s="666">
        <f t="shared" si="2"/>
        <v>6.16</v>
      </c>
      <c r="F28" s="666">
        <f t="shared" si="3"/>
        <v>29533.148537508001</v>
      </c>
      <c r="G28" s="286">
        <v>1.4</v>
      </c>
      <c r="H28" s="286">
        <f t="shared" si="4"/>
        <v>41346.407952511196</v>
      </c>
      <c r="I28" s="666">
        <f t="shared" si="5"/>
        <v>46307.976906812546</v>
      </c>
    </row>
    <row r="29" spans="2:9">
      <c r="C29" s="666">
        <f t="shared" si="0"/>
        <v>66.339314999999999</v>
      </c>
      <c r="E29" s="666">
        <f t="shared" si="2"/>
        <v>6.16</v>
      </c>
      <c r="I29" s="666">
        <f t="shared" si="5"/>
        <v>0</v>
      </c>
    </row>
    <row r="30" spans="2:9" ht="15">
      <c r="B30" s="990">
        <v>30.494643173880277</v>
      </c>
      <c r="C30" s="666">
        <f t="shared" si="0"/>
        <v>66.339314999999999</v>
      </c>
      <c r="D30" s="666">
        <f>B30*C30</f>
        <v>2022.9937393246435</v>
      </c>
      <c r="E30" s="666">
        <f t="shared" si="2"/>
        <v>6.16</v>
      </c>
      <c r="F30" s="666">
        <f>D30*E30</f>
        <v>12461.641434239804</v>
      </c>
      <c r="G30" s="286">
        <v>1.4</v>
      </c>
      <c r="H30" s="286">
        <f>F30*G30</f>
        <v>17446.298007935726</v>
      </c>
      <c r="I30" s="666">
        <f t="shared" si="5"/>
        <v>19539.853768888013</v>
      </c>
    </row>
    <row r="31" spans="2:9" ht="15">
      <c r="B31" s="990">
        <v>45.430764806126035</v>
      </c>
      <c r="C31" s="666">
        <f t="shared" si="0"/>
        <v>66.339314999999999</v>
      </c>
      <c r="D31" s="666">
        <f>B31*C31</f>
        <v>3013.8458171645088</v>
      </c>
      <c r="E31" s="666">
        <f t="shared" si="2"/>
        <v>6.16</v>
      </c>
      <c r="F31" s="666">
        <f>D31*E31</f>
        <v>18565.290233733376</v>
      </c>
      <c r="G31" s="286">
        <v>1.4</v>
      </c>
      <c r="H31" s="286">
        <f>F31*G31</f>
        <v>25991.406327226727</v>
      </c>
      <c r="I31" s="666">
        <f t="shared" si="5"/>
        <v>29110.375086493936</v>
      </c>
    </row>
    <row r="32" spans="2:9" ht="15">
      <c r="B32" s="990">
        <v>59.343700106453383</v>
      </c>
      <c r="C32" s="666">
        <f t="shared" si="0"/>
        <v>66.339314999999999</v>
      </c>
      <c r="D32" s="666">
        <f>B32*C32</f>
        <v>3936.8204146275443</v>
      </c>
      <c r="E32" s="666">
        <f t="shared" si="2"/>
        <v>6.16</v>
      </c>
      <c r="F32" s="666">
        <f>D32*E32</f>
        <v>24250.813754105675</v>
      </c>
      <c r="G32" s="286">
        <v>1.4</v>
      </c>
      <c r="H32" s="286">
        <f>F32*G32</f>
        <v>33951.139255747941</v>
      </c>
      <c r="I32" s="666">
        <f t="shared" si="5"/>
        <v>38025.275966437701</v>
      </c>
    </row>
    <row r="33" spans="2:9" ht="15">
      <c r="B33" s="990">
        <v>78.569085270789898</v>
      </c>
      <c r="C33" s="666">
        <f t="shared" si="0"/>
        <v>66.339314999999999</v>
      </c>
      <c r="D33" s="666">
        <f>B33*C33</f>
        <v>5212.2192970407914</v>
      </c>
      <c r="E33" s="666">
        <f t="shared" si="2"/>
        <v>6.16</v>
      </c>
      <c r="F33" s="666">
        <f>D33*E33</f>
        <v>32107.270869771277</v>
      </c>
      <c r="G33" s="286">
        <v>1.4</v>
      </c>
      <c r="H33" s="286">
        <f>F33*G33</f>
        <v>44950.179217679783</v>
      </c>
      <c r="I33" s="666">
        <f t="shared" si="5"/>
        <v>50344.200723801361</v>
      </c>
    </row>
    <row r="34" spans="2:9">
      <c r="C34" s="666">
        <f t="shared" si="0"/>
        <v>66.339314999999999</v>
      </c>
      <c r="E34" s="666">
        <f t="shared" si="2"/>
        <v>6.16</v>
      </c>
      <c r="I34" s="666">
        <f t="shared" si="5"/>
        <v>0</v>
      </c>
    </row>
    <row r="35" spans="2:9" ht="15">
      <c r="B35" s="990">
        <v>7.708661989034856</v>
      </c>
      <c r="C35" s="666">
        <f t="shared" si="0"/>
        <v>66.339314999999999</v>
      </c>
      <c r="D35" s="666">
        <f t="shared" ref="D35:D43" si="6">B35*C35</f>
        <v>511.38735591910984</v>
      </c>
      <c r="E35" s="666">
        <f t="shared" si="2"/>
        <v>6.16</v>
      </c>
      <c r="F35" s="666">
        <f t="shared" ref="F35:F43" si="7">D35*E35</f>
        <v>3150.1461124617167</v>
      </c>
      <c r="G35" s="286">
        <v>1.4</v>
      </c>
      <c r="H35" s="286">
        <f t="shared" ref="H35:H43" si="8">F35*G35</f>
        <v>4410.2045574464028</v>
      </c>
      <c r="I35" s="666">
        <f t="shared" si="5"/>
        <v>4939.4291043399717</v>
      </c>
    </row>
    <row r="36" spans="2:9" ht="15">
      <c r="B36" s="990">
        <v>8.0019791150007471</v>
      </c>
      <c r="C36" s="666">
        <f t="shared" si="0"/>
        <v>66.339314999999999</v>
      </c>
      <c r="D36" s="666">
        <f t="shared" si="6"/>
        <v>530.84581313345575</v>
      </c>
      <c r="E36" s="666">
        <f t="shared" si="2"/>
        <v>6.16</v>
      </c>
      <c r="F36" s="666">
        <f t="shared" si="7"/>
        <v>3270.0102089020875</v>
      </c>
      <c r="G36" s="286">
        <v>1.4</v>
      </c>
      <c r="H36" s="286">
        <f t="shared" si="8"/>
        <v>4578.0142924629217</v>
      </c>
      <c r="I36" s="666">
        <f t="shared" si="5"/>
        <v>5127.3760075584732</v>
      </c>
    </row>
    <row r="37" spans="2:9" ht="15">
      <c r="B37" s="990">
        <v>8.97766344444066</v>
      </c>
      <c r="C37" s="666">
        <f t="shared" si="0"/>
        <v>66.339314999999999</v>
      </c>
      <c r="D37" s="666">
        <f t="shared" si="6"/>
        <v>595.57204320473397</v>
      </c>
      <c r="E37" s="666">
        <f t="shared" si="2"/>
        <v>6.16</v>
      </c>
      <c r="F37" s="666">
        <f t="shared" si="7"/>
        <v>3668.7237861411613</v>
      </c>
      <c r="G37" s="286">
        <v>1.4</v>
      </c>
      <c r="H37" s="286">
        <f t="shared" si="8"/>
        <v>5136.2133005976257</v>
      </c>
      <c r="I37" s="666">
        <f t="shared" si="5"/>
        <v>5752.5588966693413</v>
      </c>
    </row>
    <row r="38" spans="2:9" ht="15">
      <c r="B38" s="990">
        <v>9.9234762138128811</v>
      </c>
      <c r="C38" s="666">
        <f t="shared" si="0"/>
        <v>66.339314999999999</v>
      </c>
      <c r="D38" s="666">
        <f t="shared" si="6"/>
        <v>658.31661444314011</v>
      </c>
      <c r="E38" s="666">
        <f t="shared" si="2"/>
        <v>6.16</v>
      </c>
      <c r="F38" s="666">
        <f t="shared" si="7"/>
        <v>4055.2303449697433</v>
      </c>
      <c r="G38" s="286">
        <v>1.4</v>
      </c>
      <c r="H38" s="286">
        <f t="shared" si="8"/>
        <v>5677.3224829576402</v>
      </c>
      <c r="I38" s="666">
        <f t="shared" si="5"/>
        <v>6358.6011809125575</v>
      </c>
    </row>
    <row r="39" spans="2:9" ht="15">
      <c r="B39" s="990">
        <v>11.278853264595142</v>
      </c>
      <c r="C39" s="666">
        <f t="shared" si="0"/>
        <v>66.339314999999999</v>
      </c>
      <c r="D39" s="666">
        <f t="shared" si="6"/>
        <v>748.23139955875547</v>
      </c>
      <c r="E39" s="666">
        <f t="shared" si="2"/>
        <v>6.16</v>
      </c>
      <c r="F39" s="666">
        <f t="shared" si="7"/>
        <v>4609.1054212819336</v>
      </c>
      <c r="G39" s="286">
        <v>1.4</v>
      </c>
      <c r="H39" s="286">
        <f t="shared" si="8"/>
        <v>6452.747589794707</v>
      </c>
      <c r="I39" s="666">
        <f t="shared" si="5"/>
        <v>7227.0773005700721</v>
      </c>
    </row>
    <row r="40" spans="2:9" ht="15">
      <c r="B40" s="990">
        <v>13.31083914582633</v>
      </c>
      <c r="C40" s="666">
        <f t="shared" si="0"/>
        <v>66.339314999999999</v>
      </c>
      <c r="D40" s="666">
        <f t="shared" si="6"/>
        <v>883.03195100930384</v>
      </c>
      <c r="E40" s="666">
        <f t="shared" si="2"/>
        <v>6.16</v>
      </c>
      <c r="F40" s="666">
        <f t="shared" si="7"/>
        <v>5439.476818217312</v>
      </c>
      <c r="G40" s="286">
        <v>1.4</v>
      </c>
      <c r="H40" s="286">
        <f t="shared" si="8"/>
        <v>7615.2675455042363</v>
      </c>
      <c r="I40" s="666">
        <f t="shared" si="5"/>
        <v>8529.0996509647448</v>
      </c>
    </row>
    <row r="41" spans="2:9" ht="15">
      <c r="B41" s="990">
        <v>41.3</v>
      </c>
      <c r="C41" s="666">
        <f t="shared" si="0"/>
        <v>66.339314999999999</v>
      </c>
      <c r="D41" s="666">
        <f t="shared" si="6"/>
        <v>2739.8137094999997</v>
      </c>
      <c r="E41" s="666">
        <f t="shared" si="2"/>
        <v>6.16</v>
      </c>
      <c r="F41" s="666">
        <f t="shared" si="7"/>
        <v>16877.252450519998</v>
      </c>
      <c r="G41" s="286">
        <v>1.4</v>
      </c>
      <c r="H41" s="286">
        <f t="shared" si="8"/>
        <v>23628.153430727994</v>
      </c>
      <c r="I41" s="666">
        <f t="shared" si="5"/>
        <v>26463.531842415356</v>
      </c>
    </row>
    <row r="42" spans="2:9" ht="15">
      <c r="B42" s="990">
        <v>56.64</v>
      </c>
      <c r="C42" s="666">
        <f t="shared" si="0"/>
        <v>66.339314999999999</v>
      </c>
      <c r="D42" s="666">
        <f t="shared" si="6"/>
        <v>3757.4588015999998</v>
      </c>
      <c r="E42" s="666">
        <f t="shared" si="2"/>
        <v>6.16</v>
      </c>
      <c r="F42" s="666">
        <f t="shared" si="7"/>
        <v>23145.946217855999</v>
      </c>
      <c r="G42" s="286">
        <v>1.4</v>
      </c>
      <c r="H42" s="286">
        <f t="shared" si="8"/>
        <v>32404.324704998395</v>
      </c>
      <c r="I42" s="666">
        <f t="shared" si="5"/>
        <v>36292.843669598209</v>
      </c>
    </row>
    <row r="43" spans="2:9" ht="15">
      <c r="B43" s="990">
        <v>62.54</v>
      </c>
      <c r="C43" s="666">
        <f t="shared" si="0"/>
        <v>66.339314999999999</v>
      </c>
      <c r="D43" s="666">
        <f t="shared" si="6"/>
        <v>4148.8607601000003</v>
      </c>
      <c r="E43" s="666">
        <f t="shared" si="2"/>
        <v>6.16</v>
      </c>
      <c r="F43" s="666">
        <f t="shared" si="7"/>
        <v>25556.982282216002</v>
      </c>
      <c r="G43" s="286">
        <v>1.4</v>
      </c>
      <c r="H43" s="286">
        <f t="shared" si="8"/>
        <v>35779.775195102404</v>
      </c>
      <c r="I43" s="666">
        <f t="shared" si="5"/>
        <v>40073.348218514693</v>
      </c>
    </row>
    <row r="44" spans="2:9" ht="15">
      <c r="B44" s="990">
        <v>64.899999999999991</v>
      </c>
      <c r="C44" s="666">
        <f t="shared" si="0"/>
        <v>66.339314999999999</v>
      </c>
      <c r="D44" s="666">
        <f>B44*C44</f>
        <v>4305.4215434999996</v>
      </c>
      <c r="E44" s="666">
        <f t="shared" si="2"/>
        <v>6.16</v>
      </c>
      <c r="F44" s="666">
        <f>D44*E44</f>
        <v>26521.396707959997</v>
      </c>
      <c r="G44" s="286">
        <v>1.4</v>
      </c>
      <c r="H44" s="286">
        <f>F44*G44</f>
        <v>37129.955391143994</v>
      </c>
      <c r="I44" s="666">
        <f t="shared" si="5"/>
        <v>41585.550038081281</v>
      </c>
    </row>
    <row r="45" spans="2:9">
      <c r="C45" s="666">
        <f t="shared" si="0"/>
        <v>66.339314999999999</v>
      </c>
      <c r="E45" s="666">
        <f t="shared" si="2"/>
        <v>6.16</v>
      </c>
      <c r="I45" s="666">
        <f t="shared" si="5"/>
        <v>0</v>
      </c>
    </row>
    <row r="46" spans="2:9" ht="15">
      <c r="B46" s="990">
        <v>0.75654895597212379</v>
      </c>
      <c r="C46" s="666">
        <f t="shared" si="0"/>
        <v>66.339314999999999</v>
      </c>
      <c r="D46" s="666">
        <f t="shared" ref="D46:D55" si="9">B46*C46</f>
        <v>50.188939503155851</v>
      </c>
      <c r="E46" s="666">
        <f t="shared" si="2"/>
        <v>6.16</v>
      </c>
      <c r="F46" s="666">
        <f t="shared" ref="F46:F55" si="10">D46*E46</f>
        <v>309.16386733944006</v>
      </c>
      <c r="G46" s="286">
        <v>1.4</v>
      </c>
      <c r="H46" s="286">
        <f t="shared" ref="H46:H55" si="11">F46*G46</f>
        <v>432.82941427521604</v>
      </c>
      <c r="I46" s="666">
        <f t="shared" si="5"/>
        <v>484.76894398824203</v>
      </c>
    </row>
    <row r="47" spans="2:9" ht="15">
      <c r="B47" s="990">
        <v>0.8488110237736024</v>
      </c>
      <c r="C47" s="666">
        <f t="shared" si="0"/>
        <v>66.339314999999999</v>
      </c>
      <c r="D47" s="666">
        <f t="shared" si="9"/>
        <v>56.309541881589496</v>
      </c>
      <c r="E47" s="666">
        <f t="shared" si="2"/>
        <v>6.16</v>
      </c>
      <c r="F47" s="666">
        <f t="shared" si="10"/>
        <v>346.86677799059129</v>
      </c>
      <c r="G47" s="286">
        <v>1.4</v>
      </c>
      <c r="H47" s="286">
        <f t="shared" si="11"/>
        <v>485.61348918682779</v>
      </c>
      <c r="I47" s="666">
        <f t="shared" si="5"/>
        <v>543.8871078892472</v>
      </c>
    </row>
    <row r="48" spans="2:9" ht="15">
      <c r="B48" s="990">
        <v>1.0517875729368549</v>
      </c>
      <c r="C48" s="666">
        <f t="shared" si="0"/>
        <v>66.339314999999999</v>
      </c>
      <c r="D48" s="666">
        <f t="shared" si="9"/>
        <v>69.77486711414349</v>
      </c>
      <c r="E48" s="666">
        <f t="shared" si="2"/>
        <v>6.16</v>
      </c>
      <c r="F48" s="666">
        <f t="shared" si="10"/>
        <v>429.81318142312392</v>
      </c>
      <c r="G48" s="286">
        <v>1.4</v>
      </c>
      <c r="H48" s="286">
        <f t="shared" si="11"/>
        <v>601.73845399237348</v>
      </c>
      <c r="I48" s="666">
        <f t="shared" si="5"/>
        <v>673.94706847145835</v>
      </c>
    </row>
    <row r="49" spans="2:9" ht="15">
      <c r="B49" s="990">
        <v>1.3285737763412906</v>
      </c>
      <c r="C49" s="666">
        <f t="shared" si="0"/>
        <v>66.339314999999999</v>
      </c>
      <c r="D49" s="666">
        <f t="shared" si="9"/>
        <v>88.136674249444425</v>
      </c>
      <c r="E49" s="666">
        <f t="shared" si="2"/>
        <v>6.16</v>
      </c>
      <c r="F49" s="666">
        <f t="shared" si="10"/>
        <v>542.92191337657766</v>
      </c>
      <c r="G49" s="286">
        <v>1.4</v>
      </c>
      <c r="H49" s="286">
        <f t="shared" si="11"/>
        <v>760.09067872720868</v>
      </c>
      <c r="I49" s="666">
        <f t="shared" si="5"/>
        <v>851.30156017447382</v>
      </c>
    </row>
    <row r="50" spans="2:9" ht="15">
      <c r="B50" s="990">
        <v>1.5500027390648388</v>
      </c>
      <c r="C50" s="666">
        <f t="shared" si="0"/>
        <v>66.339314999999999</v>
      </c>
      <c r="D50" s="666">
        <f t="shared" si="9"/>
        <v>102.82611995768514</v>
      </c>
      <c r="E50" s="666">
        <f t="shared" si="2"/>
        <v>6.16</v>
      </c>
      <c r="F50" s="666">
        <f t="shared" si="10"/>
        <v>633.40889893934047</v>
      </c>
      <c r="G50" s="286">
        <v>1.4</v>
      </c>
      <c r="H50" s="286">
        <f t="shared" si="11"/>
        <v>886.77245851507666</v>
      </c>
      <c r="I50" s="666">
        <f t="shared" si="5"/>
        <v>993.18515353688599</v>
      </c>
    </row>
    <row r="51" spans="2:9" ht="15">
      <c r="B51" s="990">
        <v>2.0113130780722317</v>
      </c>
      <c r="C51" s="666">
        <f t="shared" si="0"/>
        <v>66.339314999999999</v>
      </c>
      <c r="D51" s="666">
        <f t="shared" si="9"/>
        <v>133.42913184985338</v>
      </c>
      <c r="E51" s="666">
        <f t="shared" si="2"/>
        <v>6.16</v>
      </c>
      <c r="F51" s="666">
        <f t="shared" si="10"/>
        <v>821.92345219509684</v>
      </c>
      <c r="G51" s="286">
        <v>1.4</v>
      </c>
      <c r="H51" s="286">
        <f t="shared" si="11"/>
        <v>1150.6928330731355</v>
      </c>
      <c r="I51" s="666">
        <f t="shared" si="5"/>
        <v>1288.7759730419118</v>
      </c>
    </row>
    <row r="52" spans="2:9" ht="15">
      <c r="B52" s="990">
        <v>1.9799999999999998</v>
      </c>
      <c r="C52" s="666">
        <f t="shared" si="0"/>
        <v>66.339314999999999</v>
      </c>
      <c r="D52" s="666">
        <f t="shared" si="9"/>
        <v>131.35184369999999</v>
      </c>
      <c r="E52" s="666">
        <f t="shared" si="2"/>
        <v>6.16</v>
      </c>
      <c r="F52" s="666">
        <f t="shared" si="10"/>
        <v>809.12735719199998</v>
      </c>
      <c r="G52" s="286">
        <v>1.4</v>
      </c>
      <c r="H52" s="286">
        <f t="shared" si="11"/>
        <v>1132.7783000687998</v>
      </c>
      <c r="I52" s="666">
        <f t="shared" si="5"/>
        <v>1268.7116960770559</v>
      </c>
    </row>
    <row r="53" spans="2:9" ht="15">
      <c r="B53" s="990">
        <v>2.4750000000000005</v>
      </c>
      <c r="C53" s="666">
        <f t="shared" si="0"/>
        <v>66.339314999999999</v>
      </c>
      <c r="D53" s="666">
        <f t="shared" si="9"/>
        <v>164.18980462500002</v>
      </c>
      <c r="E53" s="666">
        <f t="shared" si="2"/>
        <v>6.16</v>
      </c>
      <c r="F53" s="666">
        <f t="shared" si="10"/>
        <v>1011.4091964900001</v>
      </c>
      <c r="G53" s="286">
        <v>1.4</v>
      </c>
      <c r="H53" s="286">
        <f t="shared" si="11"/>
        <v>1415.9728750860002</v>
      </c>
      <c r="I53" s="666">
        <f t="shared" si="5"/>
        <v>1585.8896200963204</v>
      </c>
    </row>
    <row r="54" spans="2:9" ht="15">
      <c r="B54" s="992">
        <v>2.4750000000000005</v>
      </c>
      <c r="C54" s="666">
        <f t="shared" si="0"/>
        <v>66.339314999999999</v>
      </c>
      <c r="D54" s="666">
        <f t="shared" si="9"/>
        <v>164.18980462500002</v>
      </c>
      <c r="E54" s="666">
        <f t="shared" si="2"/>
        <v>6.16</v>
      </c>
      <c r="F54" s="666">
        <f t="shared" si="10"/>
        <v>1011.4091964900001</v>
      </c>
      <c r="G54" s="286">
        <v>1.4</v>
      </c>
      <c r="H54" s="286">
        <f t="shared" si="11"/>
        <v>1415.9728750860002</v>
      </c>
      <c r="I54" s="666">
        <f t="shared" si="5"/>
        <v>1585.8896200963204</v>
      </c>
    </row>
    <row r="55" spans="2:9" ht="15">
      <c r="B55" s="992">
        <v>2.9699999999999998</v>
      </c>
      <c r="C55" s="666">
        <f t="shared" si="0"/>
        <v>66.339314999999999</v>
      </c>
      <c r="D55" s="666">
        <f t="shared" si="9"/>
        <v>197.02776554999997</v>
      </c>
      <c r="E55" s="666">
        <f t="shared" si="2"/>
        <v>6.16</v>
      </c>
      <c r="F55" s="666">
        <f t="shared" si="10"/>
        <v>1213.6910357879999</v>
      </c>
      <c r="G55" s="286">
        <v>1.4</v>
      </c>
      <c r="H55" s="286">
        <f t="shared" si="11"/>
        <v>1699.1674501031998</v>
      </c>
      <c r="I55" s="666">
        <f t="shared" si="5"/>
        <v>1903.067544115584</v>
      </c>
    </row>
    <row r="56" spans="2:9">
      <c r="C56" s="666">
        <f t="shared" si="0"/>
        <v>66.339314999999999</v>
      </c>
      <c r="E56" s="666">
        <f t="shared" si="2"/>
        <v>6.16</v>
      </c>
      <c r="I56" s="666">
        <f t="shared" si="5"/>
        <v>0</v>
      </c>
    </row>
    <row r="57" spans="2:9" ht="15">
      <c r="B57" s="990">
        <v>13.193475695611429</v>
      </c>
      <c r="C57" s="666">
        <f t="shared" si="0"/>
        <v>66.339314999999999</v>
      </c>
      <c r="D57" s="666">
        <f t="shared" ref="D57:D76" si="12">B57*C57</f>
        <v>875.24614011601068</v>
      </c>
      <c r="E57" s="666">
        <f t="shared" si="2"/>
        <v>6.16</v>
      </c>
      <c r="F57" s="666">
        <f t="shared" ref="F57:F76" si="13">D57*E57</f>
        <v>5391.516223114626</v>
      </c>
      <c r="G57" s="286">
        <v>1.4</v>
      </c>
      <c r="H57" s="286">
        <f t="shared" ref="H57:H76" si="14">F57*G57</f>
        <v>7548.1227123604758</v>
      </c>
      <c r="I57" s="666">
        <f t="shared" si="5"/>
        <v>8453.8974378437342</v>
      </c>
    </row>
    <row r="58" spans="2:9" ht="15">
      <c r="B58" s="990">
        <v>16.902410821230859</v>
      </c>
      <c r="C58" s="666">
        <f t="shared" si="0"/>
        <v>66.339314999999999</v>
      </c>
      <c r="D58" s="666">
        <f t="shared" si="12"/>
        <v>1121.2943557290425</v>
      </c>
      <c r="E58" s="666">
        <f t="shared" si="2"/>
        <v>6.16</v>
      </c>
      <c r="F58" s="666">
        <f t="shared" si="13"/>
        <v>6907.1732312909025</v>
      </c>
      <c r="G58" s="286">
        <v>1.4</v>
      </c>
      <c r="H58" s="286">
        <f t="shared" si="14"/>
        <v>9670.0425238072621</v>
      </c>
      <c r="I58" s="666">
        <f t="shared" si="5"/>
        <v>10830.447626664134</v>
      </c>
    </row>
    <row r="59" spans="2:9" ht="15">
      <c r="B59" s="990">
        <v>14.780383261796855</v>
      </c>
      <c r="C59" s="666">
        <f t="shared" si="0"/>
        <v>66.339314999999999</v>
      </c>
      <c r="D59" s="666">
        <f t="shared" si="12"/>
        <v>980.52050102506905</v>
      </c>
      <c r="E59" s="666">
        <f t="shared" si="2"/>
        <v>6.16</v>
      </c>
      <c r="F59" s="666">
        <f t="shared" si="13"/>
        <v>6040.0062863144258</v>
      </c>
      <c r="G59" s="286">
        <v>1.4</v>
      </c>
      <c r="H59" s="286">
        <f t="shared" si="14"/>
        <v>8456.0088008401963</v>
      </c>
      <c r="I59" s="666">
        <f t="shared" si="5"/>
        <v>9470.7298569410214</v>
      </c>
    </row>
    <row r="60" spans="2:9" ht="15">
      <c r="B60" s="990">
        <v>19.301224584069303</v>
      </c>
      <c r="C60" s="666">
        <f t="shared" si="0"/>
        <v>66.339314999999999</v>
      </c>
      <c r="D60" s="666">
        <f t="shared" si="12"/>
        <v>1280.4300175683175</v>
      </c>
      <c r="E60" s="666">
        <f t="shared" si="2"/>
        <v>6.16</v>
      </c>
      <c r="F60" s="666">
        <f t="shared" si="13"/>
        <v>7887.4489082208356</v>
      </c>
      <c r="G60" s="286">
        <v>1.4</v>
      </c>
      <c r="H60" s="286">
        <f t="shared" si="14"/>
        <v>11042.428471509169</v>
      </c>
      <c r="I60" s="666">
        <f t="shared" si="5"/>
        <v>12367.51988809027</v>
      </c>
    </row>
    <row r="61" spans="2:9" ht="15">
      <c r="B61" s="990">
        <v>17.658959777202988</v>
      </c>
      <c r="C61" s="666">
        <f t="shared" si="0"/>
        <v>66.339314999999999</v>
      </c>
      <c r="D61" s="666">
        <f t="shared" si="12"/>
        <v>1171.4832952321988</v>
      </c>
      <c r="E61" s="666">
        <f t="shared" si="2"/>
        <v>6.16</v>
      </c>
      <c r="F61" s="666">
        <f t="shared" si="13"/>
        <v>7216.3370986303444</v>
      </c>
      <c r="G61" s="286">
        <v>1.4</v>
      </c>
      <c r="H61" s="286">
        <f t="shared" si="14"/>
        <v>10102.871938082482</v>
      </c>
      <c r="I61" s="666">
        <f t="shared" si="5"/>
        <v>11315.216570652381</v>
      </c>
    </row>
    <row r="62" spans="2:9" ht="15">
      <c r="B62" s="990">
        <v>22.825635574085783</v>
      </c>
      <c r="C62" s="666">
        <f t="shared" si="0"/>
        <v>66.339314999999999</v>
      </c>
      <c r="D62" s="666">
        <f t="shared" si="12"/>
        <v>1514.2370284244826</v>
      </c>
      <c r="E62" s="666">
        <f t="shared" si="2"/>
        <v>6.16</v>
      </c>
      <c r="F62" s="666">
        <f t="shared" si="13"/>
        <v>9327.7000950948132</v>
      </c>
      <c r="G62" s="286">
        <v>1.4</v>
      </c>
      <c r="H62" s="286">
        <f t="shared" si="14"/>
        <v>13058.780133132737</v>
      </c>
      <c r="I62" s="666">
        <f t="shared" si="5"/>
        <v>14625.833749108668</v>
      </c>
    </row>
    <row r="63" spans="2:9" ht="15">
      <c r="B63" s="990">
        <v>20.64825077397089</v>
      </c>
      <c r="C63" s="666">
        <f t="shared" si="0"/>
        <v>66.339314999999999</v>
      </c>
      <c r="D63" s="666">
        <f t="shared" si="12"/>
        <v>1369.7908122934487</v>
      </c>
      <c r="E63" s="666">
        <f t="shared" si="2"/>
        <v>6.16</v>
      </c>
      <c r="F63" s="666">
        <f t="shared" si="13"/>
        <v>8437.9114037276431</v>
      </c>
      <c r="G63" s="286">
        <v>1.4</v>
      </c>
      <c r="H63" s="286">
        <f t="shared" si="14"/>
        <v>11813.075965218699</v>
      </c>
      <c r="I63" s="666">
        <f t="shared" si="5"/>
        <v>13230.645081044944</v>
      </c>
    </row>
    <row r="64" spans="2:9" ht="15">
      <c r="B64" s="990">
        <v>26.442308631903739</v>
      </c>
      <c r="C64" s="666">
        <f t="shared" si="0"/>
        <v>66.339314999999999</v>
      </c>
      <c r="D64" s="666">
        <f t="shared" si="12"/>
        <v>1754.1646416590811</v>
      </c>
      <c r="E64" s="666">
        <f t="shared" si="2"/>
        <v>6.16</v>
      </c>
      <c r="F64" s="666">
        <f t="shared" si="13"/>
        <v>10805.654192619941</v>
      </c>
      <c r="G64" s="286">
        <v>1.4</v>
      </c>
      <c r="H64" s="286">
        <f t="shared" si="14"/>
        <v>15127.915869667915</v>
      </c>
      <c r="I64" s="666">
        <f t="shared" si="5"/>
        <v>16943.265774028067</v>
      </c>
    </row>
    <row r="65" spans="2:9" ht="15">
      <c r="B65" s="990">
        <v>24.670876930115359</v>
      </c>
      <c r="C65" s="666">
        <f t="shared" si="0"/>
        <v>66.339314999999999</v>
      </c>
      <c r="D65" s="666">
        <f t="shared" si="12"/>
        <v>1636.6490759931557</v>
      </c>
      <c r="E65" s="666">
        <f t="shared" si="2"/>
        <v>6.16</v>
      </c>
      <c r="F65" s="666">
        <f t="shared" si="13"/>
        <v>10081.75830811784</v>
      </c>
      <c r="G65" s="286">
        <v>1.4</v>
      </c>
      <c r="H65" s="286">
        <f t="shared" si="14"/>
        <v>14114.461631364975</v>
      </c>
      <c r="I65" s="666">
        <f t="shared" si="5"/>
        <v>15808.197027128774</v>
      </c>
    </row>
    <row r="66" spans="2:9" ht="15">
      <c r="B66" s="990">
        <v>31.775056150829201</v>
      </c>
      <c r="C66" s="666">
        <f t="shared" si="0"/>
        <v>66.339314999999999</v>
      </c>
      <c r="D66" s="666">
        <f t="shared" si="12"/>
        <v>2107.9354591325459</v>
      </c>
      <c r="E66" s="666">
        <f t="shared" si="2"/>
        <v>6.16</v>
      </c>
      <c r="F66" s="666">
        <f t="shared" si="13"/>
        <v>12984.882428256484</v>
      </c>
      <c r="G66" s="286">
        <v>1.4</v>
      </c>
      <c r="H66" s="286">
        <f t="shared" si="14"/>
        <v>18178.835399559077</v>
      </c>
      <c r="I66" s="666">
        <f t="shared" si="5"/>
        <v>20360.295647506169</v>
      </c>
    </row>
    <row r="67" spans="2:9" ht="15">
      <c r="B67" s="990">
        <v>29.671481004955488</v>
      </c>
      <c r="C67" s="666">
        <f t="shared" si="0"/>
        <v>66.339314999999999</v>
      </c>
      <c r="D67" s="666">
        <f t="shared" si="12"/>
        <v>1968.3857249042587</v>
      </c>
      <c r="E67" s="666">
        <f t="shared" si="2"/>
        <v>6.16</v>
      </c>
      <c r="F67" s="666">
        <f t="shared" si="13"/>
        <v>12125.256065410234</v>
      </c>
      <c r="G67" s="286">
        <v>1.4</v>
      </c>
      <c r="H67" s="286">
        <f t="shared" si="14"/>
        <v>16975.358491574327</v>
      </c>
      <c r="I67" s="666">
        <f t="shared" si="5"/>
        <v>19012.401510563246</v>
      </c>
    </row>
    <row r="68" spans="2:9" ht="15.75" thickBot="1">
      <c r="B68" s="990">
        <v>40.613762246210847</v>
      </c>
      <c r="C68" s="666">
        <f t="shared" ref="C68:C122" si="15">C67</f>
        <v>66.339314999999999</v>
      </c>
      <c r="D68" s="666">
        <f t="shared" si="12"/>
        <v>2694.2891669864889</v>
      </c>
      <c r="E68" s="666">
        <f t="shared" ref="E68:E122" si="16">E67</f>
        <v>6.16</v>
      </c>
      <c r="F68" s="666">
        <f t="shared" si="13"/>
        <v>16596.821268636773</v>
      </c>
      <c r="G68" s="286">
        <v>1.4</v>
      </c>
      <c r="H68" s="286">
        <f t="shared" si="14"/>
        <v>23235.54977609148</v>
      </c>
      <c r="I68" s="666">
        <f t="shared" ref="I68:I122" si="17">H68*1.12</f>
        <v>26023.81574922246</v>
      </c>
    </row>
    <row r="69" spans="2:9" ht="15.75" thickBot="1">
      <c r="B69" s="993">
        <v>2517.0873749999996</v>
      </c>
      <c r="C69" s="666"/>
      <c r="D69" s="666">
        <f t="shared" si="12"/>
        <v>0</v>
      </c>
      <c r="E69" s="666">
        <f t="shared" si="16"/>
        <v>6.16</v>
      </c>
      <c r="F69" s="666">
        <f>B69*E69</f>
        <v>15505.258229999998</v>
      </c>
      <c r="G69" s="286">
        <v>1.4</v>
      </c>
      <c r="H69" s="286">
        <f t="shared" si="14"/>
        <v>21707.361521999996</v>
      </c>
      <c r="I69" s="666">
        <f t="shared" si="17"/>
        <v>24312.244904639996</v>
      </c>
    </row>
    <row r="70" spans="2:9" ht="15.75" thickBot="1">
      <c r="B70" s="993">
        <v>3393.2249999999995</v>
      </c>
      <c r="C70" s="666"/>
      <c r="D70" s="666">
        <f t="shared" si="12"/>
        <v>0</v>
      </c>
      <c r="E70" s="666">
        <f t="shared" si="16"/>
        <v>6.16</v>
      </c>
      <c r="F70" s="666">
        <f>B70*E70</f>
        <v>20902.265999999996</v>
      </c>
      <c r="G70" s="286">
        <v>1.4</v>
      </c>
      <c r="H70" s="286">
        <f t="shared" si="14"/>
        <v>29263.172399999992</v>
      </c>
      <c r="I70" s="666">
        <f t="shared" si="17"/>
        <v>32774.753087999998</v>
      </c>
    </row>
    <row r="71" spans="2:9" ht="15.75" thickBot="1">
      <c r="B71" s="993">
        <v>2591.3249999999998</v>
      </c>
      <c r="C71" s="666"/>
      <c r="D71" s="666">
        <f t="shared" si="12"/>
        <v>0</v>
      </c>
      <c r="E71" s="666">
        <f t="shared" si="16"/>
        <v>6.16</v>
      </c>
      <c r="F71" s="666">
        <f>B71*E71</f>
        <v>15962.562</v>
      </c>
      <c r="G71" s="286">
        <v>1.4</v>
      </c>
      <c r="H71" s="286">
        <f t="shared" si="14"/>
        <v>22347.586799999997</v>
      </c>
      <c r="I71" s="666">
        <f t="shared" si="17"/>
        <v>25029.297215999999</v>
      </c>
    </row>
    <row r="72" spans="2:9" ht="15">
      <c r="B72" s="993">
        <v>3729.8249999999998</v>
      </c>
      <c r="C72" s="666"/>
      <c r="D72" s="666">
        <f t="shared" si="12"/>
        <v>0</v>
      </c>
      <c r="E72" s="666">
        <f t="shared" si="16"/>
        <v>6.16</v>
      </c>
      <c r="F72" s="666">
        <f>B72*E72</f>
        <v>22975.721999999998</v>
      </c>
      <c r="G72" s="286">
        <v>1.4</v>
      </c>
      <c r="H72" s="286">
        <f t="shared" si="14"/>
        <v>32166.010799999996</v>
      </c>
      <c r="I72" s="666">
        <f t="shared" si="17"/>
        <v>36025.932095999997</v>
      </c>
    </row>
    <row r="73" spans="2:9" ht="15">
      <c r="B73" s="990">
        <v>36.134999999999998</v>
      </c>
      <c r="C73" s="666">
        <f>C68</f>
        <v>66.339314999999999</v>
      </c>
      <c r="D73" s="666">
        <f t="shared" si="12"/>
        <v>2397.1711475249999</v>
      </c>
      <c r="E73" s="666">
        <f t="shared" si="16"/>
        <v>6.16</v>
      </c>
      <c r="F73" s="666">
        <f t="shared" si="13"/>
        <v>14766.574268754001</v>
      </c>
      <c r="G73" s="286">
        <v>1.4</v>
      </c>
      <c r="H73" s="286">
        <f t="shared" si="14"/>
        <v>20673.203976255598</v>
      </c>
      <c r="I73" s="666">
        <f t="shared" si="17"/>
        <v>23153.988453406273</v>
      </c>
    </row>
    <row r="74" spans="2:9" ht="15">
      <c r="B74" s="990">
        <v>46.53</v>
      </c>
      <c r="C74" s="666">
        <f t="shared" si="15"/>
        <v>66.339314999999999</v>
      </c>
      <c r="D74" s="666">
        <f t="shared" si="12"/>
        <v>3086.7683269499998</v>
      </c>
      <c r="E74" s="666">
        <f t="shared" si="16"/>
        <v>6.16</v>
      </c>
      <c r="F74" s="666">
        <f t="shared" si="13"/>
        <v>19014.492894012001</v>
      </c>
      <c r="G74" s="286">
        <v>1.4</v>
      </c>
      <c r="H74" s="286">
        <f t="shared" si="14"/>
        <v>26620.290051616801</v>
      </c>
      <c r="I74" s="666">
        <f t="shared" si="17"/>
        <v>29814.724857810819</v>
      </c>
    </row>
    <row r="75" spans="2:9" ht="15">
      <c r="B75" s="990">
        <v>38.61</v>
      </c>
      <c r="C75" s="666">
        <f t="shared" si="15"/>
        <v>66.339314999999999</v>
      </c>
      <c r="D75" s="666">
        <f t="shared" si="12"/>
        <v>2561.3609521499998</v>
      </c>
      <c r="E75" s="666">
        <f t="shared" si="16"/>
        <v>6.16</v>
      </c>
      <c r="F75" s="666">
        <f t="shared" si="13"/>
        <v>15777.983465243999</v>
      </c>
      <c r="G75" s="286">
        <v>1.4</v>
      </c>
      <c r="H75" s="286">
        <f t="shared" si="14"/>
        <v>22089.176851341595</v>
      </c>
      <c r="I75" s="666">
        <f t="shared" si="17"/>
        <v>24739.87807350259</v>
      </c>
    </row>
    <row r="76" spans="2:9" ht="15">
      <c r="B76" s="990">
        <v>52.965000000000003</v>
      </c>
      <c r="C76" s="666">
        <f t="shared" si="15"/>
        <v>66.339314999999999</v>
      </c>
      <c r="D76" s="666">
        <f t="shared" si="12"/>
        <v>3513.6618189750002</v>
      </c>
      <c r="E76" s="666">
        <f t="shared" si="16"/>
        <v>6.16</v>
      </c>
      <c r="F76" s="666">
        <f t="shared" si="13"/>
        <v>21644.156804886003</v>
      </c>
      <c r="G76" s="286">
        <v>1.4</v>
      </c>
      <c r="H76" s="286">
        <f t="shared" si="14"/>
        <v>30301.819526840402</v>
      </c>
      <c r="I76" s="666">
        <f t="shared" si="17"/>
        <v>33938.037870061256</v>
      </c>
    </row>
    <row r="77" spans="2:9">
      <c r="C77" s="666">
        <f t="shared" si="15"/>
        <v>66.339314999999999</v>
      </c>
      <c r="E77" s="666">
        <f t="shared" si="16"/>
        <v>6.16</v>
      </c>
      <c r="I77" s="666">
        <f t="shared" si="17"/>
        <v>0</v>
      </c>
    </row>
    <row r="78" spans="2:9" ht="15">
      <c r="B78" s="990">
        <v>5.3511999324857547</v>
      </c>
      <c r="C78" s="666">
        <f t="shared" si="15"/>
        <v>66.339314999999999</v>
      </c>
      <c r="D78" s="666">
        <f t="shared" ref="D78:D88" si="18">B78*C78</f>
        <v>354.99493794915122</v>
      </c>
      <c r="E78" s="666">
        <f t="shared" si="16"/>
        <v>6.16</v>
      </c>
      <c r="F78" s="666">
        <f t="shared" ref="F78:F88" si="19">D78*E78</f>
        <v>2186.7688177667715</v>
      </c>
      <c r="G78" s="286">
        <v>1.4</v>
      </c>
      <c r="H78" s="286">
        <f t="shared" ref="H78:H88" si="20">F78*G78</f>
        <v>3061.4763448734798</v>
      </c>
      <c r="I78" s="666">
        <f t="shared" si="17"/>
        <v>3428.8535062582978</v>
      </c>
    </row>
    <row r="79" spans="2:9" ht="15">
      <c r="B79" s="990">
        <v>5.8125102714931458</v>
      </c>
      <c r="C79" s="666">
        <f t="shared" si="15"/>
        <v>66.339314999999999</v>
      </c>
      <c r="D79" s="666">
        <f t="shared" si="18"/>
        <v>385.59794984131929</v>
      </c>
      <c r="E79" s="666">
        <f t="shared" si="16"/>
        <v>6.16</v>
      </c>
      <c r="F79" s="666">
        <f t="shared" si="19"/>
        <v>2375.2833710225268</v>
      </c>
      <c r="G79" s="286">
        <v>1.4</v>
      </c>
      <c r="H79" s="286">
        <f t="shared" si="20"/>
        <v>3325.3967194315373</v>
      </c>
      <c r="I79" s="666">
        <f t="shared" si="17"/>
        <v>3724.444325763322</v>
      </c>
    </row>
    <row r="80" spans="2:9" ht="15">
      <c r="B80" s="990">
        <v>6.4398923325431996</v>
      </c>
      <c r="C80" s="666">
        <f t="shared" si="15"/>
        <v>66.339314999999999</v>
      </c>
      <c r="D80" s="666">
        <f t="shared" si="18"/>
        <v>427.21804601466806</v>
      </c>
      <c r="E80" s="666">
        <f t="shared" si="16"/>
        <v>6.16</v>
      </c>
      <c r="F80" s="666">
        <f t="shared" si="19"/>
        <v>2631.6631634503551</v>
      </c>
      <c r="G80" s="286">
        <v>1.4</v>
      </c>
      <c r="H80" s="286">
        <f t="shared" si="20"/>
        <v>3684.3284288304967</v>
      </c>
      <c r="I80" s="666">
        <f t="shared" si="17"/>
        <v>4126.4478402901568</v>
      </c>
    </row>
    <row r="81" spans="2:9" ht="15">
      <c r="B81" s="990">
        <v>7.4547750783594635</v>
      </c>
      <c r="C81" s="666">
        <f t="shared" si="15"/>
        <v>66.339314999999999</v>
      </c>
      <c r="D81" s="666">
        <f t="shared" si="18"/>
        <v>494.54467217743814</v>
      </c>
      <c r="E81" s="666">
        <f t="shared" si="16"/>
        <v>6.16</v>
      </c>
      <c r="F81" s="666">
        <f t="shared" si="19"/>
        <v>3046.395180613019</v>
      </c>
      <c r="G81" s="286">
        <v>1.4</v>
      </c>
      <c r="H81" s="286">
        <f t="shared" si="20"/>
        <v>4264.9532528582267</v>
      </c>
      <c r="I81" s="666">
        <f t="shared" si="17"/>
        <v>4776.7476432012145</v>
      </c>
    </row>
    <row r="82" spans="2:9" ht="15">
      <c r="B82" s="990">
        <v>8.5250150648566141</v>
      </c>
      <c r="C82" s="666">
        <f t="shared" si="15"/>
        <v>66.339314999999999</v>
      </c>
      <c r="D82" s="666">
        <f t="shared" si="18"/>
        <v>565.54365976726831</v>
      </c>
      <c r="E82" s="666">
        <f t="shared" si="16"/>
        <v>6.16</v>
      </c>
      <c r="F82" s="666">
        <f t="shared" si="19"/>
        <v>3483.7489441663729</v>
      </c>
      <c r="G82" s="286">
        <v>1.4</v>
      </c>
      <c r="H82" s="286">
        <f t="shared" si="20"/>
        <v>4877.2485218329221</v>
      </c>
      <c r="I82" s="666">
        <f t="shared" si="17"/>
        <v>5462.518344452873</v>
      </c>
    </row>
    <row r="83" spans="2:9" ht="15">
      <c r="B83" s="990">
        <v>10.628590210730325</v>
      </c>
      <c r="C83" s="666">
        <f t="shared" si="15"/>
        <v>66.339314999999999</v>
      </c>
      <c r="D83" s="666">
        <f t="shared" si="18"/>
        <v>705.0933939955554</v>
      </c>
      <c r="E83" s="666">
        <f t="shared" si="16"/>
        <v>6.16</v>
      </c>
      <c r="F83" s="666">
        <f t="shared" si="19"/>
        <v>4343.3753070126213</v>
      </c>
      <c r="G83" s="286">
        <v>1.4</v>
      </c>
      <c r="H83" s="286">
        <f t="shared" si="20"/>
        <v>6080.7254298176695</v>
      </c>
      <c r="I83" s="666">
        <f t="shared" si="17"/>
        <v>6810.4124813957906</v>
      </c>
    </row>
    <row r="84" spans="2:9" ht="15">
      <c r="B84" s="990">
        <v>12.374999999999998</v>
      </c>
      <c r="C84" s="666">
        <f t="shared" si="15"/>
        <v>66.339314999999999</v>
      </c>
      <c r="D84" s="666">
        <f t="shared" si="18"/>
        <v>820.94902312499983</v>
      </c>
      <c r="E84" s="666">
        <f t="shared" si="16"/>
        <v>6.16</v>
      </c>
      <c r="F84" s="666">
        <f t="shared" si="19"/>
        <v>5057.0459824499994</v>
      </c>
      <c r="G84" s="286">
        <v>1.4</v>
      </c>
      <c r="H84" s="286">
        <f t="shared" si="20"/>
        <v>7079.8643754299992</v>
      </c>
      <c r="I84" s="666">
        <f t="shared" si="17"/>
        <v>7929.4481004815998</v>
      </c>
    </row>
    <row r="85" spans="2:9" ht="15">
      <c r="B85" s="990">
        <v>13.86</v>
      </c>
      <c r="C85" s="666">
        <f t="shared" si="15"/>
        <v>66.339314999999999</v>
      </c>
      <c r="D85" s="666">
        <f t="shared" si="18"/>
        <v>919.4629058999999</v>
      </c>
      <c r="E85" s="666">
        <f t="shared" si="16"/>
        <v>6.16</v>
      </c>
      <c r="F85" s="666">
        <f t="shared" si="19"/>
        <v>5663.8915003439997</v>
      </c>
      <c r="G85" s="286">
        <v>1.4</v>
      </c>
      <c r="H85" s="286">
        <f t="shared" si="20"/>
        <v>7929.4481004815989</v>
      </c>
      <c r="I85" s="666">
        <f t="shared" si="17"/>
        <v>8880.9818725393925</v>
      </c>
    </row>
    <row r="86" spans="2:9" ht="15">
      <c r="B86" s="990">
        <v>18.809999999999999</v>
      </c>
      <c r="C86" s="666">
        <f t="shared" si="15"/>
        <v>66.339314999999999</v>
      </c>
      <c r="D86" s="666">
        <f t="shared" si="18"/>
        <v>1247.8425151499998</v>
      </c>
      <c r="E86" s="666">
        <f t="shared" si="16"/>
        <v>6.16</v>
      </c>
      <c r="F86" s="666">
        <f t="shared" si="19"/>
        <v>7686.7098933239995</v>
      </c>
      <c r="G86" s="286">
        <v>1.4</v>
      </c>
      <c r="H86" s="286">
        <f t="shared" si="20"/>
        <v>10761.393850653598</v>
      </c>
      <c r="I86" s="666">
        <f t="shared" si="17"/>
        <v>12052.761112732031</v>
      </c>
    </row>
    <row r="87" spans="2:9" ht="15">
      <c r="B87" s="990">
        <v>20.295000000000002</v>
      </c>
      <c r="C87" s="666">
        <f t="shared" si="15"/>
        <v>66.339314999999999</v>
      </c>
      <c r="D87" s="666">
        <f t="shared" si="18"/>
        <v>1346.356397925</v>
      </c>
      <c r="E87" s="666">
        <f t="shared" si="16"/>
        <v>6.16</v>
      </c>
      <c r="F87" s="666">
        <f t="shared" si="19"/>
        <v>8293.5554112179998</v>
      </c>
      <c r="G87" s="286">
        <v>1.4</v>
      </c>
      <c r="H87" s="286">
        <f t="shared" si="20"/>
        <v>11610.977575705199</v>
      </c>
      <c r="I87" s="666">
        <f t="shared" si="17"/>
        <v>13004.294884789824</v>
      </c>
    </row>
    <row r="88" spans="2:9" ht="15">
      <c r="B88" s="990">
        <v>25.740000000000002</v>
      </c>
      <c r="C88" s="666">
        <f t="shared" si="15"/>
        <v>66.339314999999999</v>
      </c>
      <c r="D88" s="666">
        <f t="shared" si="18"/>
        <v>1707.5739681</v>
      </c>
      <c r="E88" s="666">
        <f t="shared" si="16"/>
        <v>6.16</v>
      </c>
      <c r="F88" s="666">
        <f t="shared" si="19"/>
        <v>10518.655643496</v>
      </c>
      <c r="G88" s="286">
        <v>1.4</v>
      </c>
      <c r="H88" s="286">
        <f t="shared" si="20"/>
        <v>14726.1179008944</v>
      </c>
      <c r="I88" s="666">
        <f t="shared" si="17"/>
        <v>16493.25204900173</v>
      </c>
    </row>
    <row r="89" spans="2:9">
      <c r="C89" s="666">
        <f t="shared" si="15"/>
        <v>66.339314999999999</v>
      </c>
      <c r="E89" s="666">
        <f t="shared" si="16"/>
        <v>6.16</v>
      </c>
      <c r="I89" s="666">
        <f t="shared" si="17"/>
        <v>0</v>
      </c>
    </row>
    <row r="90" spans="2:9" ht="15.75" thickBot="1">
      <c r="B90" s="376">
        <v>0.88</v>
      </c>
      <c r="C90" s="666">
        <f t="shared" si="15"/>
        <v>66.339314999999999</v>
      </c>
      <c r="D90" s="994">
        <f>B90*C90</f>
        <v>58.378597200000002</v>
      </c>
      <c r="E90" s="666">
        <f t="shared" si="16"/>
        <v>6.16</v>
      </c>
      <c r="F90" s="666">
        <f>D90*E90</f>
        <v>359.61215875200003</v>
      </c>
      <c r="G90" s="286">
        <v>1.4</v>
      </c>
      <c r="H90" s="286">
        <f>F90*G90</f>
        <v>503.45702225280002</v>
      </c>
      <c r="I90" s="666">
        <f t="shared" si="17"/>
        <v>563.87186492313606</v>
      </c>
    </row>
    <row r="91" spans="2:9">
      <c r="C91" s="666">
        <f t="shared" si="15"/>
        <v>66.339314999999999</v>
      </c>
      <c r="E91" s="666">
        <f t="shared" si="16"/>
        <v>6.16</v>
      </c>
      <c r="I91" s="666">
        <f t="shared" si="17"/>
        <v>0</v>
      </c>
    </row>
    <row r="92" spans="2:9" ht="15">
      <c r="B92" s="990">
        <v>3.4649999999999999</v>
      </c>
      <c r="C92" s="666">
        <f t="shared" si="15"/>
        <v>66.339314999999999</v>
      </c>
      <c r="D92" s="666">
        <f t="shared" ref="D92:D99" si="21">B92*C92</f>
        <v>229.86572647499997</v>
      </c>
      <c r="E92" s="666">
        <f t="shared" si="16"/>
        <v>6.16</v>
      </c>
      <c r="F92" s="666">
        <f t="shared" ref="F92:F99" si="22">D92*E92</f>
        <v>1415.9728750859999</v>
      </c>
      <c r="G92" s="286">
        <v>1.4</v>
      </c>
      <c r="H92" s="286">
        <f t="shared" ref="H92:H99" si="23">F92*G92</f>
        <v>1982.3620251203997</v>
      </c>
      <c r="I92" s="666">
        <f t="shared" si="17"/>
        <v>2220.2454681348481</v>
      </c>
    </row>
    <row r="93" spans="2:9" ht="15">
      <c r="B93" s="990">
        <v>3.9599999999999995</v>
      </c>
      <c r="C93" s="666">
        <f t="shared" si="15"/>
        <v>66.339314999999999</v>
      </c>
      <c r="D93" s="666">
        <f t="shared" si="21"/>
        <v>262.70368739999998</v>
      </c>
      <c r="E93" s="666">
        <f t="shared" si="16"/>
        <v>6.16</v>
      </c>
      <c r="F93" s="666">
        <f t="shared" si="22"/>
        <v>1618.254714384</v>
      </c>
      <c r="G93" s="286">
        <v>1.4</v>
      </c>
      <c r="H93" s="286">
        <f t="shared" si="23"/>
        <v>2265.5566001375996</v>
      </c>
      <c r="I93" s="666">
        <f t="shared" si="17"/>
        <v>2537.4233921541118</v>
      </c>
    </row>
    <row r="94" spans="2:9" ht="15">
      <c r="B94" s="990">
        <v>4.4550000000000001</v>
      </c>
      <c r="C94" s="666">
        <f t="shared" si="15"/>
        <v>66.339314999999999</v>
      </c>
      <c r="D94" s="666">
        <f t="shared" si="21"/>
        <v>295.54164832499998</v>
      </c>
      <c r="E94" s="666">
        <f t="shared" si="16"/>
        <v>6.16</v>
      </c>
      <c r="F94" s="666">
        <f t="shared" si="22"/>
        <v>1820.536553682</v>
      </c>
      <c r="G94" s="286">
        <v>1.4</v>
      </c>
      <c r="H94" s="286">
        <f t="shared" si="23"/>
        <v>2548.7511751548</v>
      </c>
      <c r="I94" s="666">
        <f t="shared" si="17"/>
        <v>2854.6013161733763</v>
      </c>
    </row>
    <row r="95" spans="2:9" ht="15">
      <c r="B95" s="990">
        <v>4.9500000000000011</v>
      </c>
      <c r="C95" s="666">
        <f t="shared" si="15"/>
        <v>66.339314999999999</v>
      </c>
      <c r="D95" s="666">
        <f t="shared" si="21"/>
        <v>328.37960925000004</v>
      </c>
      <c r="E95" s="666">
        <f t="shared" si="16"/>
        <v>6.16</v>
      </c>
      <c r="F95" s="666">
        <f t="shared" si="22"/>
        <v>2022.8183929800002</v>
      </c>
      <c r="G95" s="286">
        <v>1.4</v>
      </c>
      <c r="H95" s="286">
        <f t="shared" si="23"/>
        <v>2831.9457501720003</v>
      </c>
      <c r="I95" s="666">
        <f t="shared" si="17"/>
        <v>3171.7792401926408</v>
      </c>
    </row>
    <row r="96" spans="2:9" ht="15">
      <c r="B96" s="990">
        <v>5.4450000000000003</v>
      </c>
      <c r="C96" s="666">
        <f t="shared" si="15"/>
        <v>66.339314999999999</v>
      </c>
      <c r="D96" s="666">
        <f t="shared" si="21"/>
        <v>361.21757017499999</v>
      </c>
      <c r="E96" s="666">
        <f t="shared" si="16"/>
        <v>6.16</v>
      </c>
      <c r="F96" s="666">
        <f t="shared" si="22"/>
        <v>2225.100232278</v>
      </c>
      <c r="G96" s="286">
        <v>1.4</v>
      </c>
      <c r="H96" s="286">
        <f t="shared" si="23"/>
        <v>3115.1403251891998</v>
      </c>
      <c r="I96" s="666">
        <f t="shared" si="17"/>
        <v>3488.957164211904</v>
      </c>
    </row>
    <row r="97" spans="2:9" ht="15">
      <c r="B97" s="990">
        <v>5.9399999999999995</v>
      </c>
      <c r="C97" s="666">
        <f t="shared" si="15"/>
        <v>66.339314999999999</v>
      </c>
      <c r="D97" s="666">
        <f t="shared" si="21"/>
        <v>394.05553109999994</v>
      </c>
      <c r="E97" s="666">
        <f t="shared" si="16"/>
        <v>6.16</v>
      </c>
      <c r="F97" s="666">
        <f t="shared" si="22"/>
        <v>2427.3820715759998</v>
      </c>
      <c r="G97" s="286">
        <v>1.4</v>
      </c>
      <c r="H97" s="286">
        <f t="shared" si="23"/>
        <v>3398.3349002063997</v>
      </c>
      <c r="I97" s="666">
        <f t="shared" si="17"/>
        <v>3806.1350882311681</v>
      </c>
    </row>
    <row r="98" spans="2:9" ht="15">
      <c r="B98" s="990">
        <v>7.4249999999999989</v>
      </c>
      <c r="C98" s="666">
        <f t="shared" si="15"/>
        <v>66.339314999999999</v>
      </c>
      <c r="D98" s="666">
        <f t="shared" si="21"/>
        <v>492.5694138749999</v>
      </c>
      <c r="E98" s="666">
        <f t="shared" si="16"/>
        <v>6.16</v>
      </c>
      <c r="F98" s="666">
        <f t="shared" si="22"/>
        <v>3034.2275894699992</v>
      </c>
      <c r="G98" s="286">
        <v>1.4</v>
      </c>
      <c r="H98" s="286">
        <f t="shared" si="23"/>
        <v>4247.9186252579984</v>
      </c>
      <c r="I98" s="666">
        <f t="shared" si="17"/>
        <v>4757.668860288959</v>
      </c>
    </row>
    <row r="99" spans="2:9" ht="15">
      <c r="B99" s="990">
        <v>8.4149999999999991</v>
      </c>
      <c r="C99" s="666">
        <f t="shared" si="15"/>
        <v>66.339314999999999</v>
      </c>
      <c r="D99" s="666">
        <f t="shared" si="21"/>
        <v>558.2453357249999</v>
      </c>
      <c r="E99" s="666">
        <f t="shared" si="16"/>
        <v>6.16</v>
      </c>
      <c r="F99" s="666">
        <f t="shared" si="22"/>
        <v>3438.7912680659997</v>
      </c>
      <c r="G99" s="286">
        <v>1.4</v>
      </c>
      <c r="H99" s="286">
        <f t="shared" si="23"/>
        <v>4814.3077752923991</v>
      </c>
      <c r="I99" s="666">
        <f t="shared" si="17"/>
        <v>5392.0247083274871</v>
      </c>
    </row>
    <row r="100" spans="2:9">
      <c r="C100" s="666">
        <f>C99</f>
        <v>66.339314999999999</v>
      </c>
      <c r="E100" s="666">
        <f>E99</f>
        <v>6.16</v>
      </c>
      <c r="I100" s="666">
        <f t="shared" si="17"/>
        <v>0</v>
      </c>
    </row>
    <row r="101" spans="2:9" ht="15">
      <c r="B101" s="990">
        <v>1.7376589135358662</v>
      </c>
      <c r="C101" s="666">
        <f t="shared" si="15"/>
        <v>66.339314999999999</v>
      </c>
      <c r="D101" s="666">
        <f t="shared" ref="D101:D110" si="24">B101*C101</f>
        <v>115.27510202761358</v>
      </c>
      <c r="E101" s="666">
        <f t="shared" si="16"/>
        <v>6.16</v>
      </c>
      <c r="F101" s="666">
        <f t="shared" ref="F101:F110" si="25">D101*E101</f>
        <v>710.09462849009969</v>
      </c>
      <c r="G101" s="286">
        <v>1.4</v>
      </c>
      <c r="H101" s="286">
        <f t="shared" ref="H101:H110" si="26">F101*G101</f>
        <v>994.13247988613955</v>
      </c>
      <c r="I101" s="666">
        <f t="shared" si="17"/>
        <v>1113.4283774724763</v>
      </c>
    </row>
    <row r="102" spans="2:9" ht="15">
      <c r="B102" s="990">
        <v>1.9724776856353077</v>
      </c>
      <c r="C102" s="666">
        <f t="shared" si="15"/>
        <v>66.339314999999999</v>
      </c>
      <c r="D102" s="666">
        <f t="shared" si="24"/>
        <v>130.85281851783165</v>
      </c>
      <c r="E102" s="666">
        <f t="shared" si="16"/>
        <v>6.16</v>
      </c>
      <c r="F102" s="666">
        <f t="shared" si="25"/>
        <v>806.05336206984293</v>
      </c>
      <c r="G102" s="286">
        <v>1.4</v>
      </c>
      <c r="H102" s="286">
        <f t="shared" si="26"/>
        <v>1128.4747068977799</v>
      </c>
      <c r="I102" s="666">
        <f t="shared" si="17"/>
        <v>1263.8916717255136</v>
      </c>
    </row>
    <row r="103" spans="2:9" ht="15">
      <c r="B103" s="990">
        <v>2.5125608614640234</v>
      </c>
      <c r="C103" s="666">
        <f t="shared" si="15"/>
        <v>66.339314999999999</v>
      </c>
      <c r="D103" s="666">
        <f t="shared" si="24"/>
        <v>166.6815664453332</v>
      </c>
      <c r="E103" s="666">
        <f t="shared" si="16"/>
        <v>6.16</v>
      </c>
      <c r="F103" s="666">
        <f t="shared" si="25"/>
        <v>1026.7584493032525</v>
      </c>
      <c r="G103" s="286">
        <v>1.4</v>
      </c>
      <c r="H103" s="286">
        <f t="shared" si="26"/>
        <v>1437.4618290245535</v>
      </c>
      <c r="I103" s="666">
        <f t="shared" si="17"/>
        <v>1609.9572485075</v>
      </c>
    </row>
    <row r="104" spans="2:9" ht="15">
      <c r="B104" s="990">
        <v>3.2170171777623469</v>
      </c>
      <c r="C104" s="666">
        <f t="shared" si="15"/>
        <v>66.339314999999999</v>
      </c>
      <c r="D104" s="666">
        <f t="shared" si="24"/>
        <v>213.41471591598733</v>
      </c>
      <c r="E104" s="666">
        <f t="shared" si="16"/>
        <v>6.16</v>
      </c>
      <c r="F104" s="666">
        <f t="shared" si="25"/>
        <v>1314.634650042482</v>
      </c>
      <c r="G104" s="286">
        <v>1.4</v>
      </c>
      <c r="H104" s="286">
        <f t="shared" si="26"/>
        <v>1840.4885100594747</v>
      </c>
      <c r="I104" s="666">
        <f t="shared" si="17"/>
        <v>2061.347131266612</v>
      </c>
    </row>
    <row r="105" spans="2:9" ht="15">
      <c r="B105" s="990">
        <v>5.2012358020026275</v>
      </c>
      <c r="C105" s="666">
        <f t="shared" si="15"/>
        <v>66.339314999999999</v>
      </c>
      <c r="D105" s="666">
        <f t="shared" si="24"/>
        <v>345.04642025832993</v>
      </c>
      <c r="E105" s="666">
        <f t="shared" si="16"/>
        <v>6.16</v>
      </c>
      <c r="F105" s="666">
        <f t="shared" si="25"/>
        <v>2125.4859487913122</v>
      </c>
      <c r="G105" s="286">
        <v>1.4</v>
      </c>
      <c r="H105" s="286">
        <f t="shared" si="26"/>
        <v>2975.680328307837</v>
      </c>
      <c r="I105" s="666">
        <f t="shared" si="17"/>
        <v>3332.7619677047778</v>
      </c>
    </row>
    <row r="106" spans="2:9" ht="15">
      <c r="B106" s="990">
        <v>6.5984074959943024</v>
      </c>
      <c r="C106" s="666">
        <f t="shared" si="15"/>
        <v>66.339314999999999</v>
      </c>
      <c r="D106" s="666">
        <f t="shared" si="24"/>
        <v>437.73383337512723</v>
      </c>
      <c r="E106" s="666">
        <f t="shared" si="16"/>
        <v>6.16</v>
      </c>
      <c r="F106" s="666">
        <f t="shared" si="25"/>
        <v>2696.4404135907839</v>
      </c>
      <c r="G106" s="286">
        <v>1.4</v>
      </c>
      <c r="H106" s="286">
        <f t="shared" si="26"/>
        <v>3775.0165790270971</v>
      </c>
      <c r="I106" s="666">
        <f t="shared" si="17"/>
        <v>4228.0185685103488</v>
      </c>
    </row>
    <row r="107" spans="2:9" ht="15">
      <c r="B107" s="990">
        <v>8.6295898746544708</v>
      </c>
      <c r="C107" s="666">
        <f t="shared" si="15"/>
        <v>66.339314999999999</v>
      </c>
      <c r="D107" s="666">
        <f t="shared" si="24"/>
        <v>572.4810810155135</v>
      </c>
      <c r="E107" s="666">
        <f t="shared" si="16"/>
        <v>6.16</v>
      </c>
      <c r="F107" s="666">
        <f t="shared" si="25"/>
        <v>3526.4834590555633</v>
      </c>
      <c r="G107" s="286">
        <v>1.4</v>
      </c>
      <c r="H107" s="286">
        <f t="shared" si="26"/>
        <v>4937.0768426777886</v>
      </c>
      <c r="I107" s="666">
        <f t="shared" si="17"/>
        <v>5529.5260637991241</v>
      </c>
    </row>
    <row r="108" spans="2:9" ht="15">
      <c r="B108" s="990">
        <v>11.517860771477599</v>
      </c>
      <c r="C108" s="666">
        <f t="shared" si="15"/>
        <v>66.339314999999999</v>
      </c>
      <c r="D108" s="666">
        <f t="shared" si="24"/>
        <v>764.08699384519548</v>
      </c>
      <c r="E108" s="666">
        <f t="shared" si="16"/>
        <v>6.16</v>
      </c>
      <c r="F108" s="666">
        <f t="shared" si="25"/>
        <v>4706.7758820864046</v>
      </c>
      <c r="G108" s="286">
        <v>1.4</v>
      </c>
      <c r="H108" s="286">
        <f t="shared" si="26"/>
        <v>6589.4862349209661</v>
      </c>
      <c r="I108" s="666">
        <f t="shared" si="17"/>
        <v>7380.2245831114824</v>
      </c>
    </row>
    <row r="109" spans="2:9" ht="15">
      <c r="B109" s="990">
        <v>24.749999999999996</v>
      </c>
      <c r="C109" s="666">
        <f t="shared" si="15"/>
        <v>66.339314999999999</v>
      </c>
      <c r="D109" s="666">
        <f t="shared" si="24"/>
        <v>1641.8980462499997</v>
      </c>
      <c r="E109" s="666">
        <f t="shared" si="16"/>
        <v>6.16</v>
      </c>
      <c r="F109" s="666">
        <f t="shared" si="25"/>
        <v>10114.091964899999</v>
      </c>
      <c r="G109" s="286">
        <v>1.4</v>
      </c>
      <c r="H109" s="286">
        <f t="shared" si="26"/>
        <v>14159.728750859998</v>
      </c>
      <c r="I109" s="666">
        <f t="shared" si="17"/>
        <v>15858.8962009632</v>
      </c>
    </row>
    <row r="110" spans="2:9" ht="15">
      <c r="B110" s="990">
        <v>26.73</v>
      </c>
      <c r="C110" s="666">
        <f t="shared" si="15"/>
        <v>66.339314999999999</v>
      </c>
      <c r="D110" s="666">
        <f t="shared" si="24"/>
        <v>1773.2498899499999</v>
      </c>
      <c r="E110" s="666">
        <f t="shared" si="16"/>
        <v>6.16</v>
      </c>
      <c r="F110" s="666">
        <f t="shared" si="25"/>
        <v>10923.219322092</v>
      </c>
      <c r="G110" s="286">
        <v>1.4</v>
      </c>
      <c r="H110" s="286">
        <f t="shared" si="26"/>
        <v>15292.507050928798</v>
      </c>
      <c r="I110" s="666">
        <f t="shared" si="17"/>
        <v>17127.607897040256</v>
      </c>
    </row>
    <row r="111" spans="2:9">
      <c r="C111" s="666">
        <f>C110</f>
        <v>66.339314999999999</v>
      </c>
      <c r="E111" s="666">
        <f>E110</f>
        <v>6.16</v>
      </c>
      <c r="I111" s="666">
        <f t="shared" si="17"/>
        <v>0</v>
      </c>
    </row>
    <row r="112" spans="2:9" ht="15">
      <c r="B112" s="990">
        <v>2.050437517972322</v>
      </c>
      <c r="C112" s="666">
        <f t="shared" si="15"/>
        <v>66.339314999999999</v>
      </c>
      <c r="D112" s="666">
        <f>B112*C112</f>
        <v>136.02462039258404</v>
      </c>
      <c r="E112" s="666">
        <f t="shared" si="16"/>
        <v>6.16</v>
      </c>
      <c r="F112" s="666">
        <f t="shared" ref="F112:F119" si="27">D112*E112</f>
        <v>837.91166161831768</v>
      </c>
      <c r="G112" s="286">
        <v>1.4</v>
      </c>
      <c r="H112" s="286">
        <f t="shared" ref="H112:H119" si="28">F112*G112</f>
        <v>1173.0763262656446</v>
      </c>
      <c r="I112" s="666">
        <f t="shared" si="17"/>
        <v>1313.845485417522</v>
      </c>
    </row>
    <row r="113" spans="2:9" ht="15">
      <c r="B113" s="990">
        <v>2.327523669049663</v>
      </c>
      <c r="C113" s="666">
        <f t="shared" si="15"/>
        <v>66.339314999999999</v>
      </c>
      <c r="D113" s="666">
        <f t="shared" ref="D113:D119" si="29">B113*C113</f>
        <v>154.40632585104134</v>
      </c>
      <c r="E113" s="666">
        <f t="shared" si="16"/>
        <v>6.16</v>
      </c>
      <c r="F113" s="666">
        <f t="shared" si="27"/>
        <v>951.14296724241467</v>
      </c>
      <c r="G113" s="286">
        <v>1.4</v>
      </c>
      <c r="H113" s="286">
        <f t="shared" si="28"/>
        <v>1331.6001541393805</v>
      </c>
      <c r="I113" s="666">
        <f t="shared" si="17"/>
        <v>1491.3921726361064</v>
      </c>
    </row>
    <row r="114" spans="2:9" ht="15">
      <c r="B114" s="990">
        <v>2.9648218165275475</v>
      </c>
      <c r="C114" s="666">
        <f t="shared" si="15"/>
        <v>66.339314999999999</v>
      </c>
      <c r="D114" s="666">
        <f t="shared" si="29"/>
        <v>196.68424840549318</v>
      </c>
      <c r="E114" s="666">
        <f t="shared" si="16"/>
        <v>6.16</v>
      </c>
      <c r="F114" s="666">
        <f t="shared" si="27"/>
        <v>1211.5749701778379</v>
      </c>
      <c r="G114" s="286">
        <v>1.4</v>
      </c>
      <c r="H114" s="286">
        <f t="shared" si="28"/>
        <v>1696.2049582489731</v>
      </c>
      <c r="I114" s="666">
        <f t="shared" si="17"/>
        <v>1899.74955323885</v>
      </c>
    </row>
    <row r="115" spans="2:9" ht="15">
      <c r="B115" s="990">
        <v>3.7960802697595692</v>
      </c>
      <c r="C115" s="666">
        <f t="shared" si="15"/>
        <v>66.339314999999999</v>
      </c>
      <c r="D115" s="666">
        <f t="shared" si="29"/>
        <v>251.82936478086503</v>
      </c>
      <c r="E115" s="666">
        <f t="shared" si="16"/>
        <v>6.16</v>
      </c>
      <c r="F115" s="666">
        <f t="shared" si="27"/>
        <v>1551.2688870501286</v>
      </c>
      <c r="G115" s="286">
        <v>1.4</v>
      </c>
      <c r="H115" s="286">
        <f t="shared" si="28"/>
        <v>2171.77644187018</v>
      </c>
      <c r="I115" s="666">
        <f t="shared" si="17"/>
        <v>2432.3896148946019</v>
      </c>
    </row>
    <row r="116" spans="2:9" ht="15">
      <c r="B116" s="990">
        <v>6.1374582463631002</v>
      </c>
      <c r="C116" s="666">
        <f t="shared" si="15"/>
        <v>66.339314999999999</v>
      </c>
      <c r="D116" s="666">
        <f t="shared" si="29"/>
        <v>407.15477590482931</v>
      </c>
      <c r="E116" s="666">
        <f t="shared" si="16"/>
        <v>6.16</v>
      </c>
      <c r="F116" s="666">
        <f t="shared" si="27"/>
        <v>2508.0734195737487</v>
      </c>
      <c r="G116" s="286">
        <v>1.4</v>
      </c>
      <c r="H116" s="286">
        <f t="shared" si="28"/>
        <v>3511.3027874032477</v>
      </c>
      <c r="I116" s="666">
        <f t="shared" si="17"/>
        <v>3932.6591218916378</v>
      </c>
    </row>
    <row r="117" spans="2:9" ht="15">
      <c r="B117" s="990">
        <v>7.7861208452732766</v>
      </c>
      <c r="C117" s="666">
        <f t="shared" si="15"/>
        <v>66.339314999999999</v>
      </c>
      <c r="D117" s="666">
        <f t="shared" si="29"/>
        <v>516.52592338265015</v>
      </c>
      <c r="E117" s="666">
        <f t="shared" si="16"/>
        <v>6.16</v>
      </c>
      <c r="F117" s="666">
        <f t="shared" si="27"/>
        <v>3181.7996880371252</v>
      </c>
      <c r="G117" s="286">
        <v>1.4</v>
      </c>
      <c r="H117" s="286">
        <f t="shared" si="28"/>
        <v>4454.5195632519753</v>
      </c>
      <c r="I117" s="666">
        <f t="shared" si="17"/>
        <v>4989.0619108422125</v>
      </c>
    </row>
    <row r="118" spans="2:9" ht="15">
      <c r="B118" s="990">
        <v>10.182916052092274</v>
      </c>
      <c r="C118" s="666">
        <f t="shared" si="15"/>
        <v>66.339314999999999</v>
      </c>
      <c r="D118" s="666">
        <f t="shared" si="29"/>
        <v>675.52767559830579</v>
      </c>
      <c r="E118" s="666">
        <f t="shared" si="16"/>
        <v>6.16</v>
      </c>
      <c r="F118" s="666">
        <f t="shared" si="27"/>
        <v>4161.2504816855635</v>
      </c>
      <c r="G118" s="286">
        <v>1.4</v>
      </c>
      <c r="H118" s="286">
        <f t="shared" si="28"/>
        <v>5825.7506743597887</v>
      </c>
      <c r="I118" s="666">
        <f t="shared" si="17"/>
        <v>6524.840755282964</v>
      </c>
    </row>
    <row r="119" spans="2:9" ht="15">
      <c r="B119" s="990">
        <v>13.591075710343565</v>
      </c>
      <c r="C119" s="666">
        <f t="shared" si="15"/>
        <v>66.339314999999999</v>
      </c>
      <c r="D119" s="666">
        <f t="shared" si="29"/>
        <v>901.62265273733055</v>
      </c>
      <c r="E119" s="666">
        <f t="shared" si="16"/>
        <v>6.16</v>
      </c>
      <c r="F119" s="666">
        <f t="shared" si="27"/>
        <v>5553.9955408619562</v>
      </c>
      <c r="G119" s="286">
        <v>1.4</v>
      </c>
      <c r="H119" s="286">
        <f t="shared" si="28"/>
        <v>7775.5937572067378</v>
      </c>
      <c r="I119" s="666">
        <f t="shared" si="17"/>
        <v>8708.6650080715463</v>
      </c>
    </row>
    <row r="120" spans="2:9" ht="15">
      <c r="B120" s="990">
        <v>29.204999999999995</v>
      </c>
      <c r="C120" s="666">
        <f t="shared" si="15"/>
        <v>66.339314999999999</v>
      </c>
      <c r="D120" s="666">
        <f>B120*C120</f>
        <v>1937.4396945749995</v>
      </c>
      <c r="E120" s="666">
        <f t="shared" si="16"/>
        <v>6.16</v>
      </c>
      <c r="F120" s="666">
        <f>D120*E120</f>
        <v>11934.628518581998</v>
      </c>
      <c r="G120" s="286">
        <v>1.4</v>
      </c>
      <c r="H120" s="286">
        <f>F120*G120</f>
        <v>16708.479926014796</v>
      </c>
      <c r="I120" s="666">
        <f t="shared" si="17"/>
        <v>18713.497517136573</v>
      </c>
    </row>
    <row r="121" spans="2:9" ht="15">
      <c r="B121" s="990">
        <v>31.541399999999999</v>
      </c>
      <c r="C121" s="666">
        <f t="shared" si="15"/>
        <v>66.339314999999999</v>
      </c>
      <c r="D121" s="666">
        <f>B121*C121</f>
        <v>2092.4348701409999</v>
      </c>
      <c r="E121" s="666">
        <f t="shared" si="16"/>
        <v>6.16</v>
      </c>
      <c r="F121" s="666">
        <f>D121*E121</f>
        <v>12889.39880006856</v>
      </c>
      <c r="G121" s="286">
        <v>1.4</v>
      </c>
      <c r="H121" s="286">
        <f>F121*G121</f>
        <v>18045.158320095983</v>
      </c>
      <c r="I121" s="666">
        <f t="shared" si="17"/>
        <v>20210.577318507501</v>
      </c>
    </row>
    <row r="122" spans="2:9" ht="15">
      <c r="B122" s="990">
        <v>28.541664615067699</v>
      </c>
      <c r="C122" s="666">
        <f t="shared" si="15"/>
        <v>66.339314999999999</v>
      </c>
      <c r="D122" s="666">
        <f>B122*C122</f>
        <v>1893.4344795233299</v>
      </c>
      <c r="E122" s="666">
        <f t="shared" si="16"/>
        <v>6.16</v>
      </c>
      <c r="F122" s="666">
        <f>D122*E122</f>
        <v>11663.556393863711</v>
      </c>
      <c r="G122" s="286">
        <v>1.4</v>
      </c>
      <c r="H122" s="286">
        <f>F122*G122</f>
        <v>16328.978951409195</v>
      </c>
      <c r="I122" s="666">
        <f t="shared" si="17"/>
        <v>18288.456425578301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002060"/>
  </sheetPr>
  <dimension ref="A1:AN438"/>
  <sheetViews>
    <sheetView view="pageBreakPreview" zoomScaleNormal="70" zoomScaleSheetLayoutView="100" workbookViewId="0">
      <selection activeCell="H9" sqref="H9"/>
    </sheetView>
  </sheetViews>
  <sheetFormatPr defaultRowHeight="15"/>
  <cols>
    <col min="1" max="1" width="23.7109375" style="329" customWidth="1"/>
    <col min="2" max="2" width="4.140625" style="329" customWidth="1"/>
    <col min="3" max="3" width="68.140625" style="329" customWidth="1"/>
    <col min="4" max="4" width="15.28515625" style="1005" customWidth="1"/>
    <col min="5" max="5" width="9.140625" style="329"/>
    <col min="6" max="6" width="11.28515625" style="329" customWidth="1"/>
    <col min="7" max="7" width="9.140625" style="329"/>
    <col min="8" max="8" width="11" style="329" customWidth="1"/>
    <col min="9" max="16384" width="9.140625" style="329"/>
  </cols>
  <sheetData>
    <row r="1" spans="1:40" ht="37.5" customHeight="1">
      <c r="A1" s="2887" t="s">
        <v>1610</v>
      </c>
      <c r="B1" s="2888"/>
      <c r="C1" s="2888"/>
      <c r="D1" s="2889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</row>
    <row r="2" spans="1:40" ht="15.75" customHeight="1" thickBot="1">
      <c r="A2" s="2918"/>
      <c r="B2" s="2919"/>
      <c r="C2" s="2919"/>
      <c r="D2" s="2920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</row>
    <row r="3" spans="1:40" ht="54" customHeight="1">
      <c r="A3" s="1013" t="s">
        <v>1004</v>
      </c>
      <c r="B3" s="1014" t="s">
        <v>1005</v>
      </c>
      <c r="C3" s="1014" t="s">
        <v>222</v>
      </c>
      <c r="D3" s="1015" t="s">
        <v>985</v>
      </c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</row>
    <row r="4" spans="1:40" ht="15.75">
      <c r="A4" s="2915"/>
      <c r="B4" s="1016">
        <v>1</v>
      </c>
      <c r="C4" s="1017" t="s">
        <v>1425</v>
      </c>
      <c r="D4" s="1018">
        <f>'Аксессуары (2)'!I3</f>
        <v>53082.99882258883</v>
      </c>
      <c r="E4" s="328"/>
      <c r="F4" s="380"/>
      <c r="G4" s="328"/>
      <c r="H4" s="380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</row>
    <row r="5" spans="1:40" ht="15.75">
      <c r="A5" s="2916"/>
      <c r="B5" s="1016">
        <v>2</v>
      </c>
      <c r="C5" s="1017" t="s">
        <v>1426</v>
      </c>
      <c r="D5" s="1018">
        <f>'Аксессуары (2)'!I4</f>
        <v>63946.900057540865</v>
      </c>
      <c r="E5" s="328"/>
      <c r="F5" s="380"/>
      <c r="G5" s="328"/>
      <c r="H5" s="380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</row>
    <row r="6" spans="1:40" ht="15.75">
      <c r="A6" s="2916"/>
      <c r="B6" s="1016">
        <v>3</v>
      </c>
      <c r="C6" s="1017" t="s">
        <v>1427</v>
      </c>
      <c r="D6" s="1018">
        <f>'Аксессуары (2)'!I5</f>
        <v>62442.26711501048</v>
      </c>
      <c r="E6" s="328"/>
      <c r="F6" s="380"/>
      <c r="G6" s="328"/>
      <c r="H6" s="380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328"/>
      <c r="Z6" s="328"/>
      <c r="AA6" s="328"/>
      <c r="AB6" s="328"/>
      <c r="AC6" s="328"/>
      <c r="AD6" s="328"/>
      <c r="AE6" s="328"/>
      <c r="AF6" s="328"/>
      <c r="AG6" s="328"/>
      <c r="AH6" s="328"/>
      <c r="AI6" s="328"/>
      <c r="AJ6" s="328"/>
      <c r="AK6" s="328"/>
      <c r="AL6" s="328"/>
      <c r="AM6" s="328"/>
      <c r="AN6" s="328"/>
    </row>
    <row r="7" spans="1:40" ht="15.75">
      <c r="A7" s="2916"/>
      <c r="B7" s="1016">
        <v>4</v>
      </c>
      <c r="C7" s="1017" t="s">
        <v>1428</v>
      </c>
      <c r="D7" s="1018">
        <f>'Аксессуары (2)'!I6</f>
        <v>69522.091731145803</v>
      </c>
      <c r="E7" s="328"/>
      <c r="F7" s="380"/>
      <c r="G7" s="328"/>
      <c r="H7" s="380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28"/>
      <c r="AJ7" s="328"/>
      <c r="AK7" s="328"/>
      <c r="AL7" s="328"/>
      <c r="AM7" s="328"/>
      <c r="AN7" s="328"/>
    </row>
    <row r="8" spans="1:40" ht="15.75">
      <c r="A8" s="2916"/>
      <c r="B8" s="1016">
        <v>5</v>
      </c>
      <c r="C8" s="1017" t="s">
        <v>1429</v>
      </c>
      <c r="D8" s="1018">
        <f>'Аксессуары (2)'!I7</f>
        <v>60937.634172480131</v>
      </c>
      <c r="E8" s="328"/>
      <c r="F8" s="380"/>
      <c r="G8" s="328"/>
      <c r="H8" s="380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</row>
    <row r="9" spans="1:40" ht="15.75">
      <c r="A9" s="2916"/>
      <c r="B9" s="1016">
        <v>6</v>
      </c>
      <c r="C9" s="1017" t="s">
        <v>1430</v>
      </c>
      <c r="D9" s="1018">
        <f>'Аксессуары (2)'!I8</f>
        <v>66956.165942601612</v>
      </c>
      <c r="E9" s="328"/>
      <c r="F9" s="380"/>
      <c r="G9" s="328"/>
      <c r="H9" s="380"/>
      <c r="I9" s="32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  <c r="AK9" s="328"/>
      <c r="AL9" s="328"/>
      <c r="AM9" s="328"/>
      <c r="AN9" s="328"/>
    </row>
    <row r="10" spans="1:40" ht="15.75">
      <c r="A10" s="2916"/>
      <c r="B10" s="1016">
        <v>7</v>
      </c>
      <c r="C10" s="1017" t="s">
        <v>1431</v>
      </c>
      <c r="D10" s="1018">
        <f>'Аксессуары (2)'!I9</f>
        <v>79745.545954109795</v>
      </c>
      <c r="E10" s="328"/>
      <c r="F10" s="380"/>
      <c r="G10" s="328"/>
      <c r="H10" s="380"/>
      <c r="I10" s="328"/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8"/>
      <c r="V10" s="328"/>
      <c r="W10" s="328"/>
      <c r="X10" s="328"/>
      <c r="Y10" s="328"/>
      <c r="Z10" s="328"/>
      <c r="AA10" s="328"/>
      <c r="AB10" s="328"/>
      <c r="AC10" s="328"/>
      <c r="AD10" s="328"/>
      <c r="AE10" s="328"/>
      <c r="AF10" s="328"/>
      <c r="AG10" s="328"/>
      <c r="AH10" s="328"/>
      <c r="AI10" s="328"/>
      <c r="AJ10" s="328"/>
      <c r="AK10" s="328"/>
      <c r="AL10" s="328"/>
      <c r="AM10" s="328"/>
      <c r="AN10" s="328"/>
    </row>
    <row r="11" spans="1:40" ht="15.75">
      <c r="A11" s="2916"/>
      <c r="B11" s="1016">
        <v>8</v>
      </c>
      <c r="C11" s="1017" t="s">
        <v>1432</v>
      </c>
      <c r="D11" s="1018">
        <f>'Аксессуары (2)'!I10</f>
        <v>61689.950643745309</v>
      </c>
      <c r="E11" s="328"/>
      <c r="F11" s="380"/>
      <c r="G11" s="328"/>
      <c r="H11" s="380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  <c r="Y11" s="328"/>
      <c r="Z11" s="328"/>
      <c r="AA11" s="328"/>
      <c r="AB11" s="328"/>
      <c r="AC11" s="328"/>
      <c r="AD11" s="328"/>
      <c r="AE11" s="328"/>
      <c r="AF11" s="328"/>
      <c r="AG11" s="328"/>
      <c r="AH11" s="328"/>
      <c r="AI11" s="328"/>
      <c r="AJ11" s="328"/>
      <c r="AK11" s="328"/>
      <c r="AL11" s="328"/>
      <c r="AM11" s="328"/>
      <c r="AN11" s="328"/>
    </row>
    <row r="12" spans="1:40" ht="15.75">
      <c r="A12" s="2916"/>
      <c r="B12" s="1016">
        <v>9</v>
      </c>
      <c r="C12" s="1017" t="s">
        <v>1433</v>
      </c>
      <c r="D12" s="1018">
        <f>'Аксессуары (2)'!I11</f>
        <v>68460.798885131997</v>
      </c>
      <c r="E12" s="328"/>
      <c r="F12" s="380"/>
      <c r="G12" s="328"/>
      <c r="H12" s="380"/>
      <c r="I12" s="328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28"/>
      <c r="U12" s="328"/>
      <c r="V12" s="328"/>
      <c r="W12" s="328"/>
      <c r="X12" s="328"/>
      <c r="Y12" s="328"/>
      <c r="Z12" s="328"/>
      <c r="AA12" s="328"/>
      <c r="AB12" s="328"/>
      <c r="AC12" s="328"/>
      <c r="AD12" s="328"/>
      <c r="AE12" s="328"/>
      <c r="AF12" s="328"/>
      <c r="AG12" s="328"/>
      <c r="AH12" s="328"/>
      <c r="AI12" s="328"/>
      <c r="AJ12" s="328"/>
      <c r="AK12" s="328"/>
      <c r="AL12" s="328"/>
      <c r="AM12" s="328"/>
      <c r="AN12" s="328"/>
    </row>
    <row r="13" spans="1:40" ht="15.75">
      <c r="A13" s="2916"/>
      <c r="B13" s="1016">
        <v>10</v>
      </c>
      <c r="C13" s="1017" t="s">
        <v>1434</v>
      </c>
      <c r="D13" s="1018">
        <f>'Аксессуары (2)'!I12</f>
        <v>84259.44478170092</v>
      </c>
      <c r="E13" s="328"/>
      <c r="F13" s="380"/>
      <c r="G13" s="328"/>
      <c r="H13" s="380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  <c r="AA13" s="328"/>
      <c r="AB13" s="328"/>
      <c r="AC13" s="328"/>
      <c r="AD13" s="328"/>
      <c r="AE13" s="328"/>
      <c r="AF13" s="328"/>
      <c r="AG13" s="328"/>
      <c r="AH13" s="328"/>
      <c r="AI13" s="328"/>
      <c r="AJ13" s="328"/>
      <c r="AK13" s="328"/>
      <c r="AL13" s="328"/>
      <c r="AM13" s="328"/>
      <c r="AN13" s="328"/>
    </row>
    <row r="14" spans="1:40" ht="15.75">
      <c r="A14" s="2916"/>
      <c r="B14" s="1016">
        <v>11</v>
      </c>
      <c r="C14" s="1017" t="s">
        <v>1435</v>
      </c>
      <c r="D14" s="1018">
        <f>'Аксессуары (2)'!I13</f>
        <v>67708.482413866819</v>
      </c>
      <c r="E14" s="328"/>
      <c r="F14" s="380"/>
      <c r="G14" s="328"/>
      <c r="H14" s="380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28"/>
      <c r="X14" s="328"/>
      <c r="Y14" s="328"/>
      <c r="Z14" s="328"/>
      <c r="AA14" s="328"/>
      <c r="AB14" s="328"/>
      <c r="AC14" s="328"/>
      <c r="AD14" s="328"/>
      <c r="AE14" s="328"/>
      <c r="AF14" s="328"/>
      <c r="AG14" s="328"/>
      <c r="AH14" s="328"/>
      <c r="AI14" s="328"/>
      <c r="AJ14" s="328"/>
      <c r="AK14" s="328"/>
      <c r="AL14" s="328"/>
      <c r="AM14" s="328"/>
      <c r="AN14" s="328"/>
    </row>
    <row r="15" spans="1:40" ht="15.75">
      <c r="A15" s="2916"/>
      <c r="B15" s="1016">
        <v>12</v>
      </c>
      <c r="C15" s="1017" t="s">
        <v>1436</v>
      </c>
      <c r="D15" s="1018">
        <f>'Аксессуары (2)'!I14</f>
        <v>83507.128310435757</v>
      </c>
      <c r="E15" s="328"/>
      <c r="F15" s="380"/>
      <c r="G15" s="328"/>
      <c r="H15" s="380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328"/>
      <c r="AN15" s="328"/>
    </row>
    <row r="16" spans="1:40" ht="15.75">
      <c r="A16" s="2916"/>
      <c r="B16" s="1016">
        <v>13</v>
      </c>
      <c r="C16" s="1017" t="s">
        <v>1437</v>
      </c>
      <c r="D16" s="1018">
        <f>'Аксессуары (2)'!I15</f>
        <v>103067.35656333057</v>
      </c>
      <c r="E16" s="328"/>
      <c r="F16" s="380"/>
      <c r="G16" s="328"/>
      <c r="H16" s="380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328"/>
      <c r="AN16" s="328"/>
    </row>
    <row r="17" spans="1:40" ht="15.75">
      <c r="A17" s="2916"/>
      <c r="B17" s="1016">
        <v>14</v>
      </c>
      <c r="C17" s="1017" t="s">
        <v>1438</v>
      </c>
      <c r="D17" s="1018">
        <f>'Аксессуары (2)'!I16</f>
        <v>69213.115356397189</v>
      </c>
      <c r="E17" s="328"/>
      <c r="F17" s="380"/>
      <c r="G17" s="328"/>
      <c r="H17" s="380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  <c r="AL17" s="328"/>
      <c r="AM17" s="328"/>
      <c r="AN17" s="328"/>
    </row>
    <row r="18" spans="1:40" ht="15.75">
      <c r="A18" s="2916"/>
      <c r="B18" s="1016">
        <v>15</v>
      </c>
      <c r="C18" s="1017" t="s">
        <v>1439</v>
      </c>
      <c r="D18" s="1018">
        <f>'Аксессуары (2)'!I17</f>
        <v>84259.44478170092</v>
      </c>
      <c r="E18" s="328"/>
      <c r="F18" s="380"/>
      <c r="G18" s="328"/>
      <c r="H18" s="380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  <c r="AG18" s="328"/>
      <c r="AH18" s="328"/>
      <c r="AI18" s="328"/>
      <c r="AJ18" s="328"/>
      <c r="AK18" s="328"/>
      <c r="AL18" s="328"/>
      <c r="AM18" s="328"/>
      <c r="AN18" s="328"/>
    </row>
    <row r="19" spans="1:40" ht="15.75">
      <c r="A19" s="2916"/>
      <c r="B19" s="1016">
        <v>16</v>
      </c>
      <c r="C19" s="1017" t="s">
        <v>1440</v>
      </c>
      <c r="D19" s="1018">
        <f>'Аксессуары (2)'!I18</f>
        <v>102315.04009206541</v>
      </c>
      <c r="E19" s="328"/>
      <c r="F19" s="380"/>
      <c r="G19" s="328"/>
      <c r="H19" s="380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328"/>
      <c r="AB19" s="328"/>
      <c r="AC19" s="328"/>
      <c r="AD19" s="328"/>
      <c r="AE19" s="328"/>
      <c r="AF19" s="328"/>
      <c r="AG19" s="328"/>
      <c r="AH19" s="328"/>
      <c r="AI19" s="328"/>
      <c r="AJ19" s="328"/>
      <c r="AK19" s="328"/>
      <c r="AL19" s="328"/>
      <c r="AM19" s="328"/>
      <c r="AN19" s="328"/>
    </row>
    <row r="20" spans="1:40" ht="15.75">
      <c r="A20" s="2916"/>
      <c r="B20" s="1016">
        <v>17</v>
      </c>
      <c r="C20" s="1017" t="s">
        <v>1441</v>
      </c>
      <c r="D20" s="1018">
        <f>'Аксессуары (2)'!I19</f>
        <v>137673.91424152916</v>
      </c>
      <c r="E20" s="328"/>
      <c r="F20" s="380"/>
      <c r="G20" s="328"/>
      <c r="H20" s="380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  <c r="AG20" s="328"/>
      <c r="AH20" s="328"/>
      <c r="AI20" s="328"/>
      <c r="AJ20" s="328"/>
      <c r="AK20" s="328"/>
      <c r="AL20" s="328"/>
      <c r="AM20" s="328"/>
      <c r="AN20" s="328"/>
    </row>
    <row r="21" spans="1:40" ht="15.75">
      <c r="A21" s="2916"/>
      <c r="B21" s="1016">
        <v>18</v>
      </c>
      <c r="C21" s="1017" t="s">
        <v>1442</v>
      </c>
      <c r="D21" s="1018">
        <f>'Аксессуары (2)'!I20</f>
        <v>95544.191850678748</v>
      </c>
      <c r="E21" s="328"/>
      <c r="F21" s="380"/>
      <c r="G21" s="328"/>
      <c r="H21" s="380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8"/>
      <c r="AH21" s="328"/>
      <c r="AI21" s="328"/>
      <c r="AJ21" s="328"/>
      <c r="AK21" s="328"/>
      <c r="AL21" s="328"/>
      <c r="AM21" s="328"/>
      <c r="AN21" s="328"/>
    </row>
    <row r="22" spans="1:40" ht="15.75">
      <c r="A22" s="2916"/>
      <c r="B22" s="1016">
        <v>19</v>
      </c>
      <c r="C22" s="1017" t="s">
        <v>1443</v>
      </c>
      <c r="D22" s="1018">
        <f>'Аксессуары (2)'!I21</f>
        <v>107581.25539092169</v>
      </c>
      <c r="E22" s="328"/>
      <c r="F22" s="380"/>
      <c r="G22" s="328"/>
      <c r="H22" s="380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  <c r="AG22" s="328"/>
      <c r="AH22" s="328"/>
      <c r="AI22" s="328"/>
      <c r="AJ22" s="328"/>
      <c r="AK22" s="328"/>
      <c r="AL22" s="328"/>
      <c r="AM22" s="328"/>
      <c r="AN22" s="328"/>
    </row>
    <row r="23" spans="1:40" ht="15.75">
      <c r="A23" s="2916"/>
      <c r="B23" s="1016">
        <v>20</v>
      </c>
      <c r="C23" s="1017" t="s">
        <v>1444</v>
      </c>
      <c r="D23" s="1018">
        <f>'Аксессуары (2)'!I22</f>
        <v>140683.18012658996</v>
      </c>
      <c r="E23" s="328"/>
      <c r="F23" s="380"/>
      <c r="G23" s="328"/>
      <c r="H23" s="380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  <c r="AF23" s="328"/>
      <c r="AG23" s="328"/>
      <c r="AH23" s="328"/>
      <c r="AI23" s="328"/>
      <c r="AJ23" s="328"/>
      <c r="AK23" s="328"/>
      <c r="AL23" s="328"/>
      <c r="AM23" s="328"/>
      <c r="AN23" s="328"/>
    </row>
    <row r="24" spans="1:40" ht="15.75">
      <c r="A24" s="2916"/>
      <c r="B24" s="1016">
        <v>21</v>
      </c>
      <c r="C24" s="1017" t="s">
        <v>1445</v>
      </c>
      <c r="D24" s="1018">
        <f>'Аксессуары (2)'!I23</f>
        <v>171712.84914215823</v>
      </c>
      <c r="E24" s="328"/>
      <c r="F24" s="380"/>
      <c r="G24" s="328"/>
      <c r="H24" s="380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28"/>
      <c r="AG24" s="328"/>
      <c r="AH24" s="328"/>
      <c r="AI24" s="328"/>
      <c r="AJ24" s="328"/>
      <c r="AK24" s="328"/>
      <c r="AL24" s="328"/>
      <c r="AM24" s="328"/>
      <c r="AN24" s="328"/>
    </row>
    <row r="25" spans="1:40" ht="15.75">
      <c r="A25" s="2916"/>
      <c r="B25" s="1016">
        <v>22</v>
      </c>
      <c r="C25" s="1017" t="s">
        <v>1446</v>
      </c>
      <c r="D25" s="1018">
        <f>'Аксессуары (2)'!I24</f>
        <v>240103.68848258289</v>
      </c>
      <c r="E25" s="328"/>
      <c r="F25" s="380"/>
      <c r="G25" s="328"/>
      <c r="H25" s="380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8"/>
      <c r="AI25" s="328"/>
      <c r="AJ25" s="328"/>
      <c r="AK25" s="328"/>
      <c r="AL25" s="328"/>
      <c r="AM25" s="328"/>
      <c r="AN25" s="328"/>
    </row>
    <row r="26" spans="1:40" ht="15.75">
      <c r="A26" s="2916"/>
      <c r="B26" s="1016">
        <v>23</v>
      </c>
      <c r="C26" s="1017" t="s">
        <v>1447</v>
      </c>
      <c r="D26" s="1018">
        <f>'Аксессуары (2)'!I25</f>
        <v>233958.11193030686</v>
      </c>
      <c r="E26" s="328"/>
      <c r="F26" s="380"/>
      <c r="G26" s="328"/>
      <c r="H26" s="380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  <c r="AL26" s="328"/>
      <c r="AM26" s="328"/>
      <c r="AN26" s="328"/>
    </row>
    <row r="27" spans="1:40" ht="15.75">
      <c r="A27" s="2916"/>
      <c r="B27" s="1016">
        <v>24</v>
      </c>
      <c r="C27" s="1017" t="s">
        <v>1448</v>
      </c>
      <c r="D27" s="1018">
        <f>'Аксессуары (2)'!I26</f>
        <v>143798.14336711765</v>
      </c>
      <c r="E27" s="328"/>
      <c r="F27" s="380"/>
      <c r="G27" s="328"/>
      <c r="H27" s="380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28"/>
      <c r="AI27" s="328"/>
      <c r="AJ27" s="328"/>
      <c r="AK27" s="328"/>
      <c r="AL27" s="328"/>
      <c r="AM27" s="328"/>
      <c r="AN27" s="328"/>
    </row>
    <row r="28" spans="1:40" ht="15.75">
      <c r="A28" s="2916"/>
      <c r="B28" s="1016">
        <v>25</v>
      </c>
      <c r="C28" s="1017" t="s">
        <v>1449</v>
      </c>
      <c r="D28" s="1018">
        <f>'Аксессуары (2)'!I27</f>
        <v>174612.0312315</v>
      </c>
      <c r="E28" s="328"/>
      <c r="F28" s="380"/>
      <c r="G28" s="328"/>
      <c r="H28" s="380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28"/>
      <c r="AI28" s="328"/>
      <c r="AJ28" s="328"/>
      <c r="AK28" s="328"/>
      <c r="AL28" s="328"/>
      <c r="AM28" s="328"/>
      <c r="AN28" s="328"/>
    </row>
    <row r="29" spans="1:40" ht="15.75">
      <c r="A29" s="2916"/>
      <c r="B29" s="1016">
        <v>26</v>
      </c>
      <c r="C29" s="1017" t="s">
        <v>1450</v>
      </c>
      <c r="D29" s="1018">
        <f>'Аксессуары (2)'!I28</f>
        <v>198485.45768642865</v>
      </c>
      <c r="E29" s="328"/>
      <c r="F29" s="380"/>
      <c r="G29" s="328"/>
      <c r="H29" s="380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328"/>
      <c r="AD29" s="328"/>
      <c r="AE29" s="328"/>
      <c r="AF29" s="328"/>
      <c r="AG29" s="328"/>
      <c r="AH29" s="328"/>
      <c r="AI29" s="328"/>
      <c r="AJ29" s="328"/>
      <c r="AK29" s="328"/>
      <c r="AL29" s="328"/>
      <c r="AM29" s="328"/>
      <c r="AN29" s="328"/>
    </row>
    <row r="30" spans="1:40" ht="15.75">
      <c r="A30" s="2916"/>
      <c r="B30" s="1016">
        <v>27</v>
      </c>
      <c r="C30" s="1017" t="s">
        <v>1451</v>
      </c>
      <c r="D30" s="1018">
        <f>'Аксессуары (2)'!I29</f>
        <v>229662.43586281294</v>
      </c>
      <c r="E30" s="328"/>
      <c r="F30" s="380"/>
      <c r="G30" s="328"/>
      <c r="H30" s="380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8"/>
      <c r="AD30" s="328"/>
      <c r="AE30" s="328"/>
      <c r="AF30" s="328"/>
      <c r="AG30" s="328"/>
      <c r="AH30" s="328"/>
      <c r="AI30" s="328"/>
      <c r="AJ30" s="328"/>
      <c r="AK30" s="328"/>
      <c r="AL30" s="328"/>
      <c r="AM30" s="328"/>
      <c r="AN30" s="328"/>
    </row>
    <row r="31" spans="1:40" ht="15.75">
      <c r="A31" s="2916"/>
      <c r="B31" s="1016">
        <v>28</v>
      </c>
      <c r="C31" s="1017" t="s">
        <v>1452</v>
      </c>
      <c r="D31" s="1018">
        <f>'Аксессуары (2)'!I30</f>
        <v>152602.11132836976</v>
      </c>
      <c r="E31" s="328"/>
      <c r="F31" s="380"/>
      <c r="G31" s="328"/>
      <c r="H31" s="380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28"/>
      <c r="AF31" s="328"/>
      <c r="AG31" s="328"/>
      <c r="AH31" s="328"/>
      <c r="AI31" s="328"/>
      <c r="AJ31" s="328"/>
      <c r="AK31" s="328"/>
      <c r="AL31" s="328"/>
      <c r="AM31" s="328"/>
      <c r="AN31" s="328"/>
    </row>
    <row r="32" spans="1:40" ht="15.75">
      <c r="A32" s="2916"/>
      <c r="B32" s="1016">
        <v>29</v>
      </c>
      <c r="C32" s="1017" t="s">
        <v>1453</v>
      </c>
      <c r="D32" s="1018">
        <f>'Аксессуары (2)'!I31</f>
        <v>182682.33519598114</v>
      </c>
      <c r="E32" s="328"/>
      <c r="F32" s="380"/>
      <c r="G32" s="328"/>
      <c r="H32" s="380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28"/>
      <c r="AF32" s="328"/>
      <c r="AG32" s="328"/>
      <c r="AH32" s="328"/>
      <c r="AI32" s="328"/>
      <c r="AJ32" s="328"/>
      <c r="AK32" s="328"/>
      <c r="AL32" s="328"/>
      <c r="AM32" s="328"/>
      <c r="AN32" s="328"/>
    </row>
    <row r="33" spans="1:40" ht="15.75">
      <c r="A33" s="2916"/>
      <c r="B33" s="1016">
        <v>30</v>
      </c>
      <c r="C33" s="1017" t="s">
        <v>1454</v>
      </c>
      <c r="D33" s="1018">
        <f>'Аксессуары (2)'!I32</f>
        <v>246130.06903894892</v>
      </c>
      <c r="E33" s="328"/>
      <c r="F33" s="380"/>
      <c r="G33" s="328"/>
      <c r="H33" s="380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</row>
    <row r="34" spans="1:40" ht="16.5" thickBot="1">
      <c r="A34" s="2917"/>
      <c r="B34" s="1019">
        <v>31</v>
      </c>
      <c r="C34" s="1020" t="s">
        <v>1455</v>
      </c>
      <c r="D34" s="1021">
        <f>'Аксессуары (2)'!I33</f>
        <v>286862.62273746426</v>
      </c>
      <c r="E34" s="328"/>
      <c r="F34" s="380"/>
      <c r="G34" s="328"/>
      <c r="H34" s="380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</row>
    <row r="35" spans="1:40" ht="15.75" thickBot="1">
      <c r="A35" s="333"/>
      <c r="B35" s="332"/>
      <c r="C35" s="331"/>
      <c r="D35" s="1002"/>
      <c r="E35" s="328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328"/>
      <c r="AB35" s="328"/>
      <c r="AC35" s="328"/>
      <c r="AD35" s="328"/>
      <c r="AE35" s="328"/>
      <c r="AF35" s="328"/>
      <c r="AG35" s="328"/>
      <c r="AH35" s="328"/>
      <c r="AI35" s="328"/>
      <c r="AJ35" s="328"/>
      <c r="AK35" s="328"/>
      <c r="AL35" s="328"/>
      <c r="AM35" s="328"/>
      <c r="AN35" s="328"/>
    </row>
    <row r="36" spans="1:40" ht="35.25" customHeight="1">
      <c r="A36" s="2887" t="s">
        <v>1611</v>
      </c>
      <c r="B36" s="2888"/>
      <c r="C36" s="2888"/>
      <c r="D36" s="2889"/>
      <c r="E36" s="328"/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28"/>
      <c r="AB36" s="328"/>
      <c r="AC36" s="328"/>
      <c r="AD36" s="328"/>
      <c r="AE36" s="328"/>
      <c r="AF36" s="328"/>
      <c r="AG36" s="328"/>
      <c r="AH36" s="328"/>
      <c r="AI36" s="328"/>
      <c r="AJ36" s="328"/>
      <c r="AK36" s="328"/>
      <c r="AL36" s="328"/>
      <c r="AM36" s="328"/>
      <c r="AN36" s="328"/>
    </row>
    <row r="37" spans="1:40" ht="15.75" customHeight="1" thickBot="1">
      <c r="A37" s="2918"/>
      <c r="B37" s="2919"/>
      <c r="C37" s="2919"/>
      <c r="D37" s="2920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</row>
    <row r="38" spans="1:40" ht="42.75" customHeight="1">
      <c r="A38" s="1013" t="s">
        <v>1004</v>
      </c>
      <c r="B38" s="1014" t="s">
        <v>1005</v>
      </c>
      <c r="C38" s="1014" t="s">
        <v>222</v>
      </c>
      <c r="D38" s="1015" t="s">
        <v>985</v>
      </c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</row>
    <row r="39" spans="1:40" ht="15.75">
      <c r="A39" s="2915"/>
      <c r="B39" s="1016">
        <v>1</v>
      </c>
      <c r="C39" s="1017" t="s">
        <v>1456</v>
      </c>
      <c r="D39" s="1018">
        <f>'Аксессуары (2)'!I35</f>
        <v>23350.610613946807</v>
      </c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</row>
    <row r="40" spans="1:40" ht="15.75">
      <c r="A40" s="2916"/>
      <c r="B40" s="1016">
        <v>2</v>
      </c>
      <c r="C40" s="1017" t="s">
        <v>1457</v>
      </c>
      <c r="D40" s="1018">
        <f>'Аксессуары (2)'!I36</f>
        <v>23309.346135543899</v>
      </c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28"/>
      <c r="AB40" s="328"/>
      <c r="AC40" s="328"/>
      <c r="AD40" s="328"/>
      <c r="AE40" s="328"/>
      <c r="AF40" s="328"/>
      <c r="AG40" s="328"/>
      <c r="AH40" s="328"/>
      <c r="AI40" s="328"/>
      <c r="AJ40" s="328"/>
      <c r="AK40" s="328"/>
      <c r="AL40" s="328"/>
      <c r="AM40" s="328"/>
      <c r="AN40" s="328"/>
    </row>
    <row r="41" spans="1:40" ht="15.75">
      <c r="A41" s="2916"/>
      <c r="B41" s="1016">
        <v>3</v>
      </c>
      <c r="C41" s="1017" t="s">
        <v>1458</v>
      </c>
      <c r="D41" s="1018">
        <f>'Аксессуары (2)'!I37</f>
        <v>24532.619182983501</v>
      </c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  <c r="AL41" s="328"/>
      <c r="AM41" s="328"/>
      <c r="AN41" s="328"/>
    </row>
    <row r="42" spans="1:40" ht="15.75">
      <c r="A42" s="2916"/>
      <c r="B42" s="1016">
        <v>4</v>
      </c>
      <c r="C42" s="1017" t="s">
        <v>1459</v>
      </c>
      <c r="D42" s="1018">
        <f>'Аксессуары (2)'!I38</f>
        <v>27393.938315792155</v>
      </c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</row>
    <row r="43" spans="1:40" ht="15.75">
      <c r="A43" s="2916"/>
      <c r="B43" s="1016">
        <v>5</v>
      </c>
      <c r="C43" s="1017" t="s">
        <v>1460</v>
      </c>
      <c r="D43" s="1018">
        <f>'Аксессуары (2)'!I39</f>
        <v>29089.80196545638</v>
      </c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C43" s="328"/>
      <c r="AD43" s="328"/>
      <c r="AE43" s="328"/>
      <c r="AF43" s="328"/>
      <c r="AG43" s="328"/>
      <c r="AH43" s="328"/>
      <c r="AI43" s="328"/>
      <c r="AJ43" s="328"/>
      <c r="AK43" s="328"/>
      <c r="AL43" s="328"/>
      <c r="AM43" s="328"/>
      <c r="AN43" s="328"/>
    </row>
    <row r="44" spans="1:40" ht="15.75">
      <c r="A44" s="2916"/>
      <c r="B44" s="1016">
        <v>6</v>
      </c>
      <c r="C44" s="1017" t="s">
        <v>1461</v>
      </c>
      <c r="D44" s="1018">
        <f>'Аксессуары (2)'!I40</f>
        <v>35344.503706182717</v>
      </c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  <c r="AH44" s="328"/>
      <c r="AI44" s="328"/>
      <c r="AJ44" s="328"/>
      <c r="AK44" s="328"/>
      <c r="AL44" s="328"/>
      <c r="AM44" s="328"/>
      <c r="AN44" s="328"/>
    </row>
    <row r="45" spans="1:40" ht="15.75">
      <c r="A45" s="2916"/>
      <c r="B45" s="1016">
        <v>7</v>
      </c>
      <c r="C45" s="1017" t="s">
        <v>1462</v>
      </c>
      <c r="D45" s="1018">
        <f>'Аксессуары (2)'!I41</f>
        <v>32720.957828583912</v>
      </c>
      <c r="E45" s="328"/>
      <c r="F45" s="328"/>
      <c r="G45" s="328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  <c r="Y45" s="328"/>
      <c r="Z45" s="328"/>
      <c r="AA45" s="328"/>
      <c r="AB45" s="328"/>
      <c r="AC45" s="328"/>
      <c r="AD45" s="328"/>
      <c r="AE45" s="328"/>
      <c r="AF45" s="328"/>
      <c r="AG45" s="328"/>
      <c r="AH45" s="328"/>
      <c r="AI45" s="328"/>
      <c r="AJ45" s="328"/>
      <c r="AK45" s="328"/>
      <c r="AL45" s="328"/>
      <c r="AM45" s="328"/>
      <c r="AN45" s="328"/>
    </row>
    <row r="46" spans="1:40" ht="15.75">
      <c r="A46" s="2916"/>
      <c r="B46" s="1016">
        <v>8</v>
      </c>
      <c r="C46" s="1017" t="s">
        <v>1463</v>
      </c>
      <c r="D46" s="1018">
        <f>'Аксессуары (2)'!I42</f>
        <v>40240.788276791776</v>
      </c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8"/>
      <c r="AI46" s="328"/>
      <c r="AJ46" s="328"/>
      <c r="AK46" s="328"/>
      <c r="AL46" s="328"/>
      <c r="AM46" s="328"/>
      <c r="AN46" s="328"/>
    </row>
    <row r="47" spans="1:40" ht="15.75">
      <c r="A47" s="2916"/>
      <c r="B47" s="1016">
        <v>9</v>
      </c>
      <c r="C47" s="1017" t="s">
        <v>1464</v>
      </c>
      <c r="D47" s="1018">
        <f>'Аксессуары (2)'!I43</f>
        <v>35813.428982245503</v>
      </c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28"/>
      <c r="AB47" s="328"/>
      <c r="AC47" s="328"/>
      <c r="AD47" s="328"/>
      <c r="AE47" s="328"/>
      <c r="AF47" s="328"/>
      <c r="AG47" s="328"/>
      <c r="AH47" s="328"/>
      <c r="AI47" s="328"/>
      <c r="AJ47" s="328"/>
      <c r="AK47" s="328"/>
      <c r="AL47" s="328"/>
      <c r="AM47" s="328"/>
      <c r="AN47" s="328"/>
    </row>
    <row r="48" spans="1:40" ht="15.75">
      <c r="A48" s="2916"/>
      <c r="B48" s="1016">
        <v>10</v>
      </c>
      <c r="C48" s="1017" t="s">
        <v>1465</v>
      </c>
      <c r="D48" s="1018">
        <f>'Аксессуары (2)'!I44</f>
        <v>44694.277799782285</v>
      </c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  <c r="AH48" s="328"/>
      <c r="AI48" s="328"/>
      <c r="AJ48" s="328"/>
      <c r="AK48" s="328"/>
      <c r="AL48" s="328"/>
      <c r="AM48" s="328"/>
      <c r="AN48" s="328"/>
    </row>
    <row r="49" spans="1:40" ht="15.75">
      <c r="A49" s="2916"/>
      <c r="B49" s="1016">
        <v>11</v>
      </c>
      <c r="C49" s="1017" t="s">
        <v>1466</v>
      </c>
      <c r="D49" s="1018">
        <f>'Аксессуары (2)'!I45</f>
        <v>39917.530156581073</v>
      </c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  <c r="AM49" s="328"/>
      <c r="AN49" s="328"/>
    </row>
    <row r="50" spans="1:40" ht="15.75">
      <c r="A50" s="2916"/>
      <c r="B50" s="1016">
        <v>12</v>
      </c>
      <c r="C50" s="1017" t="s">
        <v>1467</v>
      </c>
      <c r="D50" s="1018">
        <f>'Аксессуары (2)'!I46</f>
        <v>50286.856104817372</v>
      </c>
      <c r="E50" s="328"/>
      <c r="F50" s="328"/>
      <c r="G50" s="328"/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28"/>
      <c r="AF50" s="328"/>
      <c r="AG50" s="328"/>
      <c r="AH50" s="328"/>
      <c r="AI50" s="328"/>
      <c r="AJ50" s="328"/>
      <c r="AK50" s="328"/>
      <c r="AL50" s="328"/>
      <c r="AM50" s="328"/>
      <c r="AN50" s="328"/>
    </row>
    <row r="51" spans="1:40" ht="15.75">
      <c r="A51" s="2916"/>
      <c r="B51" s="1016">
        <v>13</v>
      </c>
      <c r="C51" s="1017" t="s">
        <v>1468</v>
      </c>
      <c r="D51" s="1018">
        <f>'Аксессуары (2)'!I47</f>
        <v>48038.474095334357</v>
      </c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  <c r="AH51" s="328"/>
      <c r="AI51" s="328"/>
      <c r="AJ51" s="328"/>
      <c r="AK51" s="328"/>
      <c r="AL51" s="328"/>
      <c r="AM51" s="328"/>
      <c r="AN51" s="328"/>
    </row>
    <row r="52" spans="1:40" ht="15.75">
      <c r="A52" s="2916"/>
      <c r="B52" s="1016">
        <v>14</v>
      </c>
      <c r="C52" s="1017" t="s">
        <v>1469</v>
      </c>
      <c r="D52" s="1018">
        <f>'Аксессуары (2)'!I48</f>
        <v>61742.064487587326</v>
      </c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  <c r="AH52" s="328"/>
      <c r="AI52" s="328"/>
      <c r="AJ52" s="328"/>
      <c r="AK52" s="328"/>
      <c r="AL52" s="328"/>
      <c r="AM52" s="328"/>
      <c r="AN52" s="328"/>
    </row>
    <row r="53" spans="1:40" ht="15.75">
      <c r="A53" s="2916"/>
      <c r="B53" s="1016">
        <v>15</v>
      </c>
      <c r="C53" s="1017" t="s">
        <v>1470</v>
      </c>
      <c r="D53" s="1018">
        <f>'Аксессуары (2)'!I49</f>
        <v>62124.204299043449</v>
      </c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  <c r="AC53" s="328"/>
      <c r="AD53" s="328"/>
      <c r="AE53" s="328"/>
      <c r="AF53" s="328"/>
      <c r="AG53" s="328"/>
      <c r="AH53" s="328"/>
      <c r="AI53" s="328"/>
      <c r="AJ53" s="328"/>
      <c r="AK53" s="328"/>
      <c r="AL53" s="328"/>
      <c r="AM53" s="328"/>
      <c r="AN53" s="328"/>
    </row>
    <row r="54" spans="1:40" ht="15.75">
      <c r="A54" s="2916"/>
      <c r="B54" s="1016">
        <v>16</v>
      </c>
      <c r="C54" s="1017" t="s">
        <v>1471</v>
      </c>
      <c r="D54" s="1018">
        <f>'Аксессуары (2)'!I50</f>
        <v>81562.25658969392</v>
      </c>
      <c r="E54" s="328"/>
      <c r="F54" s="328"/>
      <c r="G54" s="328"/>
      <c r="H54" s="328"/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  <c r="Y54" s="328"/>
      <c r="Z54" s="328"/>
      <c r="AA54" s="328"/>
      <c r="AB54" s="328"/>
      <c r="AC54" s="328"/>
      <c r="AD54" s="328"/>
      <c r="AE54" s="328"/>
      <c r="AF54" s="328"/>
      <c r="AG54" s="328"/>
      <c r="AH54" s="328"/>
      <c r="AI54" s="328"/>
      <c r="AJ54" s="328"/>
      <c r="AK54" s="328"/>
      <c r="AL54" s="328"/>
      <c r="AM54" s="328"/>
      <c r="AN54" s="328"/>
    </row>
    <row r="55" spans="1:40" ht="15.75">
      <c r="A55" s="2916"/>
      <c r="B55" s="1016">
        <v>17</v>
      </c>
      <c r="C55" s="1017" t="s">
        <v>1472</v>
      </c>
      <c r="D55" s="1018">
        <f>'Аксессуары (2)'!I51</f>
        <v>90214.318112933819</v>
      </c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  <c r="AB55" s="328"/>
      <c r="AC55" s="328"/>
      <c r="AD55" s="328"/>
      <c r="AE55" s="328"/>
      <c r="AF55" s="328"/>
      <c r="AG55" s="328"/>
      <c r="AH55" s="328"/>
      <c r="AI55" s="328"/>
      <c r="AJ55" s="328"/>
      <c r="AK55" s="328"/>
      <c r="AL55" s="328"/>
      <c r="AM55" s="328"/>
      <c r="AN55" s="328"/>
    </row>
    <row r="56" spans="1:40" ht="16.5" thickBot="1">
      <c r="A56" s="2917"/>
      <c r="B56" s="1019">
        <v>18</v>
      </c>
      <c r="C56" s="1020" t="s">
        <v>1473</v>
      </c>
      <c r="D56" s="1021">
        <f>'Аксессуары (2)'!I52</f>
        <v>120009.87271904039</v>
      </c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8"/>
      <c r="AH56" s="328"/>
      <c r="AI56" s="328"/>
      <c r="AJ56" s="328"/>
      <c r="AK56" s="328"/>
      <c r="AL56" s="328"/>
      <c r="AM56" s="328"/>
      <c r="AN56" s="328"/>
    </row>
    <row r="57" spans="1:40" ht="15.75" thickBot="1">
      <c r="A57" s="333"/>
      <c r="B57" s="332"/>
      <c r="C57" s="331"/>
      <c r="D57" s="1002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328"/>
      <c r="AD57" s="328"/>
      <c r="AE57" s="328"/>
      <c r="AF57" s="328"/>
      <c r="AG57" s="328"/>
      <c r="AH57" s="328"/>
      <c r="AI57" s="328"/>
      <c r="AJ57" s="328"/>
      <c r="AK57" s="328"/>
      <c r="AL57" s="328"/>
      <c r="AM57" s="328"/>
      <c r="AN57" s="328"/>
    </row>
    <row r="58" spans="1:40" ht="35.25" customHeight="1">
      <c r="A58" s="2887" t="s">
        <v>1602</v>
      </c>
      <c r="B58" s="2888"/>
      <c r="C58" s="2888"/>
      <c r="D58" s="2889"/>
      <c r="E58" s="328"/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328"/>
      <c r="AB58" s="328"/>
      <c r="AC58" s="328"/>
      <c r="AD58" s="328"/>
      <c r="AE58" s="328"/>
      <c r="AF58" s="328"/>
      <c r="AG58" s="328"/>
      <c r="AH58" s="328"/>
      <c r="AI58" s="328"/>
      <c r="AJ58" s="328"/>
      <c r="AK58" s="328"/>
      <c r="AL58" s="328"/>
      <c r="AM58" s="328"/>
      <c r="AN58" s="328"/>
    </row>
    <row r="59" spans="1:40" ht="15.75" customHeight="1" thickBot="1">
      <c r="A59" s="2890"/>
      <c r="B59" s="2891"/>
      <c r="C59" s="2891"/>
      <c r="D59" s="2892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328"/>
      <c r="AC59" s="328"/>
      <c r="AD59" s="328"/>
      <c r="AE59" s="328"/>
      <c r="AF59" s="328"/>
      <c r="AG59" s="328"/>
      <c r="AH59" s="328"/>
      <c r="AI59" s="328"/>
      <c r="AJ59" s="328"/>
      <c r="AK59" s="328"/>
      <c r="AL59" s="328"/>
      <c r="AM59" s="328"/>
      <c r="AN59" s="328"/>
    </row>
    <row r="60" spans="1:40" ht="33" customHeight="1" thickBot="1">
      <c r="A60" s="1022" t="s">
        <v>1004</v>
      </c>
      <c r="B60" s="1023" t="s">
        <v>1005</v>
      </c>
      <c r="C60" s="1023" t="s">
        <v>222</v>
      </c>
      <c r="D60" s="1024" t="s">
        <v>985</v>
      </c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  <c r="AC60" s="328"/>
      <c r="AD60" s="328"/>
      <c r="AE60" s="328"/>
      <c r="AF60" s="328"/>
      <c r="AG60" s="328"/>
      <c r="AH60" s="328"/>
      <c r="AI60" s="328"/>
      <c r="AJ60" s="328"/>
      <c r="AK60" s="328"/>
      <c r="AL60" s="328"/>
      <c r="AM60" s="328"/>
      <c r="AN60" s="328"/>
    </row>
    <row r="61" spans="1:40" ht="15.75">
      <c r="A61" s="2934"/>
      <c r="B61" s="1025">
        <v>1</v>
      </c>
      <c r="C61" s="1026" t="s">
        <v>1474</v>
      </c>
      <c r="D61" s="1027">
        <f>'Аксессуары (2)'!I54</f>
        <v>154925.20456729396</v>
      </c>
      <c r="E61" s="328"/>
      <c r="F61" s="328"/>
      <c r="G61" s="328"/>
      <c r="H61" s="328"/>
      <c r="I61" s="328"/>
      <c r="J61" s="32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  <c r="W61" s="328"/>
      <c r="X61" s="328"/>
      <c r="Y61" s="328"/>
      <c r="Z61" s="328"/>
      <c r="AA61" s="328"/>
      <c r="AB61" s="328"/>
      <c r="AC61" s="328"/>
      <c r="AD61" s="328"/>
      <c r="AE61" s="328"/>
      <c r="AF61" s="328"/>
      <c r="AG61" s="328"/>
      <c r="AH61" s="328"/>
      <c r="AI61" s="328"/>
      <c r="AJ61" s="328"/>
      <c r="AK61" s="328"/>
      <c r="AL61" s="328"/>
      <c r="AM61" s="328"/>
      <c r="AN61" s="328"/>
    </row>
    <row r="62" spans="1:40" ht="15.75">
      <c r="A62" s="2935"/>
      <c r="B62" s="1028">
        <v>2</v>
      </c>
      <c r="C62" s="1017" t="s">
        <v>1475</v>
      </c>
      <c r="D62" s="1018">
        <f>'Аксессуары (2)'!I55</f>
        <v>107826.18549507349</v>
      </c>
      <c r="E62" s="328"/>
      <c r="F62" s="328"/>
      <c r="G62" s="328"/>
      <c r="H62" s="328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  <c r="W62" s="328"/>
      <c r="X62" s="328"/>
      <c r="Y62" s="328"/>
      <c r="Z62" s="328"/>
      <c r="AA62" s="328"/>
      <c r="AB62" s="328"/>
      <c r="AC62" s="328"/>
      <c r="AD62" s="328"/>
      <c r="AE62" s="328"/>
      <c r="AF62" s="328"/>
      <c r="AG62" s="328"/>
      <c r="AH62" s="328"/>
      <c r="AI62" s="328"/>
      <c r="AJ62" s="328"/>
      <c r="AK62" s="328"/>
      <c r="AL62" s="328"/>
      <c r="AM62" s="328"/>
      <c r="AN62" s="328"/>
    </row>
    <row r="63" spans="1:40" ht="15.75">
      <c r="A63" s="2935"/>
      <c r="B63" s="1028">
        <v>3</v>
      </c>
      <c r="C63" s="1017" t="s">
        <v>1476</v>
      </c>
      <c r="D63" s="1018">
        <f>'Аксессуары (2)'!I56</f>
        <v>208430.30099001917</v>
      </c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328"/>
      <c r="AB63" s="328"/>
      <c r="AC63" s="328"/>
      <c r="AD63" s="328"/>
      <c r="AE63" s="328"/>
      <c r="AF63" s="328"/>
      <c r="AG63" s="328"/>
      <c r="AH63" s="328"/>
      <c r="AI63" s="328"/>
      <c r="AJ63" s="328"/>
      <c r="AK63" s="328"/>
      <c r="AL63" s="328"/>
      <c r="AM63" s="328"/>
      <c r="AN63" s="328"/>
    </row>
    <row r="64" spans="1:40" ht="15.75">
      <c r="A64" s="2935"/>
      <c r="B64" s="1028">
        <v>4</v>
      </c>
      <c r="C64" s="1017" t="s">
        <v>1477</v>
      </c>
      <c r="D64" s="1018">
        <f>'Аксессуары (2)'!I57</f>
        <v>253150.97859707309</v>
      </c>
      <c r="E64" s="328"/>
      <c r="F64" s="328"/>
      <c r="G64" s="328"/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28"/>
      <c r="U64" s="328"/>
      <c r="V64" s="328"/>
      <c r="W64" s="328"/>
      <c r="X64" s="328"/>
      <c r="Y64" s="328"/>
      <c r="Z64" s="328"/>
      <c r="AA64" s="328"/>
      <c r="AB64" s="328"/>
      <c r="AC64" s="328"/>
      <c r="AD64" s="328"/>
      <c r="AE64" s="328"/>
      <c r="AF64" s="328"/>
      <c r="AG64" s="328"/>
      <c r="AH64" s="328"/>
      <c r="AI64" s="328"/>
      <c r="AJ64" s="328"/>
      <c r="AK64" s="328"/>
      <c r="AL64" s="328"/>
      <c r="AM64" s="328"/>
      <c r="AN64" s="328"/>
    </row>
    <row r="65" spans="1:40" ht="15.75">
      <c r="A65" s="2935"/>
      <c r="B65" s="1028">
        <v>5</v>
      </c>
      <c r="C65" s="1017" t="s">
        <v>1478</v>
      </c>
      <c r="D65" s="1018">
        <f>'Аксессуары (2)'!I58</f>
        <v>253150.97859707309</v>
      </c>
      <c r="E65" s="328"/>
      <c r="F65" s="328"/>
      <c r="G65" s="328"/>
      <c r="H65" s="328"/>
      <c r="I65" s="328"/>
      <c r="J65" s="32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  <c r="W65" s="328"/>
      <c r="X65" s="328"/>
      <c r="Y65" s="328"/>
      <c r="Z65" s="328"/>
      <c r="AA65" s="328"/>
      <c r="AB65" s="328"/>
      <c r="AC65" s="328"/>
      <c r="AD65" s="328"/>
      <c r="AE65" s="328"/>
      <c r="AF65" s="328"/>
      <c r="AG65" s="328"/>
      <c r="AH65" s="328"/>
      <c r="AI65" s="328"/>
      <c r="AJ65" s="328"/>
      <c r="AK65" s="328"/>
      <c r="AL65" s="328"/>
      <c r="AM65" s="328"/>
      <c r="AN65" s="328"/>
    </row>
    <row r="66" spans="1:40" ht="15.75">
      <c r="A66" s="2935"/>
      <c r="B66" s="1028">
        <v>6</v>
      </c>
      <c r="C66" s="1017" t="s">
        <v>1479</v>
      </c>
      <c r="D66" s="1018">
        <f>'Аксессуары (2)'!I59</f>
        <v>333807.91499550972</v>
      </c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328"/>
      <c r="AC66" s="328"/>
      <c r="AD66" s="328"/>
      <c r="AE66" s="328"/>
      <c r="AF66" s="328"/>
      <c r="AG66" s="328"/>
      <c r="AH66" s="328"/>
      <c r="AI66" s="328"/>
      <c r="AJ66" s="328"/>
      <c r="AK66" s="328"/>
      <c r="AL66" s="328"/>
      <c r="AM66" s="328"/>
      <c r="AN66" s="328"/>
    </row>
    <row r="67" spans="1:40" ht="15.75">
      <c r="A67" s="2935"/>
      <c r="B67" s="1028">
        <v>7</v>
      </c>
      <c r="C67" s="1017" t="s">
        <v>1480</v>
      </c>
      <c r="D67" s="1018">
        <f>'Аксессуары (2)'!I60</f>
        <v>535849.54775594966</v>
      </c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28"/>
      <c r="U67" s="328"/>
      <c r="V67" s="328"/>
      <c r="W67" s="328"/>
      <c r="X67" s="328"/>
      <c r="Y67" s="328"/>
      <c r="Z67" s="328"/>
      <c r="AA67" s="328"/>
      <c r="AB67" s="328"/>
      <c r="AC67" s="328"/>
      <c r="AD67" s="328"/>
      <c r="AE67" s="328"/>
      <c r="AF67" s="328"/>
      <c r="AG67" s="328"/>
      <c r="AH67" s="328"/>
      <c r="AI67" s="328"/>
      <c r="AJ67" s="328"/>
      <c r="AK67" s="328"/>
      <c r="AL67" s="328"/>
      <c r="AM67" s="328"/>
      <c r="AN67" s="328"/>
    </row>
    <row r="68" spans="1:40" ht="16.5" thickBot="1">
      <c r="A68" s="2936"/>
      <c r="B68" s="1029">
        <v>8</v>
      </c>
      <c r="C68" s="1020" t="s">
        <v>1481</v>
      </c>
      <c r="D68" s="1021">
        <f>'Аксессуары (2)'!I61</f>
        <v>508697.70778023853</v>
      </c>
      <c r="E68" s="328"/>
      <c r="F68" s="328"/>
      <c r="G68" s="328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8"/>
      <c r="X68" s="328"/>
      <c r="Y68" s="328"/>
      <c r="Z68" s="328"/>
      <c r="AA68" s="328"/>
      <c r="AB68" s="328"/>
      <c r="AC68" s="328"/>
      <c r="AD68" s="328"/>
      <c r="AE68" s="328"/>
      <c r="AF68" s="328"/>
      <c r="AG68" s="328"/>
      <c r="AH68" s="328"/>
      <c r="AI68" s="328"/>
      <c r="AJ68" s="328"/>
      <c r="AK68" s="328"/>
      <c r="AL68" s="328"/>
      <c r="AM68" s="328"/>
      <c r="AN68" s="328"/>
    </row>
    <row r="69" spans="1:40" ht="15.75" thickBot="1">
      <c r="A69" s="333"/>
      <c r="B69" s="332"/>
      <c r="C69" s="331"/>
      <c r="D69" s="1002"/>
      <c r="E69" s="328"/>
      <c r="F69" s="328"/>
      <c r="G69" s="328"/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8"/>
      <c r="AL69" s="328"/>
      <c r="AM69" s="328"/>
      <c r="AN69" s="328"/>
    </row>
    <row r="70" spans="1:40" ht="34.5" customHeight="1">
      <c r="A70" s="2887" t="s">
        <v>1603</v>
      </c>
      <c r="B70" s="2888"/>
      <c r="C70" s="2888"/>
      <c r="D70" s="2889"/>
      <c r="E70" s="328"/>
      <c r="F70" s="328"/>
      <c r="G70" s="328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  <c r="Y70" s="328"/>
      <c r="Z70" s="328"/>
      <c r="AA70" s="328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</row>
    <row r="71" spans="1:40" ht="15.75" customHeight="1" thickBot="1">
      <c r="A71" s="2890"/>
      <c r="B71" s="2891"/>
      <c r="C71" s="2891"/>
      <c r="D71" s="2892"/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8"/>
      <c r="X71" s="328"/>
      <c r="Y71" s="328"/>
      <c r="Z71" s="328"/>
      <c r="AA71" s="328"/>
      <c r="AB71" s="328"/>
      <c r="AC71" s="328"/>
      <c r="AD71" s="328"/>
      <c r="AE71" s="328"/>
      <c r="AF71" s="328"/>
      <c r="AG71" s="328"/>
      <c r="AH71" s="328"/>
      <c r="AI71" s="328"/>
      <c r="AJ71" s="328"/>
      <c r="AK71" s="328"/>
      <c r="AL71" s="328"/>
      <c r="AM71" s="328"/>
      <c r="AN71" s="328"/>
    </row>
    <row r="72" spans="1:40" ht="47.25" customHeight="1" thickBot="1">
      <c r="A72" s="1022" t="s">
        <v>1004</v>
      </c>
      <c r="B72" s="1023" t="s">
        <v>1005</v>
      </c>
      <c r="C72" s="1023" t="s">
        <v>222</v>
      </c>
      <c r="D72" s="1024" t="s">
        <v>985</v>
      </c>
      <c r="E72" s="328"/>
      <c r="F72" s="328"/>
      <c r="G72" s="328"/>
      <c r="H72" s="328"/>
      <c r="I72" s="328"/>
      <c r="J72" s="32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  <c r="W72" s="328"/>
      <c r="X72" s="328"/>
      <c r="Y72" s="328"/>
      <c r="Z72" s="328"/>
      <c r="AA72" s="328"/>
      <c r="AB72" s="328"/>
      <c r="AC72" s="328"/>
      <c r="AD72" s="328"/>
      <c r="AE72" s="328"/>
      <c r="AF72" s="328"/>
      <c r="AG72" s="328"/>
      <c r="AH72" s="328"/>
      <c r="AI72" s="328"/>
      <c r="AJ72" s="328"/>
      <c r="AK72" s="328"/>
      <c r="AL72" s="328"/>
      <c r="AM72" s="328"/>
      <c r="AN72" s="328"/>
    </row>
    <row r="73" spans="1:40" ht="15.75">
      <c r="A73" s="2921"/>
      <c r="B73" s="1030">
        <v>1</v>
      </c>
      <c r="C73" s="1026" t="s">
        <v>1482</v>
      </c>
      <c r="D73" s="1027">
        <f>'Аксессуары (2)'!I63</f>
        <v>63487.39053144263</v>
      </c>
      <c r="E73" s="328"/>
      <c r="F73" s="328"/>
      <c r="G73" s="328"/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328"/>
      <c r="AB73" s="328"/>
      <c r="AC73" s="328"/>
      <c r="AD73" s="328"/>
      <c r="AE73" s="328"/>
      <c r="AF73" s="328"/>
      <c r="AG73" s="328"/>
      <c r="AH73" s="328"/>
      <c r="AI73" s="328"/>
      <c r="AJ73" s="328"/>
      <c r="AK73" s="328"/>
      <c r="AL73" s="328"/>
      <c r="AM73" s="328"/>
      <c r="AN73" s="328"/>
    </row>
    <row r="74" spans="1:40" ht="15.75">
      <c r="A74" s="2916"/>
      <c r="B74" s="1016">
        <v>2</v>
      </c>
      <c r="C74" s="1017" t="s">
        <v>1483</v>
      </c>
      <c r="D74" s="1018">
        <f>'Аксессуары (2)'!I64</f>
        <v>74180.423980700696</v>
      </c>
      <c r="E74" s="328"/>
      <c r="F74" s="328"/>
      <c r="G74" s="328"/>
      <c r="H74" s="328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8"/>
      <c r="X74" s="328"/>
      <c r="Y74" s="328"/>
      <c r="Z74" s="328"/>
      <c r="AA74" s="328"/>
      <c r="AB74" s="328"/>
      <c r="AC74" s="328"/>
      <c r="AD74" s="328"/>
      <c r="AE74" s="328"/>
      <c r="AF74" s="328"/>
      <c r="AG74" s="328"/>
      <c r="AH74" s="328"/>
      <c r="AI74" s="328"/>
      <c r="AJ74" s="328"/>
      <c r="AK74" s="328"/>
      <c r="AL74" s="328"/>
      <c r="AM74" s="328"/>
      <c r="AN74" s="328"/>
    </row>
    <row r="75" spans="1:40" ht="15.75">
      <c r="A75" s="2916"/>
      <c r="B75" s="1016">
        <v>3</v>
      </c>
      <c r="C75" s="1017" t="s">
        <v>1484</v>
      </c>
      <c r="D75" s="1018">
        <f>'Аксессуары (2)'!I65</f>
        <v>90239.938742805272</v>
      </c>
      <c r="E75" s="328"/>
      <c r="F75" s="328"/>
      <c r="G75" s="328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328"/>
      <c r="AA75" s="328"/>
      <c r="AB75" s="328"/>
      <c r="AC75" s="328"/>
      <c r="AD75" s="328"/>
      <c r="AE75" s="328"/>
      <c r="AF75" s="328"/>
      <c r="AG75" s="328"/>
      <c r="AH75" s="328"/>
      <c r="AI75" s="328"/>
      <c r="AJ75" s="328"/>
      <c r="AK75" s="328"/>
      <c r="AL75" s="328"/>
      <c r="AM75" s="328"/>
      <c r="AN75" s="328"/>
    </row>
    <row r="76" spans="1:40" ht="15.75">
      <c r="A76" s="2916"/>
      <c r="B76" s="1016">
        <v>4</v>
      </c>
      <c r="C76" s="1017" t="s">
        <v>1485</v>
      </c>
      <c r="D76" s="1018">
        <f>'Аксессуары (2)'!I66</f>
        <v>90482.211415677331</v>
      </c>
      <c r="E76" s="328"/>
      <c r="F76" s="328"/>
      <c r="G76" s="328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328"/>
      <c r="AB76" s="328"/>
      <c r="AC76" s="328"/>
      <c r="AD76" s="328"/>
      <c r="AE76" s="328"/>
      <c r="AF76" s="328"/>
      <c r="AG76" s="328"/>
      <c r="AH76" s="328"/>
      <c r="AI76" s="328"/>
      <c r="AJ76" s="328"/>
      <c r="AK76" s="328"/>
      <c r="AL76" s="328"/>
      <c r="AM76" s="328"/>
      <c r="AN76" s="328"/>
    </row>
    <row r="77" spans="1:40" ht="15.75">
      <c r="A77" s="2916"/>
      <c r="B77" s="1016">
        <v>5</v>
      </c>
      <c r="C77" s="1017" t="s">
        <v>1486</v>
      </c>
      <c r="D77" s="1018">
        <f>'Аксессуары (2)'!I67</f>
        <v>94791.864856380387</v>
      </c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328"/>
      <c r="AB77" s="328"/>
      <c r="AC77" s="328"/>
      <c r="AD77" s="328"/>
      <c r="AE77" s="328"/>
      <c r="AF77" s="328"/>
      <c r="AG77" s="328"/>
      <c r="AH77" s="328"/>
      <c r="AI77" s="328"/>
      <c r="AJ77" s="328"/>
      <c r="AK77" s="328"/>
      <c r="AL77" s="328"/>
      <c r="AM77" s="328"/>
      <c r="AN77" s="328"/>
    </row>
    <row r="78" spans="1:40" ht="15.75">
      <c r="A78" s="2916"/>
      <c r="B78" s="1016">
        <v>6</v>
      </c>
      <c r="C78" s="1017" t="s">
        <v>1487</v>
      </c>
      <c r="D78" s="1018">
        <f>'Аксессуары (2)'!I68</f>
        <v>118190.36224721393</v>
      </c>
      <c r="E78" s="328"/>
      <c r="F78" s="328"/>
      <c r="G78" s="328"/>
      <c r="H78" s="328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328"/>
      <c r="AB78" s="328"/>
      <c r="AC78" s="328"/>
      <c r="AD78" s="328"/>
      <c r="AE78" s="328"/>
      <c r="AF78" s="328"/>
      <c r="AG78" s="328"/>
      <c r="AH78" s="328"/>
      <c r="AI78" s="328"/>
      <c r="AJ78" s="328"/>
      <c r="AK78" s="328"/>
      <c r="AL78" s="328"/>
      <c r="AM78" s="328"/>
      <c r="AN78" s="328"/>
    </row>
    <row r="79" spans="1:40" ht="15.75">
      <c r="A79" s="2916"/>
      <c r="B79" s="1016">
        <v>7</v>
      </c>
      <c r="C79" s="1017" t="s">
        <v>1488</v>
      </c>
      <c r="D79" s="1018">
        <f>'Аксессуары (2)'!I69</f>
        <v>145342.20222292526</v>
      </c>
      <c r="E79" s="328"/>
      <c r="F79" s="328"/>
      <c r="G79" s="328"/>
      <c r="H79" s="328"/>
      <c r="I79" s="328"/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  <c r="W79" s="328"/>
      <c r="X79" s="328"/>
      <c r="Y79" s="328"/>
      <c r="Z79" s="328"/>
      <c r="AA79" s="328"/>
      <c r="AB79" s="328"/>
      <c r="AC79" s="328"/>
      <c r="AD79" s="328"/>
      <c r="AE79" s="328"/>
      <c r="AF79" s="328"/>
      <c r="AG79" s="328"/>
      <c r="AH79" s="328"/>
      <c r="AI79" s="328"/>
      <c r="AJ79" s="328"/>
      <c r="AK79" s="328"/>
      <c r="AL79" s="328"/>
      <c r="AM79" s="328"/>
      <c r="AN79" s="328"/>
    </row>
    <row r="80" spans="1:40" ht="16.5" thickBot="1">
      <c r="A80" s="2917"/>
      <c r="B80" s="1019">
        <v>8</v>
      </c>
      <c r="C80" s="1020" t="s">
        <v>1489</v>
      </c>
      <c r="D80" s="1021">
        <f>'Аксессуары (2)'!I70</f>
        <v>171695.45866993919</v>
      </c>
      <c r="E80" s="328"/>
      <c r="F80" s="328"/>
      <c r="G80" s="328"/>
      <c r="H80" s="328"/>
      <c r="I80" s="328"/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  <c r="W80" s="328"/>
      <c r="X80" s="328"/>
      <c r="Y80" s="328"/>
      <c r="Z80" s="328"/>
      <c r="AA80" s="328"/>
      <c r="AB80" s="328"/>
      <c r="AC80" s="328"/>
      <c r="AD80" s="328"/>
      <c r="AE80" s="328"/>
      <c r="AF80" s="328"/>
      <c r="AG80" s="328"/>
      <c r="AH80" s="328"/>
      <c r="AI80" s="328"/>
      <c r="AJ80" s="328"/>
      <c r="AK80" s="328"/>
      <c r="AL80" s="328"/>
      <c r="AM80" s="328"/>
      <c r="AN80" s="328"/>
    </row>
    <row r="81" spans="1:40" ht="15.75" thickBot="1">
      <c r="A81" s="333"/>
      <c r="B81" s="332"/>
      <c r="C81" s="331"/>
      <c r="D81" s="1002"/>
      <c r="E81" s="328"/>
      <c r="F81" s="328"/>
      <c r="G81" s="328"/>
      <c r="H81" s="328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328"/>
      <c r="AB81" s="328"/>
      <c r="AC81" s="328"/>
      <c r="AD81" s="328"/>
      <c r="AE81" s="328"/>
      <c r="AF81" s="328"/>
      <c r="AG81" s="328"/>
      <c r="AH81" s="328"/>
      <c r="AI81" s="328"/>
      <c r="AJ81" s="328"/>
      <c r="AK81" s="328"/>
      <c r="AL81" s="328"/>
      <c r="AM81" s="328"/>
      <c r="AN81" s="328"/>
    </row>
    <row r="82" spans="1:40" ht="35.25" customHeight="1">
      <c r="A82" s="2887" t="s">
        <v>1604</v>
      </c>
      <c r="B82" s="2888"/>
      <c r="C82" s="2888"/>
      <c r="D82" s="2889"/>
      <c r="E82" s="328"/>
      <c r="F82" s="328"/>
      <c r="G82" s="328"/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  <c r="AF82" s="328"/>
      <c r="AG82" s="328"/>
      <c r="AH82" s="328"/>
      <c r="AI82" s="328"/>
      <c r="AJ82" s="328"/>
      <c r="AK82" s="328"/>
      <c r="AL82" s="328"/>
      <c r="AM82" s="328"/>
      <c r="AN82" s="328"/>
    </row>
    <row r="83" spans="1:40" ht="15.75" customHeight="1" thickBot="1">
      <c r="A83" s="2918"/>
      <c r="B83" s="2919"/>
      <c r="C83" s="2919"/>
      <c r="D83" s="2920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C83" s="328"/>
      <c r="AD83" s="328"/>
      <c r="AE83" s="328"/>
      <c r="AF83" s="328"/>
      <c r="AG83" s="328"/>
      <c r="AH83" s="328"/>
      <c r="AI83" s="328"/>
      <c r="AJ83" s="328"/>
      <c r="AK83" s="328"/>
      <c r="AL83" s="328"/>
      <c r="AM83" s="328"/>
      <c r="AN83" s="328"/>
    </row>
    <row r="84" spans="1:40" ht="33" customHeight="1">
      <c r="A84" s="1013" t="s">
        <v>1004</v>
      </c>
      <c r="B84" s="1014" t="s">
        <v>1005</v>
      </c>
      <c r="C84" s="1014" t="s">
        <v>222</v>
      </c>
      <c r="D84" s="1015" t="s">
        <v>985</v>
      </c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28"/>
      <c r="AF84" s="328"/>
      <c r="AG84" s="328"/>
      <c r="AH84" s="328"/>
      <c r="AI84" s="328"/>
      <c r="AJ84" s="328"/>
      <c r="AK84" s="328"/>
      <c r="AL84" s="328"/>
      <c r="AM84" s="328"/>
      <c r="AN84" s="328"/>
    </row>
    <row r="85" spans="1:40" ht="15.75">
      <c r="A85" s="2915"/>
      <c r="B85" s="1016">
        <v>1</v>
      </c>
      <c r="C85" s="1017" t="s">
        <v>1490</v>
      </c>
      <c r="D85" s="1031">
        <f>'Аксессуары (2)'!I72</f>
        <v>68678.183467975672</v>
      </c>
      <c r="E85" s="328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28"/>
      <c r="AF85" s="328"/>
      <c r="AG85" s="328"/>
      <c r="AH85" s="328"/>
      <c r="AI85" s="328"/>
      <c r="AJ85" s="328"/>
      <c r="AK85" s="328"/>
      <c r="AL85" s="328"/>
      <c r="AM85" s="328"/>
      <c r="AN85" s="328"/>
    </row>
    <row r="86" spans="1:40" ht="15.75">
      <c r="A86" s="2916"/>
      <c r="B86" s="1016">
        <v>2</v>
      </c>
      <c r="C86" s="1017" t="s">
        <v>1491</v>
      </c>
      <c r="D86" s="1031">
        <f>'Аксессуары (2)'!I73</f>
        <v>76664.018754949575</v>
      </c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  <c r="AH86" s="328"/>
      <c r="AI86" s="328"/>
      <c r="AJ86" s="328"/>
      <c r="AK86" s="328"/>
      <c r="AL86" s="328"/>
      <c r="AM86" s="328"/>
      <c r="AN86" s="328"/>
    </row>
    <row r="87" spans="1:40" ht="15.75">
      <c r="A87" s="2916"/>
      <c r="B87" s="1016">
        <v>3</v>
      </c>
      <c r="C87" s="1017" t="s">
        <v>1492</v>
      </c>
      <c r="D87" s="1031">
        <f>'Аксессуары (2)'!I74</f>
        <v>86247.021099318285</v>
      </c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8"/>
    </row>
    <row r="88" spans="1:40" ht="15.75">
      <c r="A88" s="2916"/>
      <c r="B88" s="1016">
        <v>4</v>
      </c>
      <c r="C88" s="1017" t="s">
        <v>1493</v>
      </c>
      <c r="D88" s="1031">
        <f>'Аксессуары (2)'!I75</f>
        <v>94232.856386292202</v>
      </c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28"/>
      <c r="AF88" s="328"/>
      <c r="AG88" s="328"/>
      <c r="AH88" s="328"/>
      <c r="AI88" s="328"/>
      <c r="AJ88" s="328"/>
      <c r="AK88" s="328"/>
      <c r="AL88" s="328"/>
      <c r="AM88" s="328"/>
      <c r="AN88" s="328"/>
    </row>
    <row r="89" spans="1:40" ht="15.75">
      <c r="A89" s="2916"/>
      <c r="B89" s="1016">
        <v>5</v>
      </c>
      <c r="C89" s="1017" t="s">
        <v>1494</v>
      </c>
      <c r="D89" s="1031">
        <f>'Аксессуары (2)'!I76</f>
        <v>103017.27520196351</v>
      </c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28"/>
      <c r="AF89" s="328"/>
      <c r="AG89" s="328"/>
      <c r="AH89" s="328"/>
      <c r="AI89" s="328"/>
      <c r="AJ89" s="328"/>
      <c r="AK89" s="328"/>
      <c r="AL89" s="328"/>
      <c r="AM89" s="328"/>
      <c r="AN89" s="328"/>
    </row>
    <row r="90" spans="1:40" ht="15.75">
      <c r="A90" s="2916"/>
      <c r="B90" s="1016">
        <v>6</v>
      </c>
      <c r="C90" s="1017" t="s">
        <v>1495</v>
      </c>
      <c r="D90" s="1031">
        <f>'Аксессуары (2)'!I77</f>
        <v>126176.19753418789</v>
      </c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28"/>
      <c r="AF90" s="328"/>
      <c r="AG90" s="328"/>
      <c r="AH90" s="328"/>
      <c r="AI90" s="328"/>
      <c r="AJ90" s="328"/>
      <c r="AK90" s="328"/>
      <c r="AL90" s="328"/>
      <c r="AM90" s="328"/>
      <c r="AN90" s="328"/>
    </row>
    <row r="91" spans="1:40" ht="15.75">
      <c r="A91" s="2916"/>
      <c r="B91" s="1016">
        <v>7</v>
      </c>
      <c r="C91" s="1017" t="s">
        <v>1496</v>
      </c>
      <c r="D91" s="1031">
        <f>'Аксессуары (2)'!I78</f>
        <v>173292.62572733397</v>
      </c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  <c r="AF91" s="328"/>
      <c r="AG91" s="328"/>
      <c r="AH91" s="328"/>
      <c r="AI91" s="328"/>
      <c r="AJ91" s="328"/>
      <c r="AK91" s="328"/>
      <c r="AL91" s="328"/>
      <c r="AM91" s="328"/>
      <c r="AN91" s="328"/>
    </row>
    <row r="92" spans="1:40" ht="16.5" thickBot="1">
      <c r="A92" s="2917"/>
      <c r="B92" s="1019">
        <v>8</v>
      </c>
      <c r="C92" s="1020" t="s">
        <v>1497</v>
      </c>
      <c r="D92" s="1032">
        <f>'Аксессуары (2)'!I79</f>
        <v>202041.63276044009</v>
      </c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  <c r="AH92" s="328"/>
      <c r="AI92" s="328"/>
      <c r="AJ92" s="328"/>
      <c r="AK92" s="328"/>
      <c r="AL92" s="328"/>
      <c r="AM92" s="328"/>
      <c r="AN92" s="328"/>
    </row>
    <row r="93" spans="1:40" ht="15.75" thickBot="1">
      <c r="A93" s="333"/>
      <c r="B93" s="332"/>
      <c r="C93" s="331"/>
      <c r="D93" s="1002"/>
      <c r="E93" s="328"/>
      <c r="F93" s="328"/>
      <c r="G93" s="328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  <c r="AB93" s="328"/>
      <c r="AC93" s="328"/>
      <c r="AD93" s="328"/>
      <c r="AE93" s="328"/>
      <c r="AF93" s="328"/>
      <c r="AG93" s="328"/>
      <c r="AH93" s="328"/>
      <c r="AI93" s="328"/>
      <c r="AJ93" s="328"/>
      <c r="AK93" s="328"/>
      <c r="AL93" s="328"/>
      <c r="AM93" s="328"/>
      <c r="AN93" s="328"/>
    </row>
    <row r="94" spans="1:40" ht="37.5" customHeight="1">
      <c r="A94" s="2887" t="s">
        <v>1605</v>
      </c>
      <c r="B94" s="2888"/>
      <c r="C94" s="2888"/>
      <c r="D94" s="2889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  <c r="AB94" s="328"/>
      <c r="AC94" s="328"/>
      <c r="AD94" s="328"/>
      <c r="AE94" s="328"/>
      <c r="AF94" s="328"/>
      <c r="AG94" s="328"/>
      <c r="AH94" s="328"/>
      <c r="AI94" s="328"/>
      <c r="AJ94" s="328"/>
      <c r="AK94" s="328"/>
      <c r="AL94" s="328"/>
      <c r="AM94" s="328"/>
      <c r="AN94" s="328"/>
    </row>
    <row r="95" spans="1:40" ht="15.75" customHeight="1" thickBot="1">
      <c r="A95" s="2918"/>
      <c r="B95" s="2919"/>
      <c r="C95" s="2919"/>
      <c r="D95" s="2920"/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  <c r="AH95" s="328"/>
      <c r="AI95" s="328"/>
      <c r="AJ95" s="328"/>
      <c r="AK95" s="328"/>
      <c r="AL95" s="328"/>
      <c r="AM95" s="328"/>
      <c r="AN95" s="328"/>
    </row>
    <row r="96" spans="1:40" ht="56.25" customHeight="1">
      <c r="A96" s="1013" t="s">
        <v>1004</v>
      </c>
      <c r="B96" s="1014" t="s">
        <v>1005</v>
      </c>
      <c r="C96" s="1014" t="s">
        <v>222</v>
      </c>
      <c r="D96" s="1015" t="s">
        <v>985</v>
      </c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  <c r="AH96" s="328"/>
      <c r="AI96" s="328"/>
      <c r="AJ96" s="328"/>
      <c r="AK96" s="328"/>
      <c r="AL96" s="328"/>
      <c r="AM96" s="328"/>
      <c r="AN96" s="328"/>
    </row>
    <row r="97" spans="1:40" ht="15.75">
      <c r="A97" s="2915"/>
      <c r="B97" s="1016">
        <v>1</v>
      </c>
      <c r="C97" s="1017" t="s">
        <v>1498</v>
      </c>
      <c r="D97" s="1031">
        <f>'Аксессуары (2)'!I81</f>
        <v>7929.4481004815998</v>
      </c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328"/>
      <c r="AH97" s="328"/>
      <c r="AI97" s="328"/>
      <c r="AJ97" s="328"/>
      <c r="AK97" s="328"/>
      <c r="AL97" s="328"/>
      <c r="AM97" s="328"/>
      <c r="AN97" s="328"/>
    </row>
    <row r="98" spans="1:40" ht="15.75">
      <c r="A98" s="2916"/>
      <c r="B98" s="1016">
        <v>2</v>
      </c>
      <c r="C98" s="1017" t="s">
        <v>1499</v>
      </c>
      <c r="D98" s="1031">
        <f>'Аксессуары (2)'!I82</f>
        <v>17092.361783386401</v>
      </c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  <c r="AF98" s="328"/>
      <c r="AG98" s="328"/>
      <c r="AH98" s="328"/>
      <c r="AI98" s="328"/>
      <c r="AJ98" s="328"/>
      <c r="AK98" s="328"/>
      <c r="AL98" s="328"/>
      <c r="AM98" s="328"/>
      <c r="AN98" s="328"/>
    </row>
    <row r="99" spans="1:40" ht="15.75">
      <c r="A99" s="2916"/>
      <c r="B99" s="1016">
        <v>3</v>
      </c>
      <c r="C99" s="1017" t="s">
        <v>1500</v>
      </c>
      <c r="D99" s="1031">
        <f>'Аксессуары (2)'!I83</f>
        <v>17870.002111340225</v>
      </c>
      <c r="E99" s="328"/>
      <c r="F99" s="328"/>
      <c r="G99" s="328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28"/>
      <c r="AF99" s="328"/>
      <c r="AG99" s="328"/>
      <c r="AH99" s="328"/>
      <c r="AI99" s="328"/>
      <c r="AJ99" s="328"/>
      <c r="AK99" s="328"/>
      <c r="AL99" s="328"/>
      <c r="AM99" s="328"/>
      <c r="AN99" s="328"/>
    </row>
    <row r="100" spans="1:40" ht="15.75">
      <c r="A100" s="2916"/>
      <c r="B100" s="1016">
        <v>4</v>
      </c>
      <c r="C100" s="1017" t="s">
        <v>1501</v>
      </c>
      <c r="D100" s="1031">
        <f>'Аксессуары (2)'!I84</f>
        <v>18076.797448665937</v>
      </c>
      <c r="E100" s="328"/>
      <c r="F100" s="328"/>
      <c r="G100" s="328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28"/>
      <c r="AF100" s="328"/>
      <c r="AG100" s="328"/>
      <c r="AH100" s="328"/>
      <c r="AI100" s="328"/>
      <c r="AJ100" s="328"/>
      <c r="AK100" s="328"/>
      <c r="AL100" s="328"/>
      <c r="AM100" s="328"/>
      <c r="AN100" s="328"/>
    </row>
    <row r="101" spans="1:40" ht="15.75">
      <c r="A101" s="2916"/>
      <c r="B101" s="1016">
        <v>5</v>
      </c>
      <c r="C101" s="1017" t="s">
        <v>1502</v>
      </c>
      <c r="D101" s="1031">
        <f>'Аксессуары (2)'!I85</f>
        <v>18613.235667903664</v>
      </c>
      <c r="E101" s="328"/>
      <c r="F101" s="328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28"/>
      <c r="AF101" s="328"/>
      <c r="AG101" s="328"/>
      <c r="AH101" s="328"/>
      <c r="AI101" s="328"/>
      <c r="AJ101" s="328"/>
      <c r="AK101" s="328"/>
      <c r="AL101" s="328"/>
      <c r="AM101" s="328"/>
      <c r="AN101" s="328"/>
    </row>
    <row r="102" spans="1:40" ht="15.75">
      <c r="A102" s="2916"/>
      <c r="B102" s="1016">
        <v>6</v>
      </c>
      <c r="C102" s="1017" t="s">
        <v>1503</v>
      </c>
      <c r="D102" s="1031">
        <f>'Аксессуары (2)'!I86</f>
        <v>18819.912768901573</v>
      </c>
      <c r="E102" s="328"/>
      <c r="F102" s="328"/>
      <c r="G102" s="328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28"/>
      <c r="AF102" s="328"/>
      <c r="AG102" s="328"/>
      <c r="AH102" s="328"/>
      <c r="AI102" s="328"/>
      <c r="AJ102" s="328"/>
      <c r="AK102" s="328"/>
      <c r="AL102" s="328"/>
      <c r="AM102" s="328"/>
      <c r="AN102" s="328"/>
    </row>
    <row r="103" spans="1:40" ht="15.75">
      <c r="A103" s="2916"/>
      <c r="B103" s="1016">
        <v>7</v>
      </c>
      <c r="C103" s="1017" t="s">
        <v>1504</v>
      </c>
      <c r="D103" s="1031">
        <f>'Аксессуары (2)'!I87</f>
        <v>20910.567517096722</v>
      </c>
      <c r="E103" s="328"/>
      <c r="F103" s="328"/>
      <c r="G103" s="328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  <c r="AB103" s="328"/>
      <c r="AC103" s="328"/>
      <c r="AD103" s="328"/>
      <c r="AE103" s="328"/>
      <c r="AF103" s="328"/>
      <c r="AG103" s="328"/>
      <c r="AH103" s="328"/>
      <c r="AI103" s="328"/>
      <c r="AJ103" s="328"/>
      <c r="AK103" s="328"/>
      <c r="AL103" s="328"/>
      <c r="AM103" s="328"/>
      <c r="AN103" s="328"/>
    </row>
    <row r="104" spans="1:40" ht="15.75">
      <c r="A104" s="2916"/>
      <c r="B104" s="1016">
        <v>8</v>
      </c>
      <c r="C104" s="1017" t="s">
        <v>1505</v>
      </c>
      <c r="D104" s="1031">
        <f>'Аксессуары (2)'!I88</f>
        <v>23431.957207474588</v>
      </c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  <c r="AH104" s="328"/>
      <c r="AI104" s="328"/>
      <c r="AJ104" s="328"/>
      <c r="AK104" s="328"/>
      <c r="AL104" s="328"/>
      <c r="AM104" s="328"/>
      <c r="AN104" s="328"/>
    </row>
    <row r="105" spans="1:40" ht="16.5" thickBot="1">
      <c r="A105" s="2917"/>
      <c r="B105" s="1019">
        <v>9</v>
      </c>
      <c r="C105" s="1020" t="s">
        <v>1506</v>
      </c>
      <c r="D105" s="1032">
        <f>'Аксессуары (2)'!I89</f>
        <v>24618.104047984358</v>
      </c>
      <c r="E105" s="328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  <c r="AH105" s="328"/>
      <c r="AI105" s="328"/>
      <c r="AJ105" s="328"/>
      <c r="AK105" s="328"/>
      <c r="AL105" s="328"/>
      <c r="AM105" s="328"/>
      <c r="AN105" s="328"/>
    </row>
    <row r="106" spans="1:40" ht="15.75" thickBot="1">
      <c r="A106" s="333"/>
      <c r="B106" s="332"/>
      <c r="C106" s="331"/>
      <c r="D106" s="1002"/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28"/>
      <c r="AF106" s="328"/>
      <c r="AG106" s="328"/>
      <c r="AH106" s="328"/>
      <c r="AI106" s="328"/>
      <c r="AJ106" s="328"/>
      <c r="AK106" s="328"/>
      <c r="AL106" s="328"/>
      <c r="AM106" s="328"/>
      <c r="AN106" s="328"/>
    </row>
    <row r="107" spans="1:40" ht="35.25" customHeight="1">
      <c r="A107" s="2887" t="s">
        <v>1606</v>
      </c>
      <c r="B107" s="2888"/>
      <c r="C107" s="2888"/>
      <c r="D107" s="2889"/>
      <c r="E107" s="328"/>
      <c r="F107" s="328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28"/>
      <c r="AF107" s="328"/>
      <c r="AG107" s="328"/>
      <c r="AH107" s="328"/>
      <c r="AI107" s="328"/>
      <c r="AJ107" s="328"/>
      <c r="AK107" s="328"/>
      <c r="AL107" s="328"/>
      <c r="AM107" s="328"/>
      <c r="AN107" s="328"/>
    </row>
    <row r="108" spans="1:40" ht="15.75" customHeight="1" thickBot="1">
      <c r="A108" s="2918"/>
      <c r="B108" s="2919"/>
      <c r="C108" s="2919"/>
      <c r="D108" s="2920"/>
      <c r="E108" s="328"/>
      <c r="F108" s="328"/>
      <c r="G108" s="328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28"/>
      <c r="AF108" s="328"/>
      <c r="AG108" s="328"/>
      <c r="AH108" s="328"/>
      <c r="AI108" s="328"/>
      <c r="AJ108" s="328"/>
      <c r="AK108" s="328"/>
      <c r="AL108" s="328"/>
      <c r="AM108" s="328"/>
      <c r="AN108" s="328"/>
    </row>
    <row r="109" spans="1:40" ht="47.25" customHeight="1">
      <c r="A109" s="1013" t="s">
        <v>1004</v>
      </c>
      <c r="B109" s="1014" t="s">
        <v>1005</v>
      </c>
      <c r="C109" s="1014" t="s">
        <v>222</v>
      </c>
      <c r="D109" s="1015" t="s">
        <v>985</v>
      </c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28"/>
      <c r="AF109" s="328"/>
      <c r="AG109" s="328"/>
      <c r="AH109" s="328"/>
      <c r="AI109" s="328"/>
      <c r="AJ109" s="328"/>
      <c r="AK109" s="328"/>
      <c r="AL109" s="328"/>
      <c r="AM109" s="328"/>
      <c r="AN109" s="328"/>
    </row>
    <row r="110" spans="1:40" ht="15.75">
      <c r="A110" s="2922" t="s">
        <v>1511</v>
      </c>
      <c r="B110" s="1016">
        <v>1</v>
      </c>
      <c r="C110" s="1017" t="s">
        <v>1507</v>
      </c>
      <c r="D110" s="1031">
        <f>'Аксессуары (2)'!I91</f>
        <v>2168.3436260226053</v>
      </c>
      <c r="E110" s="328"/>
      <c r="F110" s="328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  <c r="AH110" s="328"/>
      <c r="AI110" s="328"/>
      <c r="AJ110" s="328"/>
      <c r="AK110" s="328"/>
      <c r="AL110" s="328"/>
      <c r="AM110" s="328"/>
      <c r="AN110" s="328"/>
    </row>
    <row r="111" spans="1:40" ht="15.75">
      <c r="A111" s="2923"/>
      <c r="B111" s="1016">
        <v>2</v>
      </c>
      <c r="C111" s="1017" t="s">
        <v>1508</v>
      </c>
      <c r="D111" s="1031">
        <f>'Аксессуары (2)'!I92</f>
        <v>2981.472485781082</v>
      </c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28"/>
      <c r="AF111" s="328"/>
      <c r="AG111" s="328"/>
      <c r="AH111" s="328"/>
      <c r="AI111" s="328"/>
      <c r="AJ111" s="328"/>
      <c r="AK111" s="328"/>
      <c r="AL111" s="328"/>
      <c r="AM111" s="328"/>
      <c r="AN111" s="328"/>
    </row>
    <row r="112" spans="1:40" ht="15.75">
      <c r="A112" s="2923"/>
      <c r="B112" s="1016">
        <v>3</v>
      </c>
      <c r="C112" s="1017" t="s">
        <v>1509</v>
      </c>
      <c r="D112" s="1031">
        <f>'Аксессуары (2)'!I93</f>
        <v>3523.5583922867331</v>
      </c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28"/>
      <c r="AF112" s="328"/>
      <c r="AG112" s="328"/>
      <c r="AH112" s="328"/>
      <c r="AI112" s="328"/>
      <c r="AJ112" s="328"/>
      <c r="AK112" s="328"/>
      <c r="AL112" s="328"/>
      <c r="AM112" s="328"/>
      <c r="AN112" s="328"/>
    </row>
    <row r="113" spans="1:40" ht="15.75">
      <c r="A113" s="2923"/>
      <c r="B113" s="1016">
        <v>4</v>
      </c>
      <c r="C113" s="1017" t="s">
        <v>1510</v>
      </c>
      <c r="D113" s="1031">
        <f>'Аксессуары (2)'!I94</f>
        <v>3794.6013455395587</v>
      </c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  <c r="AH113" s="328"/>
      <c r="AI113" s="328"/>
      <c r="AJ113" s="328"/>
      <c r="AK113" s="328"/>
      <c r="AL113" s="328"/>
      <c r="AM113" s="328"/>
      <c r="AN113" s="328"/>
    </row>
    <row r="114" spans="1:40" ht="15.75">
      <c r="A114" s="2923"/>
      <c r="B114" s="1016">
        <v>5</v>
      </c>
      <c r="C114" s="1017" t="s">
        <v>1512</v>
      </c>
      <c r="D114" s="1031">
        <f>'Аксессуары (2)'!I95</f>
        <v>4065.6442987923851</v>
      </c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  <c r="AH114" s="328"/>
      <c r="AI114" s="328"/>
      <c r="AJ114" s="328"/>
      <c r="AK114" s="328"/>
      <c r="AL114" s="328"/>
      <c r="AM114" s="328"/>
      <c r="AN114" s="328"/>
    </row>
    <row r="115" spans="1:40" ht="15.75">
      <c r="A115" s="2923"/>
      <c r="B115" s="1016">
        <v>6</v>
      </c>
      <c r="C115" s="1017" t="s">
        <v>1513</v>
      </c>
      <c r="D115" s="1031">
        <f>'Аксессуары (2)'!I96</f>
        <v>4607.7302052980358</v>
      </c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</row>
    <row r="116" spans="1:40" ht="15.75">
      <c r="A116" s="2923"/>
      <c r="B116" s="1016">
        <v>7</v>
      </c>
      <c r="C116" s="1017" t="s">
        <v>1514</v>
      </c>
      <c r="D116" s="1031">
        <f>'Аксессуары (2)'!I97</f>
        <v>5420.859065056512</v>
      </c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8"/>
    </row>
    <row r="117" spans="1:40" ht="15.75">
      <c r="A117" s="2923"/>
      <c r="B117" s="1016">
        <v>8</v>
      </c>
      <c r="C117" s="1017" t="s">
        <v>1515</v>
      </c>
      <c r="D117" s="1031">
        <f>'Аксессуары (2)'!I98</f>
        <v>6776.0738313206411</v>
      </c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28"/>
      <c r="AF117" s="328"/>
      <c r="AG117" s="328"/>
      <c r="AH117" s="328"/>
      <c r="AI117" s="328"/>
      <c r="AJ117" s="328"/>
      <c r="AK117" s="328"/>
      <c r="AL117" s="328"/>
      <c r="AM117" s="328"/>
      <c r="AN117" s="328"/>
    </row>
    <row r="118" spans="1:40" ht="16.5" thickBot="1">
      <c r="A118" s="2924"/>
      <c r="B118" s="1019">
        <v>9</v>
      </c>
      <c r="C118" s="1020" t="s">
        <v>1516</v>
      </c>
      <c r="D118" s="1032">
        <f>'Аксессуары (2)'!I99</f>
        <v>8944.4174573432465</v>
      </c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8"/>
    </row>
    <row r="119" spans="1:40" ht="15.75" thickBot="1">
      <c r="A119" s="333"/>
      <c r="B119" s="332"/>
      <c r="C119" s="331"/>
      <c r="D119" s="1002"/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</row>
    <row r="120" spans="1:40" ht="37.5" customHeight="1">
      <c r="A120" s="2887" t="s">
        <v>1606</v>
      </c>
      <c r="B120" s="2888"/>
      <c r="C120" s="2888"/>
      <c r="D120" s="2889"/>
      <c r="E120" s="328"/>
      <c r="F120" s="328"/>
      <c r="G120" s="328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8"/>
    </row>
    <row r="121" spans="1:40" ht="15.75" customHeight="1" thickBot="1">
      <c r="A121" s="2918"/>
      <c r="B121" s="2919"/>
      <c r="C121" s="2919"/>
      <c r="D121" s="2920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  <c r="AH121" s="328"/>
      <c r="AI121" s="328"/>
      <c r="AJ121" s="328"/>
      <c r="AK121" s="328"/>
      <c r="AL121" s="328"/>
      <c r="AM121" s="328"/>
      <c r="AN121" s="328"/>
    </row>
    <row r="122" spans="1:40" ht="46.5" customHeight="1">
      <c r="A122" s="1013" t="s">
        <v>1004</v>
      </c>
      <c r="B122" s="1014" t="s">
        <v>1005</v>
      </c>
      <c r="C122" s="1014" t="s">
        <v>222</v>
      </c>
      <c r="D122" s="1015" t="s">
        <v>985</v>
      </c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</row>
    <row r="123" spans="1:40" ht="15.75">
      <c r="A123" s="2922" t="s">
        <v>1521</v>
      </c>
      <c r="B123" s="1033">
        <v>1</v>
      </c>
      <c r="C123" s="1034" t="s">
        <v>1517</v>
      </c>
      <c r="D123" s="1035">
        <f>'Аксессуары (2)'!I101</f>
        <v>1416.2347344124789</v>
      </c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</row>
    <row r="124" spans="1:40" ht="15.75">
      <c r="A124" s="2923"/>
      <c r="B124" s="1033">
        <v>2</v>
      </c>
      <c r="C124" s="1034" t="s">
        <v>1518</v>
      </c>
      <c r="D124" s="1035">
        <f>'Аксессуары (2)'!I102</f>
        <v>1880.312321035369</v>
      </c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</row>
    <row r="125" spans="1:40" ht="15.75">
      <c r="A125" s="2923"/>
      <c r="B125" s="1033">
        <v>3</v>
      </c>
      <c r="C125" s="1034" t="s">
        <v>1519</v>
      </c>
      <c r="D125" s="1035">
        <f>'Аксессуары (2)'!I103</f>
        <v>2373.5942806253552</v>
      </c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28"/>
      <c r="AF125" s="328"/>
      <c r="AG125" s="328"/>
      <c r="AH125" s="328"/>
      <c r="AI125" s="328"/>
      <c r="AJ125" s="328"/>
      <c r="AK125" s="328"/>
      <c r="AL125" s="328"/>
      <c r="AM125" s="328"/>
      <c r="AN125" s="328"/>
    </row>
    <row r="126" spans="1:40" ht="15.75">
      <c r="A126" s="2923"/>
      <c r="B126" s="1033">
        <v>4</v>
      </c>
      <c r="C126" s="1034" t="s">
        <v>1520</v>
      </c>
      <c r="D126" s="1035">
        <f>'Аксессуары (2)'!I104</f>
        <v>7605.4335495365085</v>
      </c>
      <c r="E126" s="328"/>
      <c r="F126" s="328"/>
      <c r="G126" s="328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  <c r="AH126" s="328"/>
      <c r="AI126" s="328"/>
      <c r="AJ126" s="328"/>
      <c r="AK126" s="328"/>
      <c r="AL126" s="328"/>
      <c r="AM126" s="328"/>
      <c r="AN126" s="328"/>
    </row>
    <row r="127" spans="1:40" ht="15.75">
      <c r="A127" s="2923"/>
      <c r="B127" s="1033">
        <v>5</v>
      </c>
      <c r="C127" s="1034" t="s">
        <v>1522</v>
      </c>
      <c r="D127" s="1035">
        <f>'Аксессуары (2)'!I105</f>
        <v>2895.9623768546367</v>
      </c>
      <c r="E127" s="328"/>
      <c r="F127" s="328"/>
      <c r="G127" s="328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28"/>
      <c r="AF127" s="328"/>
      <c r="AG127" s="328"/>
      <c r="AH127" s="328"/>
      <c r="AI127" s="328"/>
      <c r="AJ127" s="328"/>
      <c r="AK127" s="328"/>
      <c r="AL127" s="328"/>
      <c r="AM127" s="328"/>
      <c r="AN127" s="328"/>
    </row>
    <row r="128" spans="1:40" ht="15.75">
      <c r="A128" s="2923"/>
      <c r="B128" s="1033">
        <v>6</v>
      </c>
      <c r="C128" s="1034" t="s">
        <v>1523</v>
      </c>
      <c r="D128" s="1035">
        <f>'Аксессуары (2)'!I106</f>
        <v>8411.0958871794064</v>
      </c>
      <c r="E128" s="328"/>
      <c r="F128" s="328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28"/>
      <c r="AF128" s="328"/>
      <c r="AG128" s="328"/>
      <c r="AH128" s="328"/>
      <c r="AI128" s="328"/>
      <c r="AJ128" s="328"/>
      <c r="AK128" s="328"/>
      <c r="AL128" s="328"/>
      <c r="AM128" s="328"/>
      <c r="AN128" s="328"/>
    </row>
    <row r="129" spans="1:40" ht="15.75">
      <c r="A129" s="2923"/>
      <c r="B129" s="1033">
        <v>7</v>
      </c>
      <c r="C129" s="1034" t="s">
        <v>1524</v>
      </c>
      <c r="D129" s="1035">
        <f>'Аксессуары (2)'!I107</f>
        <v>8773.9631772037756</v>
      </c>
      <c r="E129" s="328"/>
      <c r="F129" s="328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8"/>
      <c r="AC129" s="328"/>
      <c r="AD129" s="328"/>
      <c r="AE129" s="328"/>
      <c r="AF129" s="328"/>
      <c r="AG129" s="328"/>
      <c r="AH129" s="328"/>
      <c r="AI129" s="328"/>
      <c r="AJ129" s="328"/>
      <c r="AK129" s="328"/>
      <c r="AL129" s="328"/>
      <c r="AM129" s="328"/>
      <c r="AN129" s="328"/>
    </row>
    <row r="130" spans="1:40" ht="15.75">
      <c r="A130" s="2923"/>
      <c r="B130" s="1033">
        <v>8</v>
      </c>
      <c r="C130" s="1034" t="s">
        <v>1525</v>
      </c>
      <c r="D130" s="1035">
        <f>'Аксессуары (2)'!I108</f>
        <v>4811.7455962306085</v>
      </c>
      <c r="E130" s="328"/>
      <c r="F130" s="328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8"/>
      <c r="AC130" s="328"/>
      <c r="AD130" s="328"/>
      <c r="AE130" s="328"/>
      <c r="AF130" s="328"/>
      <c r="AG130" s="328"/>
      <c r="AH130" s="328"/>
      <c r="AI130" s="328"/>
      <c r="AJ130" s="328"/>
      <c r="AK130" s="328"/>
      <c r="AL130" s="328"/>
      <c r="AM130" s="328"/>
      <c r="AN130" s="328"/>
    </row>
    <row r="131" spans="1:40" ht="16.5" thickBot="1">
      <c r="A131" s="2924"/>
      <c r="B131" s="1036">
        <v>9</v>
      </c>
      <c r="C131" s="1037" t="s">
        <v>1526</v>
      </c>
      <c r="D131" s="1038">
        <f>'Аксессуары (2)'!I109</f>
        <v>11796.201952150957</v>
      </c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</row>
    <row r="132" spans="1:40" ht="15.75" thickBot="1">
      <c r="A132" s="2893" t="s">
        <v>1249</v>
      </c>
      <c r="B132" s="2894"/>
      <c r="C132" s="2894"/>
      <c r="D132" s="2895"/>
      <c r="E132" s="328"/>
      <c r="F132" s="328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8"/>
      <c r="AH132" s="328"/>
      <c r="AI132" s="328"/>
      <c r="AJ132" s="328"/>
      <c r="AK132" s="328"/>
      <c r="AL132" s="328"/>
      <c r="AM132" s="328"/>
      <c r="AN132" s="328"/>
    </row>
    <row r="133" spans="1:40" ht="15.75" thickBot="1">
      <c r="A133" s="333"/>
      <c r="B133" s="332"/>
      <c r="C133" s="331"/>
      <c r="D133" s="1004"/>
      <c r="E133" s="328"/>
      <c r="F133" s="328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  <c r="AB133" s="328"/>
      <c r="AC133" s="328"/>
      <c r="AD133" s="328"/>
      <c r="AE133" s="328"/>
      <c r="AF133" s="328"/>
      <c r="AG133" s="328"/>
      <c r="AH133" s="328"/>
      <c r="AI133" s="328"/>
      <c r="AJ133" s="328"/>
      <c r="AK133" s="328"/>
      <c r="AL133" s="328"/>
      <c r="AM133" s="328"/>
      <c r="AN133" s="328"/>
    </row>
    <row r="134" spans="1:40" ht="36" customHeight="1">
      <c r="A134" s="2887" t="s">
        <v>1607</v>
      </c>
      <c r="B134" s="2888"/>
      <c r="C134" s="2888"/>
      <c r="D134" s="2889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  <c r="AB134" s="328"/>
      <c r="AC134" s="328"/>
      <c r="AD134" s="328"/>
      <c r="AE134" s="328"/>
      <c r="AF134" s="328"/>
      <c r="AG134" s="328"/>
      <c r="AH134" s="328"/>
      <c r="AI134" s="328"/>
      <c r="AJ134" s="328"/>
      <c r="AK134" s="328"/>
      <c r="AL134" s="328"/>
      <c r="AM134" s="328"/>
      <c r="AN134" s="328"/>
    </row>
    <row r="135" spans="1:40" ht="15.75" customHeight="1" thickBot="1">
      <c r="A135" s="2918"/>
      <c r="B135" s="2919"/>
      <c r="C135" s="2919"/>
      <c r="D135" s="2920"/>
      <c r="E135" s="328"/>
      <c r="F135" s="328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  <c r="AH135" s="328"/>
      <c r="AI135" s="328"/>
      <c r="AJ135" s="328"/>
      <c r="AK135" s="328"/>
      <c r="AL135" s="328"/>
      <c r="AM135" s="328"/>
      <c r="AN135" s="328"/>
    </row>
    <row r="136" spans="1:40" ht="41.25" customHeight="1">
      <c r="A136" s="1013" t="s">
        <v>1004</v>
      </c>
      <c r="B136" s="1014" t="s">
        <v>1005</v>
      </c>
      <c r="C136" s="1014" t="s">
        <v>222</v>
      </c>
      <c r="D136" s="1015" t="s">
        <v>985</v>
      </c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28"/>
      <c r="AF136" s="328"/>
      <c r="AG136" s="328"/>
      <c r="AH136" s="328"/>
      <c r="AI136" s="328"/>
      <c r="AJ136" s="328"/>
      <c r="AK136" s="328"/>
      <c r="AL136" s="328"/>
      <c r="AM136" s="328"/>
      <c r="AN136" s="328"/>
    </row>
    <row r="137" spans="1:40" ht="15.75">
      <c r="A137" s="2915"/>
      <c r="B137" s="1016">
        <v>1</v>
      </c>
      <c r="C137" s="1017" t="s">
        <v>1527</v>
      </c>
      <c r="D137" s="1031">
        <f>'Аксессуары (2)'!I111</f>
        <v>18582.021277363932</v>
      </c>
      <c r="E137" s="328"/>
      <c r="F137" s="380"/>
      <c r="G137" s="328"/>
      <c r="H137" s="380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28"/>
      <c r="AF137" s="328"/>
      <c r="AG137" s="328"/>
      <c r="AH137" s="328"/>
      <c r="AI137" s="328"/>
      <c r="AJ137" s="328"/>
      <c r="AK137" s="328"/>
      <c r="AL137" s="328"/>
      <c r="AM137" s="328"/>
      <c r="AN137" s="328"/>
    </row>
    <row r="138" spans="1:40" ht="15.75">
      <c r="A138" s="2916"/>
      <c r="B138" s="1016">
        <v>2</v>
      </c>
      <c r="C138" s="1017" t="s">
        <v>1528</v>
      </c>
      <c r="D138" s="1031">
        <f>'Аксессуары (2)'!I112</f>
        <v>14850.482771932489</v>
      </c>
      <c r="E138" s="328"/>
      <c r="F138" s="380"/>
      <c r="G138" s="328"/>
      <c r="H138" s="380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  <c r="AH138" s="328"/>
      <c r="AI138" s="328"/>
      <c r="AJ138" s="328"/>
      <c r="AK138" s="328"/>
      <c r="AL138" s="328"/>
      <c r="AM138" s="328"/>
      <c r="AN138" s="328"/>
    </row>
    <row r="139" spans="1:40" ht="15.75">
      <c r="A139" s="2916"/>
      <c r="B139" s="1016">
        <v>3</v>
      </c>
      <c r="C139" s="1017" t="s">
        <v>1529</v>
      </c>
      <c r="D139" s="1031">
        <f>'Аксессуары (2)'!I113</f>
        <v>16600.380423402239</v>
      </c>
      <c r="E139" s="328"/>
      <c r="F139" s="380"/>
      <c r="G139" s="328"/>
      <c r="H139" s="380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</row>
    <row r="140" spans="1:40" ht="15.75">
      <c r="A140" s="2916"/>
      <c r="B140" s="1016">
        <v>4</v>
      </c>
      <c r="C140" s="1017" t="s">
        <v>1530</v>
      </c>
      <c r="D140" s="1031">
        <f>'Аксессуары (2)'!I114</f>
        <v>18161.099950388769</v>
      </c>
      <c r="E140" s="328"/>
      <c r="F140" s="380"/>
      <c r="G140" s="328"/>
      <c r="H140" s="380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28"/>
      <c r="AF140" s="328"/>
      <c r="AG140" s="328"/>
      <c r="AH140" s="328"/>
      <c r="AI140" s="328"/>
      <c r="AJ140" s="328"/>
      <c r="AK140" s="328"/>
      <c r="AL140" s="328"/>
      <c r="AM140" s="328"/>
      <c r="AN140" s="328"/>
    </row>
    <row r="141" spans="1:40" ht="15.75">
      <c r="A141" s="2916"/>
      <c r="B141" s="1016">
        <v>5</v>
      </c>
      <c r="C141" s="1017" t="s">
        <v>1531</v>
      </c>
      <c r="D141" s="1031">
        <f>'Аксессуары (2)'!I115</f>
        <v>19166.108736705861</v>
      </c>
      <c r="E141" s="328"/>
      <c r="F141" s="380"/>
      <c r="G141" s="328"/>
      <c r="H141" s="380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28"/>
      <c r="AF141" s="328"/>
      <c r="AG141" s="328"/>
      <c r="AH141" s="328"/>
      <c r="AI141" s="328"/>
      <c r="AJ141" s="328"/>
      <c r="AK141" s="328"/>
      <c r="AL141" s="328"/>
      <c r="AM141" s="328"/>
      <c r="AN141" s="328"/>
    </row>
    <row r="142" spans="1:40" ht="15.75">
      <c r="A142" s="2916"/>
      <c r="B142" s="1016">
        <v>6</v>
      </c>
      <c r="C142" s="1017" t="s">
        <v>1532</v>
      </c>
      <c r="D142" s="1031">
        <f>'Аксессуары (2)'!I116</f>
        <v>20194.76478858335</v>
      </c>
      <c r="E142" s="328"/>
      <c r="F142" s="380"/>
      <c r="G142" s="328"/>
      <c r="H142" s="380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  <c r="AN142" s="328"/>
    </row>
    <row r="143" spans="1:40" ht="15.75">
      <c r="A143" s="2916"/>
      <c r="B143" s="1016">
        <v>7</v>
      </c>
      <c r="C143" s="1017" t="s">
        <v>1533</v>
      </c>
      <c r="D143" s="1031">
        <f>'Аксессуары (2)'!I117</f>
        <v>26212.993873705673</v>
      </c>
      <c r="E143" s="328"/>
      <c r="F143" s="380"/>
      <c r="G143" s="328"/>
      <c r="H143" s="380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28"/>
      <c r="AF143" s="328"/>
      <c r="AG143" s="328"/>
      <c r="AH143" s="328"/>
      <c r="AI143" s="328"/>
      <c r="AJ143" s="328"/>
      <c r="AK143" s="328"/>
      <c r="AL143" s="328"/>
      <c r="AM143" s="328"/>
      <c r="AN143" s="328"/>
    </row>
    <row r="144" spans="1:40" ht="15.75">
      <c r="A144" s="2916"/>
      <c r="B144" s="1016">
        <v>8</v>
      </c>
      <c r="C144" s="1017" t="s">
        <v>1534</v>
      </c>
      <c r="D144" s="1031">
        <f>'Аксессуары (2)'!I118</f>
        <v>28766.898554229087</v>
      </c>
      <c r="E144" s="328"/>
      <c r="F144" s="380"/>
      <c r="G144" s="328"/>
      <c r="H144" s="380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  <c r="AH144" s="328"/>
      <c r="AI144" s="328"/>
      <c r="AJ144" s="328"/>
      <c r="AK144" s="328"/>
      <c r="AL144" s="328"/>
      <c r="AM144" s="328"/>
      <c r="AN144" s="328"/>
    </row>
    <row r="145" spans="1:40" ht="16.5" thickBot="1">
      <c r="A145" s="2917"/>
      <c r="B145" s="1019">
        <v>9</v>
      </c>
      <c r="C145" s="1020" t="s">
        <v>1535</v>
      </c>
      <c r="D145" s="1032">
        <f>'Аксессуары (2)'!I119</f>
        <v>35920.196386250718</v>
      </c>
      <c r="E145" s="328"/>
      <c r="F145" s="380"/>
      <c r="G145" s="328"/>
      <c r="H145" s="380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  <c r="AB145" s="328"/>
      <c r="AC145" s="328"/>
      <c r="AD145" s="328"/>
      <c r="AE145" s="328"/>
      <c r="AF145" s="328"/>
      <c r="AG145" s="328"/>
      <c r="AH145" s="328"/>
      <c r="AI145" s="328"/>
      <c r="AJ145" s="328"/>
      <c r="AK145" s="328"/>
      <c r="AL145" s="328"/>
      <c r="AM145" s="328"/>
      <c r="AN145" s="328"/>
    </row>
    <row r="146" spans="1:40" ht="15.75" thickBot="1">
      <c r="A146" s="333"/>
      <c r="B146" s="332"/>
      <c r="C146" s="331"/>
      <c r="D146" s="1002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  <c r="AB146" s="328"/>
      <c r="AC146" s="328"/>
      <c r="AD146" s="328"/>
      <c r="AE146" s="328"/>
      <c r="AF146" s="328"/>
      <c r="AG146" s="328"/>
      <c r="AH146" s="328"/>
      <c r="AI146" s="328"/>
      <c r="AJ146" s="328"/>
      <c r="AK146" s="328"/>
      <c r="AL146" s="328"/>
      <c r="AM146" s="328"/>
      <c r="AN146" s="328"/>
    </row>
    <row r="147" spans="1:40" ht="36" customHeight="1">
      <c r="A147" s="2887" t="s">
        <v>1606</v>
      </c>
      <c r="B147" s="2888"/>
      <c r="C147" s="2888"/>
      <c r="D147" s="2889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  <c r="AN147" s="328"/>
    </row>
    <row r="148" spans="1:40" ht="15.75" customHeight="1" thickBot="1">
      <c r="A148" s="2918"/>
      <c r="B148" s="2919"/>
      <c r="C148" s="2919"/>
      <c r="D148" s="2920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  <c r="AH148" s="328"/>
      <c r="AI148" s="328"/>
      <c r="AJ148" s="328"/>
      <c r="AK148" s="328"/>
      <c r="AL148" s="328"/>
      <c r="AM148" s="328"/>
      <c r="AN148" s="328"/>
    </row>
    <row r="149" spans="1:40" ht="45" customHeight="1">
      <c r="A149" s="1013" t="s">
        <v>1004</v>
      </c>
      <c r="B149" s="1014" t="s">
        <v>1005</v>
      </c>
      <c r="C149" s="1014" t="s">
        <v>222</v>
      </c>
      <c r="D149" s="1015" t="s">
        <v>985</v>
      </c>
      <c r="E149" s="328"/>
      <c r="F149" s="328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28"/>
      <c r="AF149" s="328"/>
      <c r="AG149" s="328"/>
      <c r="AH149" s="328"/>
      <c r="AI149" s="328"/>
      <c r="AJ149" s="328"/>
      <c r="AK149" s="328"/>
      <c r="AL149" s="328"/>
      <c r="AM149" s="328"/>
      <c r="AN149" s="328"/>
    </row>
    <row r="150" spans="1:40" ht="15.75">
      <c r="A150" s="2925" t="s">
        <v>1538</v>
      </c>
      <c r="B150" s="1016">
        <v>1</v>
      </c>
      <c r="C150" s="1017" t="s">
        <v>1536</v>
      </c>
      <c r="D150" s="1031">
        <f>'Аксессуары (2)'!I121</f>
        <v>2168.3436260226053</v>
      </c>
      <c r="E150" s="328"/>
      <c r="F150" s="380"/>
      <c r="G150" s="328"/>
      <c r="H150" s="380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  <c r="AH150" s="328"/>
      <c r="AI150" s="328"/>
      <c r="AJ150" s="328"/>
      <c r="AK150" s="328"/>
      <c r="AL150" s="328"/>
      <c r="AM150" s="328"/>
      <c r="AN150" s="328"/>
    </row>
    <row r="151" spans="1:40" ht="15.75">
      <c r="A151" s="2926"/>
      <c r="B151" s="1016">
        <v>2</v>
      </c>
      <c r="C151" s="1017" t="s">
        <v>1537</v>
      </c>
      <c r="D151" s="1031">
        <f>'Аксессуары (2)'!I122</f>
        <v>3252.5154390339076</v>
      </c>
      <c r="E151" s="328"/>
      <c r="F151" s="380"/>
      <c r="G151" s="328"/>
      <c r="H151" s="380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  <c r="AH151" s="328"/>
      <c r="AI151" s="328"/>
      <c r="AJ151" s="328"/>
      <c r="AK151" s="328"/>
      <c r="AL151" s="328"/>
      <c r="AM151" s="328"/>
      <c r="AN151" s="328"/>
    </row>
    <row r="152" spans="1:40" ht="15" customHeight="1">
      <c r="A152" s="2926"/>
      <c r="B152" s="1016">
        <v>3</v>
      </c>
      <c r="C152" s="1017" t="s">
        <v>1539</v>
      </c>
      <c r="D152" s="1031">
        <f>'Аксессуары (2)'!I123</f>
        <v>3731.319923793621</v>
      </c>
      <c r="E152" s="328"/>
      <c r="F152" s="380"/>
      <c r="G152" s="328"/>
      <c r="H152" s="380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  <c r="AN152" s="328"/>
    </row>
    <row r="153" spans="1:40" ht="15.75">
      <c r="A153" s="2926"/>
      <c r="B153" s="1016">
        <v>4</v>
      </c>
      <c r="C153" s="1017" t="s">
        <v>1540</v>
      </c>
      <c r="D153" s="1031">
        <f>'Аксессуары (2)'!I124</f>
        <v>3731.319923793621</v>
      </c>
      <c r="E153" s="328"/>
      <c r="F153" s="380"/>
      <c r="G153" s="328"/>
      <c r="H153" s="380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  <c r="AH153" s="328"/>
      <c r="AI153" s="328"/>
      <c r="AJ153" s="328"/>
      <c r="AK153" s="328"/>
      <c r="AL153" s="328"/>
      <c r="AM153" s="328"/>
      <c r="AN153" s="328"/>
    </row>
    <row r="154" spans="1:40" ht="15.75">
      <c r="A154" s="2926"/>
      <c r="B154" s="1016">
        <v>5</v>
      </c>
      <c r="C154" s="1017" t="s">
        <v>1541</v>
      </c>
      <c r="D154" s="1031">
        <f>'Аксессуары (2)'!I125</f>
        <v>4328.3311116005998</v>
      </c>
      <c r="E154" s="328"/>
      <c r="F154" s="380"/>
      <c r="G154" s="328"/>
      <c r="H154" s="380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28"/>
      <c r="AF154" s="328"/>
      <c r="AG154" s="328"/>
      <c r="AH154" s="328"/>
      <c r="AI154" s="328"/>
      <c r="AJ154" s="328"/>
      <c r="AK154" s="328"/>
      <c r="AL154" s="328"/>
      <c r="AM154" s="328"/>
      <c r="AN154" s="328"/>
    </row>
    <row r="155" spans="1:40" ht="15.75">
      <c r="A155" s="2926"/>
      <c r="B155" s="1016">
        <v>6</v>
      </c>
      <c r="C155" s="1017" t="s">
        <v>1542</v>
      </c>
      <c r="D155" s="1031">
        <f>'Аксессуары (2)'!I126</f>
        <v>4477.5839085523457</v>
      </c>
      <c r="E155" s="328"/>
      <c r="F155" s="380"/>
      <c r="G155" s="328"/>
      <c r="H155" s="380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</row>
    <row r="156" spans="1:40" ht="15.75">
      <c r="A156" s="2926"/>
      <c r="B156" s="1016">
        <v>7</v>
      </c>
      <c r="C156" s="1017" t="s">
        <v>1543</v>
      </c>
      <c r="D156" s="1031">
        <f>'Аксессуары (2)'!I127</f>
        <v>6776.0738313206411</v>
      </c>
      <c r="E156" s="328"/>
      <c r="F156" s="380"/>
      <c r="G156" s="328"/>
      <c r="H156" s="380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  <c r="AH156" s="328"/>
      <c r="AI156" s="328"/>
      <c r="AJ156" s="328"/>
      <c r="AK156" s="328"/>
      <c r="AL156" s="328"/>
      <c r="AM156" s="328"/>
      <c r="AN156" s="328"/>
    </row>
    <row r="157" spans="1:40" ht="15.75">
      <c r="A157" s="2926"/>
      <c r="B157" s="1016">
        <v>8</v>
      </c>
      <c r="C157" s="1017" t="s">
        <v>1544</v>
      </c>
      <c r="D157" s="1031">
        <f>'Аксессуары (2)'!I128</f>
        <v>8402.3315508375927</v>
      </c>
      <c r="E157" s="328"/>
      <c r="F157" s="380"/>
      <c r="G157" s="328"/>
      <c r="H157" s="380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  <c r="AF157" s="328"/>
      <c r="AG157" s="328"/>
      <c r="AH157" s="328"/>
      <c r="AI157" s="328"/>
      <c r="AJ157" s="328"/>
      <c r="AK157" s="328"/>
      <c r="AL157" s="328"/>
      <c r="AM157" s="328"/>
      <c r="AN157" s="328"/>
    </row>
    <row r="158" spans="1:40" ht="16.5" thickBot="1">
      <c r="A158" s="2927"/>
      <c r="B158" s="1019">
        <v>9</v>
      </c>
      <c r="C158" s="1020" t="s">
        <v>1545</v>
      </c>
      <c r="D158" s="1032">
        <f>'Аксессуары (2)'!I129</f>
        <v>9757.5463171017218</v>
      </c>
      <c r="E158" s="328"/>
      <c r="F158" s="380"/>
      <c r="G158" s="328"/>
      <c r="H158" s="380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  <c r="AF158" s="328"/>
      <c r="AG158" s="328"/>
      <c r="AH158" s="328"/>
      <c r="AI158" s="328"/>
      <c r="AJ158" s="328"/>
      <c r="AK158" s="328"/>
      <c r="AL158" s="328"/>
      <c r="AM158" s="328"/>
      <c r="AN158" s="328"/>
    </row>
    <row r="159" spans="1:40" ht="15.75" thickBot="1">
      <c r="A159" s="333"/>
      <c r="B159" s="332"/>
      <c r="C159" s="331"/>
      <c r="D159" s="1002"/>
      <c r="E159" s="328"/>
      <c r="F159" s="328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328"/>
      <c r="AN159" s="328"/>
    </row>
    <row r="160" spans="1:40" ht="36.75" customHeight="1">
      <c r="A160" s="2887" t="s">
        <v>1606</v>
      </c>
      <c r="B160" s="2888"/>
      <c r="C160" s="2888"/>
      <c r="D160" s="2889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G160" s="328"/>
      <c r="AH160" s="328"/>
      <c r="AI160" s="328"/>
      <c r="AJ160" s="328"/>
      <c r="AK160" s="328"/>
      <c r="AL160" s="328"/>
      <c r="AM160" s="328"/>
      <c r="AN160" s="328"/>
    </row>
    <row r="161" spans="1:40" ht="15.75" customHeight="1" thickBot="1">
      <c r="A161" s="2918"/>
      <c r="B161" s="2919"/>
      <c r="C161" s="2919"/>
      <c r="D161" s="2920"/>
      <c r="E161" s="328"/>
      <c r="F161" s="328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  <c r="AF161" s="328"/>
      <c r="AG161" s="328"/>
      <c r="AH161" s="328"/>
      <c r="AI161" s="328"/>
      <c r="AJ161" s="328"/>
      <c r="AK161" s="328"/>
      <c r="AL161" s="328"/>
      <c r="AM161" s="328"/>
      <c r="AN161" s="328"/>
    </row>
    <row r="162" spans="1:40" ht="42.75" customHeight="1">
      <c r="A162" s="1013" t="s">
        <v>1004</v>
      </c>
      <c r="B162" s="1014" t="s">
        <v>1005</v>
      </c>
      <c r="C162" s="1014" t="s">
        <v>222</v>
      </c>
      <c r="D162" s="1015" t="s">
        <v>985</v>
      </c>
      <c r="E162" s="328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  <c r="AF162" s="328"/>
      <c r="AG162" s="328"/>
      <c r="AH162" s="328"/>
      <c r="AI162" s="328"/>
      <c r="AJ162" s="328"/>
      <c r="AK162" s="328"/>
      <c r="AL162" s="328"/>
      <c r="AM162" s="328"/>
      <c r="AN162" s="328"/>
    </row>
    <row r="163" spans="1:40" ht="15.75">
      <c r="A163" s="2925" t="s">
        <v>1548</v>
      </c>
      <c r="B163" s="1016">
        <v>1</v>
      </c>
      <c r="C163" s="1017" t="s">
        <v>1546</v>
      </c>
      <c r="D163" s="1031">
        <f>'Аксессуары (2)'!I131</f>
        <v>3266.0957801036079</v>
      </c>
      <c r="E163" s="328"/>
      <c r="F163" s="380"/>
      <c r="G163" s="328"/>
      <c r="H163" s="380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  <c r="AF163" s="328"/>
      <c r="AG163" s="328"/>
      <c r="AH163" s="328"/>
      <c r="AI163" s="328"/>
      <c r="AJ163" s="328"/>
      <c r="AK163" s="328"/>
      <c r="AL163" s="328"/>
      <c r="AM163" s="328"/>
      <c r="AN163" s="328"/>
    </row>
    <row r="164" spans="1:40" ht="15.75">
      <c r="A164" s="2926"/>
      <c r="B164" s="1016">
        <v>2</v>
      </c>
      <c r="C164" s="1017" t="s">
        <v>1547</v>
      </c>
      <c r="D164" s="1031">
        <f>'Аксессуары (2)'!I132</f>
        <v>2707.6119066660335</v>
      </c>
      <c r="E164" s="328"/>
      <c r="F164" s="380"/>
      <c r="G164" s="328"/>
      <c r="H164" s="380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  <c r="AF164" s="328"/>
      <c r="AG164" s="328"/>
      <c r="AH164" s="328"/>
      <c r="AI164" s="328"/>
      <c r="AJ164" s="328"/>
      <c r="AK164" s="328"/>
      <c r="AL164" s="328"/>
      <c r="AM164" s="328"/>
      <c r="AN164" s="328"/>
    </row>
    <row r="165" spans="1:40" ht="15" customHeight="1">
      <c r="A165" s="2926"/>
      <c r="B165" s="1016">
        <v>3</v>
      </c>
      <c r="C165" s="1017" t="s">
        <v>1549</v>
      </c>
      <c r="D165" s="1031">
        <f>'Аксессуары (2)'!I133</f>
        <v>3417.0298734780959</v>
      </c>
      <c r="E165" s="328"/>
      <c r="F165" s="380"/>
      <c r="G165" s="328"/>
      <c r="H165" s="380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  <c r="AF165" s="328"/>
      <c r="AG165" s="328"/>
      <c r="AH165" s="328"/>
      <c r="AI165" s="328"/>
      <c r="AJ165" s="328"/>
      <c r="AK165" s="328"/>
      <c r="AL165" s="328"/>
      <c r="AM165" s="328"/>
      <c r="AN165" s="328"/>
    </row>
    <row r="166" spans="1:40" ht="15.75">
      <c r="A166" s="2926"/>
      <c r="B166" s="1016">
        <v>4</v>
      </c>
      <c r="C166" s="1017" t="s">
        <v>1550</v>
      </c>
      <c r="D166" s="1031">
        <f>'Аксессуары (2)'!I134</f>
        <v>3759.9152241039264</v>
      </c>
      <c r="E166" s="328"/>
      <c r="F166" s="380"/>
      <c r="G166" s="328"/>
      <c r="H166" s="380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328"/>
    </row>
    <row r="167" spans="1:40" ht="15.75">
      <c r="A167" s="2926"/>
      <c r="B167" s="1016">
        <v>5</v>
      </c>
      <c r="C167" s="1017" t="s">
        <v>1551</v>
      </c>
      <c r="D167" s="1031">
        <f>'Аксессуары (2)'!I135</f>
        <v>4433.8622925753834</v>
      </c>
      <c r="E167" s="328"/>
      <c r="F167" s="380"/>
      <c r="G167" s="328"/>
      <c r="H167" s="380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28"/>
      <c r="AF167" s="328"/>
      <c r="AG167" s="328"/>
      <c r="AH167" s="328"/>
      <c r="AI167" s="328"/>
      <c r="AJ167" s="328"/>
      <c r="AK167" s="328"/>
      <c r="AL167" s="328"/>
      <c r="AM167" s="328"/>
      <c r="AN167" s="328"/>
    </row>
    <row r="168" spans="1:40" ht="15.75">
      <c r="A168" s="2926"/>
      <c r="B168" s="1016">
        <v>6</v>
      </c>
      <c r="C168" s="1017" t="s">
        <v>1552</v>
      </c>
      <c r="D168" s="1031">
        <f>'Аксессуары (2)'!I136</f>
        <v>5025.0439315854346</v>
      </c>
      <c r="E168" s="328"/>
      <c r="F168" s="380"/>
      <c r="G168" s="328"/>
      <c r="H168" s="380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8"/>
      <c r="AG168" s="328"/>
      <c r="AH168" s="328"/>
      <c r="AI168" s="328"/>
      <c r="AJ168" s="328"/>
      <c r="AK168" s="328"/>
      <c r="AL168" s="328"/>
      <c r="AM168" s="328"/>
      <c r="AN168" s="328"/>
    </row>
    <row r="169" spans="1:40" ht="15.75">
      <c r="A169" s="2926"/>
      <c r="B169" s="1016">
        <v>7</v>
      </c>
      <c r="C169" s="1017" t="s">
        <v>1553</v>
      </c>
      <c r="D169" s="1031">
        <f>'Аксессуары (2)'!I137</f>
        <v>6420.2325996491545</v>
      </c>
      <c r="E169" s="328"/>
      <c r="F169" s="380"/>
      <c r="G169" s="328"/>
      <c r="H169" s="380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8"/>
      <c r="AG169" s="328"/>
      <c r="AH169" s="328"/>
      <c r="AI169" s="328"/>
      <c r="AJ169" s="328"/>
      <c r="AK169" s="328"/>
      <c r="AL169" s="328"/>
      <c r="AM169" s="328"/>
      <c r="AN169" s="328"/>
    </row>
    <row r="170" spans="1:40" ht="15.75">
      <c r="A170" s="2926"/>
      <c r="B170" s="1016">
        <v>8</v>
      </c>
      <c r="C170" s="1017" t="s">
        <v>1554</v>
      </c>
      <c r="D170" s="1031">
        <f>'Аксессуары (2)'!I138</f>
        <v>8891.3718507111698</v>
      </c>
      <c r="E170" s="328"/>
      <c r="F170" s="380"/>
      <c r="G170" s="328"/>
      <c r="H170" s="380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28"/>
      <c r="AF170" s="328"/>
      <c r="AG170" s="328"/>
      <c r="AH170" s="328"/>
      <c r="AI170" s="328"/>
      <c r="AJ170" s="328"/>
      <c r="AK170" s="328"/>
      <c r="AL170" s="328"/>
      <c r="AM170" s="328"/>
      <c r="AN170" s="328"/>
    </row>
    <row r="171" spans="1:40" ht="16.5" thickBot="1">
      <c r="A171" s="2927"/>
      <c r="B171" s="1019">
        <v>9</v>
      </c>
      <c r="C171" s="1020" t="s">
        <v>1555</v>
      </c>
      <c r="D171" s="1032">
        <f>'Аксессуары (2)'!I139</f>
        <v>10925.036688905746</v>
      </c>
      <c r="E171" s="328"/>
      <c r="F171" s="380"/>
      <c r="G171" s="328"/>
      <c r="H171" s="380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28"/>
      <c r="AF171" s="328"/>
      <c r="AG171" s="328"/>
      <c r="AH171" s="328"/>
      <c r="AI171" s="328"/>
      <c r="AJ171" s="328"/>
      <c r="AK171" s="328"/>
      <c r="AL171" s="328"/>
      <c r="AM171" s="328"/>
      <c r="AN171" s="328"/>
    </row>
    <row r="172" spans="1:40" ht="15.75" thickBot="1">
      <c r="A172" s="333"/>
      <c r="B172" s="332"/>
      <c r="C172" s="331"/>
      <c r="D172" s="1002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28"/>
      <c r="AF172" s="328"/>
      <c r="AG172" s="328"/>
      <c r="AH172" s="328"/>
      <c r="AI172" s="328"/>
      <c r="AJ172" s="328"/>
      <c r="AK172" s="328"/>
      <c r="AL172" s="328"/>
      <c r="AM172" s="328"/>
      <c r="AN172" s="328"/>
    </row>
    <row r="173" spans="1:40" ht="38.25" customHeight="1">
      <c r="A173" s="2928" t="s">
        <v>1606</v>
      </c>
      <c r="B173" s="2929"/>
      <c r="C173" s="2929"/>
      <c r="D173" s="2930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28"/>
      <c r="AF173" s="328"/>
      <c r="AG173" s="328"/>
      <c r="AH173" s="328"/>
      <c r="AI173" s="328"/>
      <c r="AJ173" s="328"/>
      <c r="AK173" s="328"/>
      <c r="AL173" s="328"/>
      <c r="AM173" s="328"/>
      <c r="AN173" s="328"/>
    </row>
    <row r="174" spans="1:40" ht="15.75" customHeight="1" thickBot="1">
      <c r="A174" s="2931"/>
      <c r="B174" s="2932"/>
      <c r="C174" s="2932"/>
      <c r="D174" s="2933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28"/>
      <c r="AF174" s="328"/>
      <c r="AG174" s="328"/>
      <c r="AH174" s="328"/>
      <c r="AI174" s="328"/>
      <c r="AJ174" s="328"/>
      <c r="AK174" s="328"/>
      <c r="AL174" s="328"/>
      <c r="AM174" s="328"/>
      <c r="AN174" s="328"/>
    </row>
    <row r="175" spans="1:40" ht="35.25" customHeight="1">
      <c r="A175" s="1013" t="s">
        <v>1004</v>
      </c>
      <c r="B175" s="1014" t="s">
        <v>1005</v>
      </c>
      <c r="C175" s="1014" t="s">
        <v>222</v>
      </c>
      <c r="D175" s="1015" t="s">
        <v>985</v>
      </c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28"/>
      <c r="AF175" s="328"/>
      <c r="AG175" s="328"/>
      <c r="AH175" s="328"/>
      <c r="AI175" s="328"/>
      <c r="AJ175" s="328"/>
      <c r="AK175" s="328"/>
      <c r="AL175" s="328"/>
      <c r="AM175" s="328"/>
      <c r="AN175" s="328"/>
    </row>
    <row r="176" spans="1:40" ht="15.75">
      <c r="A176" s="2925" t="s">
        <v>1558</v>
      </c>
      <c r="B176" s="1033">
        <v>1</v>
      </c>
      <c r="C176" s="1034" t="s">
        <v>1556</v>
      </c>
      <c r="D176" s="1039">
        <f>'Аксессуары (2)'!I141</f>
        <v>4996.2971520000001</v>
      </c>
      <c r="E176" s="328"/>
      <c r="F176" s="380"/>
      <c r="G176" s="328"/>
      <c r="H176" s="380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  <c r="AA176" s="328"/>
      <c r="AB176" s="328"/>
      <c r="AC176" s="328"/>
      <c r="AD176" s="328"/>
      <c r="AE176" s="328"/>
      <c r="AF176" s="328"/>
      <c r="AG176" s="328"/>
      <c r="AH176" s="328"/>
      <c r="AI176" s="328"/>
      <c r="AJ176" s="328"/>
      <c r="AK176" s="328"/>
      <c r="AL176" s="328"/>
      <c r="AM176" s="328"/>
      <c r="AN176" s="328"/>
    </row>
    <row r="177" spans="1:40" ht="15.75">
      <c r="A177" s="2926"/>
      <c r="B177" s="1033">
        <v>2</v>
      </c>
      <c r="C177" s="1034" t="s">
        <v>1557</v>
      </c>
      <c r="D177" s="1039">
        <f>'Аксессуары (2)'!I142</f>
        <v>5378.7888000000003</v>
      </c>
      <c r="E177" s="328"/>
      <c r="F177" s="380"/>
      <c r="G177" s="328"/>
      <c r="H177" s="380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  <c r="AA177" s="328"/>
      <c r="AB177" s="328"/>
      <c r="AC177" s="328"/>
      <c r="AD177" s="328"/>
      <c r="AE177" s="328"/>
      <c r="AF177" s="328"/>
      <c r="AG177" s="328"/>
      <c r="AH177" s="328"/>
      <c r="AI177" s="328"/>
      <c r="AJ177" s="328"/>
      <c r="AK177" s="328"/>
      <c r="AL177" s="328"/>
      <c r="AM177" s="328"/>
      <c r="AN177" s="328"/>
    </row>
    <row r="178" spans="1:40" ht="15" customHeight="1">
      <c r="A178" s="2926"/>
      <c r="B178" s="1033">
        <v>3</v>
      </c>
      <c r="C178" s="1034" t="s">
        <v>1559</v>
      </c>
      <c r="D178" s="1039">
        <f>'Аксессуары (2)'!I143</f>
        <v>6645.7923840000003</v>
      </c>
      <c r="E178" s="328"/>
      <c r="F178" s="380"/>
      <c r="G178" s="328"/>
      <c r="H178" s="380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  <c r="AA178" s="328"/>
      <c r="AB178" s="328"/>
      <c r="AC178" s="328"/>
      <c r="AD178" s="328"/>
      <c r="AE178" s="328"/>
      <c r="AF178" s="328"/>
      <c r="AG178" s="328"/>
      <c r="AH178" s="328"/>
      <c r="AI178" s="328"/>
      <c r="AJ178" s="328"/>
      <c r="AK178" s="328"/>
      <c r="AL178" s="328"/>
      <c r="AM178" s="328"/>
      <c r="AN178" s="328"/>
    </row>
    <row r="179" spans="1:40" ht="15.75">
      <c r="A179" s="2926"/>
      <c r="B179" s="1033">
        <v>4</v>
      </c>
      <c r="C179" s="1034" t="s">
        <v>1560</v>
      </c>
      <c r="D179" s="1039">
        <f>'Аксессуары (2)'!I144</f>
        <v>7243.4355839999989</v>
      </c>
      <c r="E179" s="328"/>
      <c r="F179" s="380"/>
      <c r="G179" s="328"/>
      <c r="H179" s="380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  <c r="AA179" s="328"/>
      <c r="AB179" s="328"/>
      <c r="AC179" s="328"/>
      <c r="AD179" s="328"/>
      <c r="AE179" s="328"/>
      <c r="AF179" s="328"/>
      <c r="AG179" s="328"/>
      <c r="AH179" s="328"/>
      <c r="AI179" s="328"/>
      <c r="AJ179" s="328"/>
      <c r="AK179" s="328"/>
      <c r="AL179" s="328"/>
      <c r="AM179" s="328"/>
      <c r="AN179" s="328"/>
    </row>
    <row r="180" spans="1:40" ht="15.75">
      <c r="A180" s="2926"/>
      <c r="B180" s="1033">
        <v>5</v>
      </c>
      <c r="C180" s="1034" t="s">
        <v>1561</v>
      </c>
      <c r="D180" s="1039">
        <f>'Аксессуары (2)'!I145</f>
        <v>7434.6814079999995</v>
      </c>
      <c r="E180" s="328"/>
      <c r="F180" s="380"/>
      <c r="G180" s="328"/>
      <c r="H180" s="380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  <c r="AA180" s="328"/>
      <c r="AB180" s="328"/>
      <c r="AC180" s="328"/>
      <c r="AD180" s="328"/>
      <c r="AE180" s="328"/>
      <c r="AF180" s="328"/>
      <c r="AG180" s="328"/>
      <c r="AH180" s="328"/>
      <c r="AI180" s="328"/>
      <c r="AJ180" s="328"/>
      <c r="AK180" s="328"/>
      <c r="AL180" s="328"/>
      <c r="AM180" s="328"/>
      <c r="AN180" s="328"/>
    </row>
    <row r="181" spans="1:40" ht="15.75">
      <c r="A181" s="2926"/>
      <c r="B181" s="1033">
        <v>6</v>
      </c>
      <c r="C181" s="1034" t="s">
        <v>1562</v>
      </c>
      <c r="D181" s="1039">
        <f>'Аксессуары (2)'!I146</f>
        <v>7625.927232</v>
      </c>
      <c r="E181" s="328"/>
      <c r="F181" s="380"/>
      <c r="G181" s="328"/>
      <c r="H181" s="380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  <c r="AA181" s="328"/>
      <c r="AB181" s="328"/>
      <c r="AC181" s="328"/>
      <c r="AD181" s="328"/>
      <c r="AE181" s="328"/>
      <c r="AF181" s="328"/>
      <c r="AG181" s="328"/>
      <c r="AH181" s="328"/>
      <c r="AI181" s="328"/>
      <c r="AJ181" s="328"/>
      <c r="AK181" s="328"/>
      <c r="AL181" s="328"/>
      <c r="AM181" s="328"/>
      <c r="AN181" s="328"/>
    </row>
    <row r="182" spans="1:40" ht="15.75">
      <c r="A182" s="2926"/>
      <c r="B182" s="1033">
        <v>7</v>
      </c>
      <c r="C182" s="1034" t="s">
        <v>1563</v>
      </c>
      <c r="D182" s="1039">
        <f>'Аксессуары (2)'!I147</f>
        <v>11379.126528000003</v>
      </c>
      <c r="E182" s="328"/>
      <c r="F182" s="380"/>
      <c r="G182" s="328"/>
      <c r="H182" s="380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  <c r="AA182" s="328"/>
      <c r="AB182" s="328"/>
      <c r="AC182" s="328"/>
      <c r="AD182" s="328"/>
      <c r="AE182" s="328"/>
      <c r="AF182" s="328"/>
      <c r="AG182" s="328"/>
      <c r="AH182" s="328"/>
      <c r="AI182" s="328"/>
      <c r="AJ182" s="328"/>
      <c r="AK182" s="328"/>
      <c r="AL182" s="328"/>
      <c r="AM182" s="328"/>
      <c r="AN182" s="328"/>
    </row>
    <row r="183" spans="1:40" ht="15.75">
      <c r="A183" s="2926"/>
      <c r="B183" s="1033">
        <v>8</v>
      </c>
      <c r="C183" s="1034" t="s">
        <v>1564</v>
      </c>
      <c r="D183" s="1039">
        <f>'Аксессуары (2)'!I148</f>
        <v>13984.85088</v>
      </c>
      <c r="E183" s="328"/>
      <c r="F183" s="380"/>
      <c r="G183" s="328"/>
      <c r="H183" s="380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  <c r="AA183" s="328"/>
      <c r="AB183" s="328"/>
      <c r="AC183" s="328"/>
      <c r="AD183" s="328"/>
      <c r="AE183" s="328"/>
      <c r="AF183" s="328"/>
      <c r="AG183" s="328"/>
      <c r="AH183" s="328"/>
      <c r="AI183" s="328"/>
      <c r="AJ183" s="328"/>
      <c r="AK183" s="328"/>
      <c r="AL183" s="328"/>
      <c r="AM183" s="328"/>
      <c r="AN183" s="328"/>
    </row>
    <row r="184" spans="1:40" ht="16.5" thickBot="1">
      <c r="A184" s="2927"/>
      <c r="B184" s="1036">
        <v>9</v>
      </c>
      <c r="C184" s="1037" t="s">
        <v>1565</v>
      </c>
      <c r="D184" s="1040">
        <f>'Аксессуары (2)'!I149</f>
        <v>18120.541824000004</v>
      </c>
      <c r="E184" s="328"/>
      <c r="F184" s="380"/>
      <c r="G184" s="328"/>
      <c r="H184" s="380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  <c r="AA184" s="328"/>
      <c r="AB184" s="328"/>
      <c r="AC184" s="328"/>
      <c r="AD184" s="328"/>
      <c r="AE184" s="328"/>
      <c r="AF184" s="328"/>
      <c r="AG184" s="328"/>
      <c r="AH184" s="328"/>
      <c r="AI184" s="328"/>
      <c r="AJ184" s="328"/>
      <c r="AK184" s="328"/>
      <c r="AL184" s="328"/>
      <c r="AM184" s="328"/>
      <c r="AN184" s="328"/>
    </row>
    <row r="185" spans="1:40" ht="15.75" thickBot="1">
      <c r="A185" s="2893" t="s">
        <v>1249</v>
      </c>
      <c r="B185" s="2894"/>
      <c r="C185" s="2894"/>
      <c r="D185" s="2895"/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328"/>
      <c r="AB185" s="328"/>
      <c r="AC185" s="328"/>
      <c r="AD185" s="328"/>
      <c r="AE185" s="328"/>
      <c r="AF185" s="328"/>
      <c r="AG185" s="328"/>
      <c r="AH185" s="328"/>
      <c r="AI185" s="328"/>
      <c r="AJ185" s="328"/>
      <c r="AK185" s="328"/>
      <c r="AL185" s="328"/>
      <c r="AM185" s="328"/>
      <c r="AN185" s="328"/>
    </row>
    <row r="186" spans="1:40" ht="15.75" thickBot="1">
      <c r="A186" s="333"/>
      <c r="B186" s="332"/>
      <c r="C186" s="331"/>
      <c r="D186" s="1004"/>
      <c r="E186" s="328"/>
      <c r="F186" s="328"/>
      <c r="G186" s="328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  <c r="AB186" s="328"/>
      <c r="AC186" s="328"/>
      <c r="AD186" s="328"/>
      <c r="AE186" s="328"/>
      <c r="AF186" s="328"/>
      <c r="AG186" s="328"/>
      <c r="AH186" s="328"/>
      <c r="AI186" s="328"/>
      <c r="AJ186" s="328"/>
      <c r="AK186" s="328"/>
      <c r="AL186" s="328"/>
      <c r="AM186" s="328"/>
      <c r="AN186" s="328"/>
    </row>
    <row r="187" spans="1:40" ht="34.5" customHeight="1">
      <c r="A187" s="2887" t="s">
        <v>1608</v>
      </c>
      <c r="B187" s="2888"/>
      <c r="C187" s="2888"/>
      <c r="D187" s="2889"/>
      <c r="E187" s="328"/>
      <c r="F187" s="328"/>
      <c r="G187" s="328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  <c r="AA187" s="328"/>
      <c r="AB187" s="328"/>
      <c r="AC187" s="328"/>
      <c r="AD187" s="328"/>
      <c r="AE187" s="328"/>
      <c r="AF187" s="328"/>
      <c r="AG187" s="328"/>
      <c r="AH187" s="328"/>
      <c r="AI187" s="328"/>
      <c r="AJ187" s="328"/>
      <c r="AK187" s="328"/>
      <c r="AL187" s="328"/>
      <c r="AM187" s="328"/>
      <c r="AN187" s="328"/>
    </row>
    <row r="188" spans="1:40" ht="15.75" customHeight="1" thickBot="1">
      <c r="A188" s="2918"/>
      <c r="B188" s="2919"/>
      <c r="C188" s="2919"/>
      <c r="D188" s="2920"/>
      <c r="E188" s="328"/>
      <c r="F188" s="328"/>
      <c r="G188" s="328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328"/>
      <c r="AB188" s="328"/>
      <c r="AC188" s="328"/>
      <c r="AD188" s="328"/>
      <c r="AE188" s="328"/>
      <c r="AF188" s="328"/>
      <c r="AG188" s="328"/>
      <c r="AH188" s="328"/>
      <c r="AI188" s="328"/>
      <c r="AJ188" s="328"/>
      <c r="AK188" s="328"/>
      <c r="AL188" s="328"/>
      <c r="AM188" s="328"/>
      <c r="AN188" s="328"/>
    </row>
    <row r="189" spans="1:40" ht="57.75" customHeight="1">
      <c r="A189" s="1013" t="s">
        <v>1004</v>
      </c>
      <c r="B189" s="1014" t="s">
        <v>1005</v>
      </c>
      <c r="C189" s="1014" t="s">
        <v>222</v>
      </c>
      <c r="D189" s="1015" t="s">
        <v>985</v>
      </c>
      <c r="E189" s="328"/>
      <c r="F189" s="328"/>
      <c r="G189" s="328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  <c r="AA189" s="328"/>
      <c r="AB189" s="328"/>
      <c r="AC189" s="328"/>
      <c r="AD189" s="328"/>
      <c r="AE189" s="328"/>
      <c r="AF189" s="328"/>
      <c r="AG189" s="328"/>
      <c r="AH189" s="328"/>
      <c r="AI189" s="328"/>
      <c r="AJ189" s="328"/>
      <c r="AK189" s="328"/>
      <c r="AL189" s="328"/>
      <c r="AM189" s="328"/>
      <c r="AN189" s="328"/>
    </row>
    <row r="190" spans="1:40" ht="15.75">
      <c r="A190" s="2915"/>
      <c r="B190" s="1028">
        <v>1</v>
      </c>
      <c r="C190" s="1017" t="s">
        <v>1566</v>
      </c>
      <c r="D190" s="1031">
        <f>'Аксессуары (2)'!I151</f>
        <v>4312.351054965914</v>
      </c>
      <c r="E190" s="328"/>
      <c r="F190" s="328"/>
      <c r="G190" s="328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  <c r="AA190" s="328"/>
      <c r="AB190" s="328"/>
      <c r="AC190" s="328"/>
      <c r="AD190" s="328"/>
      <c r="AE190" s="328"/>
      <c r="AF190" s="328"/>
      <c r="AG190" s="328"/>
      <c r="AH190" s="328"/>
      <c r="AI190" s="328"/>
      <c r="AJ190" s="328"/>
      <c r="AK190" s="328"/>
      <c r="AL190" s="328"/>
      <c r="AM190" s="328"/>
      <c r="AN190" s="328"/>
    </row>
    <row r="191" spans="1:40" ht="15.75">
      <c r="A191" s="2916"/>
      <c r="B191" s="1016">
        <v>2</v>
      </c>
      <c r="C191" s="1017" t="s">
        <v>1567</v>
      </c>
      <c r="D191" s="1031">
        <f>'Аксессуары (2)'!I152</f>
        <v>5190.7929365330447</v>
      </c>
      <c r="E191" s="328"/>
      <c r="F191" s="328"/>
      <c r="G191" s="328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  <c r="AA191" s="328"/>
      <c r="AB191" s="328"/>
      <c r="AC191" s="328"/>
      <c r="AD191" s="328"/>
      <c r="AE191" s="328"/>
      <c r="AF191" s="328"/>
      <c r="AG191" s="328"/>
      <c r="AH191" s="328"/>
      <c r="AI191" s="328"/>
      <c r="AJ191" s="328"/>
      <c r="AK191" s="328"/>
      <c r="AL191" s="328"/>
      <c r="AM191" s="328"/>
      <c r="AN191" s="328"/>
    </row>
    <row r="192" spans="1:40" ht="15.75">
      <c r="A192" s="2916"/>
      <c r="B192" s="1016">
        <v>3</v>
      </c>
      <c r="C192" s="1017" t="s">
        <v>1568</v>
      </c>
      <c r="D192" s="1031">
        <f>'Аксессуары (2)'!I153</f>
        <v>5637.9997126035842</v>
      </c>
      <c r="E192" s="328"/>
      <c r="F192" s="328"/>
      <c r="G192" s="328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  <c r="AA192" s="328"/>
      <c r="AB192" s="328"/>
      <c r="AC192" s="328"/>
      <c r="AD192" s="328"/>
      <c r="AE192" s="328"/>
      <c r="AF192" s="328"/>
      <c r="AG192" s="328"/>
      <c r="AH192" s="328"/>
      <c r="AI192" s="328"/>
      <c r="AJ192" s="328"/>
      <c r="AK192" s="328"/>
      <c r="AL192" s="328"/>
      <c r="AM192" s="328"/>
      <c r="AN192" s="328"/>
    </row>
    <row r="193" spans="1:40" ht="15.75">
      <c r="A193" s="2916"/>
      <c r="B193" s="1016">
        <v>4</v>
      </c>
      <c r="C193" s="1017" t="s">
        <v>1569</v>
      </c>
      <c r="D193" s="1031">
        <f>'Аксессуары (2)'!I154</f>
        <v>5781.7447477691139</v>
      </c>
      <c r="E193" s="328"/>
      <c r="F193" s="328"/>
      <c r="G193" s="328"/>
      <c r="H193" s="328"/>
      <c r="I193" s="328"/>
      <c r="J193" s="32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  <c r="AA193" s="328"/>
      <c r="AB193" s="328"/>
      <c r="AC193" s="328"/>
      <c r="AD193" s="328"/>
      <c r="AE193" s="328"/>
      <c r="AF193" s="328"/>
      <c r="AG193" s="328"/>
      <c r="AH193" s="328"/>
      <c r="AI193" s="328"/>
      <c r="AJ193" s="328"/>
      <c r="AK193" s="328"/>
      <c r="AL193" s="328"/>
      <c r="AM193" s="328"/>
      <c r="AN193" s="328"/>
    </row>
    <row r="194" spans="1:40" ht="15.75">
      <c r="A194" s="2916"/>
      <c r="B194" s="1016">
        <v>5</v>
      </c>
      <c r="C194" s="1017" t="s">
        <v>1570</v>
      </c>
      <c r="D194" s="1031">
        <f>'Аксессуары (2)'!I155</f>
        <v>6085.2064886741255</v>
      </c>
      <c r="E194" s="328"/>
      <c r="F194" s="328"/>
      <c r="G194" s="328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  <c r="AA194" s="328"/>
      <c r="AB194" s="328"/>
      <c r="AC194" s="328"/>
      <c r="AD194" s="328"/>
      <c r="AE194" s="328"/>
      <c r="AF194" s="328"/>
      <c r="AG194" s="328"/>
      <c r="AH194" s="328"/>
      <c r="AI194" s="328"/>
      <c r="AJ194" s="328"/>
      <c r="AK194" s="328"/>
      <c r="AL194" s="328"/>
      <c r="AM194" s="328"/>
      <c r="AN194" s="328"/>
    </row>
    <row r="195" spans="1:40" ht="15.75">
      <c r="A195" s="2916"/>
      <c r="B195" s="1016">
        <v>6</v>
      </c>
      <c r="C195" s="1017" t="s">
        <v>1571</v>
      </c>
      <c r="D195" s="1031">
        <f>'Аксессуары (2)'!I156</f>
        <v>6228.9515238396552</v>
      </c>
      <c r="E195" s="328"/>
      <c r="F195" s="328"/>
      <c r="G195" s="328"/>
      <c r="H195" s="328"/>
      <c r="I195" s="328"/>
      <c r="J195" s="32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  <c r="AA195" s="328"/>
      <c r="AB195" s="328"/>
      <c r="AC195" s="328"/>
      <c r="AD195" s="328"/>
      <c r="AE195" s="328"/>
      <c r="AF195" s="328"/>
      <c r="AG195" s="328"/>
      <c r="AH195" s="328"/>
      <c r="AI195" s="328"/>
      <c r="AJ195" s="328"/>
      <c r="AK195" s="328"/>
      <c r="AL195" s="328"/>
      <c r="AM195" s="328"/>
      <c r="AN195" s="328"/>
    </row>
    <row r="196" spans="1:40" ht="15.75">
      <c r="A196" s="2916"/>
      <c r="B196" s="1016">
        <v>7</v>
      </c>
      <c r="C196" s="1017" t="s">
        <v>1572</v>
      </c>
      <c r="D196" s="1031">
        <f>'Аксессуары (2)'!I157</f>
        <v>6684.144135197168</v>
      </c>
      <c r="E196" s="328"/>
      <c r="F196" s="328"/>
      <c r="G196" s="328"/>
      <c r="H196" s="328"/>
      <c r="I196" s="328"/>
      <c r="J196" s="32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  <c r="AA196" s="328"/>
      <c r="AB196" s="328"/>
      <c r="AC196" s="328"/>
      <c r="AD196" s="328"/>
      <c r="AE196" s="328"/>
      <c r="AF196" s="328"/>
      <c r="AG196" s="328"/>
      <c r="AH196" s="328"/>
      <c r="AI196" s="328"/>
      <c r="AJ196" s="328"/>
      <c r="AK196" s="328"/>
      <c r="AL196" s="328"/>
      <c r="AM196" s="328"/>
      <c r="AN196" s="328"/>
    </row>
    <row r="197" spans="1:40" ht="15.75">
      <c r="A197" s="2916"/>
      <c r="B197" s="1016">
        <v>8</v>
      </c>
      <c r="C197" s="1017" t="s">
        <v>1573</v>
      </c>
      <c r="D197" s="1031">
        <f>'Аксессуары (2)'!I158</f>
        <v>7275.0959464332363</v>
      </c>
      <c r="E197" s="328"/>
      <c r="F197" s="328"/>
      <c r="G197" s="328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  <c r="AA197" s="328"/>
      <c r="AB197" s="328"/>
      <c r="AC197" s="328"/>
      <c r="AD197" s="328"/>
      <c r="AE197" s="328"/>
      <c r="AF197" s="328"/>
      <c r="AG197" s="328"/>
      <c r="AH197" s="328"/>
      <c r="AI197" s="328"/>
      <c r="AJ197" s="328"/>
      <c r="AK197" s="328"/>
      <c r="AL197" s="328"/>
      <c r="AM197" s="328"/>
      <c r="AN197" s="328"/>
    </row>
    <row r="198" spans="1:40" ht="16.5" thickBot="1">
      <c r="A198" s="2917"/>
      <c r="B198" s="1019">
        <v>9</v>
      </c>
      <c r="C198" s="1020" t="s">
        <v>1574</v>
      </c>
      <c r="D198" s="1032">
        <f>'Аксессуары (2)'!I159</f>
        <v>7874.0335929562798</v>
      </c>
      <c r="E198" s="328"/>
      <c r="F198" s="328"/>
      <c r="G198" s="328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328"/>
      <c r="AB198" s="328"/>
      <c r="AC198" s="328"/>
      <c r="AD198" s="328"/>
      <c r="AE198" s="328"/>
      <c r="AF198" s="328"/>
      <c r="AG198" s="328"/>
      <c r="AH198" s="328"/>
      <c r="AI198" s="328"/>
      <c r="AJ198" s="328"/>
      <c r="AK198" s="328"/>
      <c r="AL198" s="328"/>
      <c r="AM198" s="328"/>
      <c r="AN198" s="328"/>
    </row>
    <row r="199" spans="1:40" ht="15.75" thickBot="1">
      <c r="A199" s="333"/>
      <c r="B199" s="332"/>
      <c r="C199" s="331"/>
      <c r="D199" s="1002"/>
      <c r="E199" s="328"/>
      <c r="F199" s="328"/>
      <c r="G199" s="328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328"/>
      <c r="AB199" s="328"/>
      <c r="AC199" s="328"/>
      <c r="AD199" s="328"/>
      <c r="AE199" s="328"/>
      <c r="AF199" s="328"/>
      <c r="AG199" s="328"/>
      <c r="AH199" s="328"/>
      <c r="AI199" s="328"/>
      <c r="AJ199" s="328"/>
      <c r="AK199" s="328"/>
      <c r="AL199" s="328"/>
      <c r="AM199" s="328"/>
      <c r="AN199" s="328"/>
    </row>
    <row r="200" spans="1:40" ht="38.25" customHeight="1">
      <c r="A200" s="2887" t="s">
        <v>1609</v>
      </c>
      <c r="B200" s="2888"/>
      <c r="C200" s="2888"/>
      <c r="D200" s="2889"/>
      <c r="E200" s="328"/>
      <c r="F200" s="328"/>
      <c r="G200" s="328"/>
      <c r="H200" s="328"/>
      <c r="I200" s="328"/>
      <c r="J200" s="32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328"/>
      <c r="AB200" s="328"/>
      <c r="AC200" s="328"/>
      <c r="AD200" s="328"/>
      <c r="AE200" s="328"/>
      <c r="AF200" s="328"/>
      <c r="AG200" s="328"/>
      <c r="AH200" s="328"/>
      <c r="AI200" s="328"/>
      <c r="AJ200" s="328"/>
      <c r="AK200" s="328"/>
      <c r="AL200" s="328"/>
      <c r="AM200" s="328"/>
      <c r="AN200" s="328"/>
    </row>
    <row r="201" spans="1:40" ht="15.75" customHeight="1" thickBot="1">
      <c r="A201" s="2918"/>
      <c r="B201" s="2919"/>
      <c r="C201" s="2919"/>
      <c r="D201" s="2920"/>
      <c r="E201" s="328"/>
      <c r="F201" s="328"/>
      <c r="G201" s="328"/>
      <c r="H201" s="328"/>
      <c r="I201" s="328"/>
      <c r="J201" s="32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328"/>
      <c r="AB201" s="328"/>
      <c r="AC201" s="328"/>
      <c r="AD201" s="328"/>
      <c r="AE201" s="328"/>
      <c r="AF201" s="328"/>
      <c r="AG201" s="328"/>
      <c r="AH201" s="328"/>
      <c r="AI201" s="328"/>
      <c r="AJ201" s="328"/>
      <c r="AK201" s="328"/>
      <c r="AL201" s="328"/>
      <c r="AM201" s="328"/>
      <c r="AN201" s="328"/>
    </row>
    <row r="202" spans="1:40" ht="60" customHeight="1">
      <c r="A202" s="1013" t="s">
        <v>1004</v>
      </c>
      <c r="B202" s="1014" t="s">
        <v>1005</v>
      </c>
      <c r="C202" s="1014" t="s">
        <v>222</v>
      </c>
      <c r="D202" s="1015" t="s">
        <v>985</v>
      </c>
      <c r="E202" s="328"/>
      <c r="F202" s="328"/>
      <c r="G202" s="328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328"/>
      <c r="AB202" s="328"/>
      <c r="AC202" s="328"/>
      <c r="AD202" s="328"/>
      <c r="AE202" s="328"/>
      <c r="AF202" s="328"/>
      <c r="AG202" s="328"/>
      <c r="AH202" s="328"/>
      <c r="AI202" s="328"/>
      <c r="AJ202" s="328"/>
      <c r="AK202" s="328"/>
      <c r="AL202" s="328"/>
      <c r="AM202" s="328"/>
      <c r="AN202" s="328"/>
    </row>
    <row r="203" spans="1:40" ht="15.75">
      <c r="A203" s="2915"/>
      <c r="B203" s="1016">
        <v>1</v>
      </c>
      <c r="C203" s="1041" t="s">
        <v>1575</v>
      </c>
      <c r="D203" s="1031">
        <f>'Аксессуары (2)'!I161</f>
        <v>12187.526834496026</v>
      </c>
      <c r="E203" s="328"/>
      <c r="F203" s="328"/>
      <c r="G203" s="328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  <c r="AB203" s="328"/>
      <c r="AC203" s="328"/>
      <c r="AD203" s="328"/>
      <c r="AE203" s="328"/>
      <c r="AF203" s="328"/>
      <c r="AG203" s="328"/>
      <c r="AH203" s="328"/>
      <c r="AI203" s="328"/>
      <c r="AJ203" s="328"/>
      <c r="AK203" s="328"/>
      <c r="AL203" s="328"/>
      <c r="AM203" s="328"/>
      <c r="AN203" s="328"/>
    </row>
    <row r="204" spans="1:40" ht="15.75">
      <c r="A204" s="2916"/>
      <c r="B204" s="1016">
        <v>2</v>
      </c>
      <c r="C204" s="1041" t="s">
        <v>1576</v>
      </c>
      <c r="D204" s="1031">
        <f>'Аксессуары (2)'!I162</f>
        <v>14000.609530245127</v>
      </c>
      <c r="E204" s="328"/>
      <c r="F204" s="328"/>
      <c r="G204" s="328"/>
      <c r="H204" s="328"/>
      <c r="I204" s="328"/>
      <c r="J204" s="32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328"/>
      <c r="AB204" s="328"/>
      <c r="AC204" s="328"/>
      <c r="AD204" s="328"/>
      <c r="AE204" s="328"/>
      <c r="AF204" s="328"/>
      <c r="AG204" s="328"/>
      <c r="AH204" s="328"/>
      <c r="AI204" s="328"/>
      <c r="AJ204" s="328"/>
      <c r="AK204" s="328"/>
      <c r="AL204" s="328"/>
      <c r="AM204" s="328"/>
      <c r="AN204" s="328"/>
    </row>
    <row r="205" spans="1:40" ht="15.75">
      <c r="A205" s="2916"/>
      <c r="B205" s="1016">
        <v>3</v>
      </c>
      <c r="C205" s="1041" t="s">
        <v>1577</v>
      </c>
      <c r="D205" s="1031">
        <f>'Аксессуары (2)'!I163</f>
        <v>19537.658758756897</v>
      </c>
      <c r="E205" s="328"/>
      <c r="F205" s="328"/>
      <c r="G205" s="328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328"/>
      <c r="AB205" s="328"/>
      <c r="AC205" s="328"/>
      <c r="AD205" s="328"/>
      <c r="AE205" s="328"/>
      <c r="AF205" s="328"/>
      <c r="AG205" s="328"/>
      <c r="AH205" s="328"/>
      <c r="AI205" s="328"/>
      <c r="AJ205" s="328"/>
      <c r="AK205" s="328"/>
      <c r="AL205" s="328"/>
      <c r="AM205" s="328"/>
      <c r="AN205" s="328"/>
    </row>
    <row r="206" spans="1:40" ht="15.75">
      <c r="A206" s="2916"/>
      <c r="B206" s="1016">
        <v>4</v>
      </c>
      <c r="C206" s="1041" t="s">
        <v>1578</v>
      </c>
      <c r="D206" s="1031">
        <f>'Аксессуары (2)'!I164</f>
        <v>19921.340159102147</v>
      </c>
      <c r="E206" s="328"/>
      <c r="F206" s="328"/>
      <c r="G206" s="328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328"/>
      <c r="AB206" s="328"/>
      <c r="AC206" s="328"/>
      <c r="AD206" s="328"/>
      <c r="AE206" s="328"/>
      <c r="AF206" s="328"/>
      <c r="AG206" s="328"/>
      <c r="AH206" s="328"/>
      <c r="AI206" s="328"/>
      <c r="AJ206" s="328"/>
      <c r="AK206" s="328"/>
      <c r="AL206" s="328"/>
      <c r="AM206" s="328"/>
      <c r="AN206" s="328"/>
    </row>
    <row r="207" spans="1:40" ht="15.75">
      <c r="A207" s="2916"/>
      <c r="B207" s="1016">
        <v>5</v>
      </c>
      <c r="C207" s="1041" t="s">
        <v>1579</v>
      </c>
      <c r="D207" s="1031">
        <f>'Аксессуары (2)'!I165</f>
        <v>22035.349443357321</v>
      </c>
      <c r="E207" s="328"/>
      <c r="F207" s="328"/>
      <c r="G207" s="328"/>
      <c r="H207" s="328"/>
      <c r="I207" s="328"/>
      <c r="J207" s="32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328"/>
      <c r="AB207" s="328"/>
      <c r="AC207" s="328"/>
      <c r="AD207" s="328"/>
      <c r="AE207" s="328"/>
      <c r="AF207" s="328"/>
      <c r="AG207" s="328"/>
      <c r="AH207" s="328"/>
      <c r="AI207" s="328"/>
      <c r="AJ207" s="328"/>
      <c r="AK207" s="328"/>
      <c r="AL207" s="328"/>
      <c r="AM207" s="328"/>
      <c r="AN207" s="328"/>
    </row>
    <row r="208" spans="1:40" ht="15.75">
      <c r="A208" s="2916"/>
      <c r="B208" s="1016">
        <v>6</v>
      </c>
      <c r="C208" s="1041" t="s">
        <v>1580</v>
      </c>
      <c r="D208" s="1031">
        <f>'Аксессуары (2)'!I166</f>
        <v>26135.474211752597</v>
      </c>
      <c r="E208" s="328"/>
      <c r="F208" s="328"/>
      <c r="G208" s="328"/>
      <c r="H208" s="328"/>
      <c r="I208" s="328"/>
      <c r="J208" s="32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328"/>
      <c r="AB208" s="328"/>
      <c r="AC208" s="328"/>
      <c r="AD208" s="328"/>
      <c r="AE208" s="328"/>
      <c r="AF208" s="328"/>
      <c r="AG208" s="328"/>
      <c r="AH208" s="328"/>
      <c r="AI208" s="328"/>
      <c r="AJ208" s="328"/>
      <c r="AK208" s="328"/>
      <c r="AL208" s="328"/>
      <c r="AM208" s="328"/>
      <c r="AN208" s="328"/>
    </row>
    <row r="209" spans="1:40" ht="15.75">
      <c r="A209" s="2916"/>
      <c r="B209" s="1016">
        <v>7</v>
      </c>
      <c r="C209" s="1041" t="s">
        <v>1581</v>
      </c>
      <c r="D209" s="1031">
        <f>'Аксессуары (2)'!I167</f>
        <v>29197.402249801904</v>
      </c>
      <c r="E209" s="328"/>
      <c r="F209" s="328"/>
      <c r="G209" s="328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328"/>
      <c r="AB209" s="328"/>
      <c r="AC209" s="328"/>
      <c r="AD209" s="328"/>
      <c r="AE209" s="328"/>
      <c r="AF209" s="328"/>
      <c r="AG209" s="328"/>
      <c r="AH209" s="328"/>
      <c r="AI209" s="328"/>
      <c r="AJ209" s="328"/>
      <c r="AK209" s="328"/>
      <c r="AL209" s="328"/>
      <c r="AM209" s="328"/>
      <c r="AN209" s="328"/>
    </row>
    <row r="210" spans="1:40" ht="15.75">
      <c r="A210" s="2916"/>
      <c r="B210" s="1016">
        <v>8</v>
      </c>
      <c r="C210" s="1041" t="s">
        <v>1582</v>
      </c>
      <c r="D210" s="1031">
        <f>'Аксессуары (2)'!I168</f>
        <v>37171.956845212873</v>
      </c>
      <c r="E210" s="328"/>
      <c r="F210" s="328"/>
      <c r="G210" s="328"/>
      <c r="H210" s="328"/>
      <c r="I210" s="328"/>
      <c r="J210" s="32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328"/>
      <c r="AB210" s="328"/>
      <c r="AC210" s="328"/>
      <c r="AD210" s="328"/>
      <c r="AE210" s="328"/>
      <c r="AF210" s="328"/>
      <c r="AG210" s="328"/>
      <c r="AH210" s="328"/>
      <c r="AI210" s="328"/>
      <c r="AJ210" s="328"/>
      <c r="AK210" s="328"/>
      <c r="AL210" s="328"/>
      <c r="AM210" s="328"/>
      <c r="AN210" s="328"/>
    </row>
    <row r="211" spans="1:40" ht="16.5" thickBot="1">
      <c r="A211" s="2917"/>
      <c r="B211" s="1019">
        <v>10</v>
      </c>
      <c r="C211" s="1042" t="s">
        <v>1583</v>
      </c>
      <c r="D211" s="1032">
        <f>'Аксессуары (2)'!I169</f>
        <v>43017.455826943384</v>
      </c>
      <c r="E211" s="328"/>
      <c r="F211" s="328"/>
      <c r="G211" s="328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328"/>
      <c r="AB211" s="328"/>
      <c r="AC211" s="328"/>
      <c r="AD211" s="328"/>
      <c r="AE211" s="328"/>
      <c r="AF211" s="328"/>
      <c r="AG211" s="328"/>
      <c r="AH211" s="328"/>
      <c r="AI211" s="328"/>
      <c r="AJ211" s="328"/>
      <c r="AK211" s="328"/>
      <c r="AL211" s="328"/>
      <c r="AM211" s="328"/>
      <c r="AN211" s="328"/>
    </row>
    <row r="212" spans="1:40" ht="15.75" thickBot="1">
      <c r="A212" s="2899" t="s">
        <v>1249</v>
      </c>
      <c r="B212" s="2900"/>
      <c r="C212" s="2900"/>
      <c r="D212" s="2901"/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328"/>
      <c r="AB212" s="328"/>
      <c r="AC212" s="328"/>
      <c r="AD212" s="328"/>
      <c r="AE212" s="328"/>
      <c r="AF212" s="328"/>
      <c r="AG212" s="328"/>
      <c r="AH212" s="328"/>
      <c r="AI212" s="328"/>
      <c r="AJ212" s="328"/>
      <c r="AK212" s="328"/>
      <c r="AL212" s="328"/>
      <c r="AM212" s="328"/>
      <c r="AN212" s="328"/>
    </row>
    <row r="213" spans="1:40" ht="15.75" thickBot="1">
      <c r="A213" s="333"/>
      <c r="B213" s="332"/>
      <c r="C213" s="331"/>
      <c r="D213" s="1004"/>
      <c r="E213" s="328"/>
      <c r="F213" s="328"/>
      <c r="G213" s="328"/>
      <c r="H213" s="328"/>
      <c r="I213" s="328"/>
      <c r="J213" s="32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328"/>
      <c r="AB213" s="328"/>
      <c r="AC213" s="328"/>
      <c r="AD213" s="328"/>
      <c r="AE213" s="328"/>
      <c r="AF213" s="328"/>
      <c r="AG213" s="328"/>
      <c r="AH213" s="328"/>
      <c r="AI213" s="328"/>
      <c r="AJ213" s="328"/>
      <c r="AK213" s="328"/>
      <c r="AL213" s="328"/>
      <c r="AM213" s="328"/>
      <c r="AN213" s="328"/>
    </row>
    <row r="214" spans="1:40" ht="36" customHeight="1">
      <c r="A214" s="2902" t="s">
        <v>1420</v>
      </c>
      <c r="B214" s="2903"/>
      <c r="C214" s="2903"/>
      <c r="D214" s="2904"/>
      <c r="E214" s="328"/>
      <c r="F214" s="328"/>
      <c r="G214" s="328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328"/>
      <c r="AB214" s="328"/>
      <c r="AC214" s="328"/>
      <c r="AD214" s="328"/>
      <c r="AE214" s="328"/>
      <c r="AF214" s="328"/>
      <c r="AG214" s="328"/>
      <c r="AH214" s="328"/>
      <c r="AI214" s="328"/>
      <c r="AJ214" s="328"/>
      <c r="AK214" s="328"/>
      <c r="AL214" s="328"/>
      <c r="AM214" s="328"/>
      <c r="AN214" s="328"/>
    </row>
    <row r="215" spans="1:40" ht="15.75" customHeight="1" thickBot="1">
      <c r="A215" s="2912"/>
      <c r="B215" s="2913"/>
      <c r="C215" s="2913"/>
      <c r="D215" s="2914"/>
      <c r="E215" s="328"/>
      <c r="F215" s="328"/>
      <c r="G215" s="328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328"/>
      <c r="AB215" s="328"/>
      <c r="AC215" s="328"/>
      <c r="AD215" s="328"/>
      <c r="AE215" s="328"/>
      <c r="AF215" s="328"/>
      <c r="AG215" s="328"/>
      <c r="AH215" s="328"/>
      <c r="AI215" s="328"/>
      <c r="AJ215" s="328"/>
      <c r="AK215" s="328"/>
      <c r="AL215" s="328"/>
      <c r="AM215" s="328"/>
      <c r="AN215" s="328"/>
    </row>
    <row r="216" spans="1:40" ht="46.5" customHeight="1">
      <c r="A216" s="1013" t="s">
        <v>1004</v>
      </c>
      <c r="B216" s="1014" t="s">
        <v>1005</v>
      </c>
      <c r="C216" s="1014" t="s">
        <v>222</v>
      </c>
      <c r="D216" s="1015" t="s">
        <v>985</v>
      </c>
      <c r="E216" s="328"/>
      <c r="F216" s="328"/>
      <c r="G216" s="328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328"/>
      <c r="AB216" s="328"/>
      <c r="AC216" s="328"/>
      <c r="AD216" s="328"/>
      <c r="AE216" s="328"/>
      <c r="AF216" s="328"/>
      <c r="AG216" s="328"/>
      <c r="AH216" s="328"/>
      <c r="AI216" s="328"/>
      <c r="AJ216" s="328"/>
      <c r="AK216" s="328"/>
      <c r="AL216" s="328"/>
      <c r="AM216" s="328"/>
      <c r="AN216" s="328"/>
    </row>
    <row r="217" spans="1:40" ht="15.75">
      <c r="A217" s="2915"/>
      <c r="B217" s="1016">
        <v>1</v>
      </c>
      <c r="C217" s="1017" t="s">
        <v>1584</v>
      </c>
      <c r="D217" s="1031">
        <f>'Аксессуары (2)'!I171</f>
        <v>17830.038232543146</v>
      </c>
      <c r="E217" s="328"/>
      <c r="F217" s="380"/>
      <c r="G217" s="328"/>
      <c r="H217" s="380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328"/>
      <c r="AD217" s="328"/>
      <c r="AE217" s="328"/>
      <c r="AF217" s="328"/>
      <c r="AG217" s="328"/>
      <c r="AH217" s="328"/>
      <c r="AI217" s="328"/>
      <c r="AJ217" s="328"/>
      <c r="AK217" s="328"/>
      <c r="AL217" s="328"/>
      <c r="AM217" s="328"/>
      <c r="AN217" s="328"/>
    </row>
    <row r="218" spans="1:40" ht="15.75">
      <c r="A218" s="2916"/>
      <c r="B218" s="1016">
        <v>2</v>
      </c>
      <c r="C218" s="1017" t="s">
        <v>1585</v>
      </c>
      <c r="D218" s="1031">
        <f>'Аксессуары (2)'!I172</f>
        <v>21306.18626992224</v>
      </c>
      <c r="E218" s="328"/>
      <c r="F218" s="380"/>
      <c r="G218" s="328"/>
      <c r="H218" s="380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  <c r="AB218" s="328"/>
      <c r="AC218" s="328"/>
      <c r="AD218" s="328"/>
      <c r="AE218" s="328"/>
      <c r="AF218" s="328"/>
      <c r="AG218" s="328"/>
      <c r="AH218" s="328"/>
      <c r="AI218" s="328"/>
      <c r="AJ218" s="328"/>
      <c r="AK218" s="328"/>
      <c r="AL218" s="328"/>
      <c r="AM218" s="328"/>
      <c r="AN218" s="328"/>
    </row>
    <row r="219" spans="1:40" ht="15.75">
      <c r="A219" s="2916"/>
      <c r="B219" s="1016">
        <v>3</v>
      </c>
      <c r="C219" s="1017" t="s">
        <v>1586</v>
      </c>
      <c r="D219" s="1031">
        <f>'Аксессуары (2)'!I173</f>
        <v>29452.669255480752</v>
      </c>
      <c r="E219" s="328"/>
      <c r="F219" s="380"/>
      <c r="G219" s="328"/>
      <c r="H219" s="380"/>
      <c r="I219" s="328"/>
      <c r="J219" s="32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  <c r="AB219" s="328"/>
      <c r="AC219" s="328"/>
      <c r="AD219" s="328"/>
      <c r="AE219" s="328"/>
      <c r="AF219" s="328"/>
      <c r="AG219" s="328"/>
      <c r="AH219" s="328"/>
      <c r="AI219" s="328"/>
      <c r="AJ219" s="328"/>
      <c r="AK219" s="328"/>
      <c r="AL219" s="328"/>
      <c r="AM219" s="328"/>
      <c r="AN219" s="328"/>
    </row>
    <row r="220" spans="1:40" ht="15.75">
      <c r="A220" s="2916"/>
      <c r="B220" s="1016">
        <v>4</v>
      </c>
      <c r="C220" s="1017" t="s">
        <v>1587</v>
      </c>
      <c r="D220" s="1031">
        <f>'Аксессуары (2)'!I174</f>
        <v>32278.517489948797</v>
      </c>
      <c r="E220" s="328"/>
      <c r="F220" s="380"/>
      <c r="G220" s="328"/>
      <c r="H220" s="380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328"/>
      <c r="AD220" s="328"/>
      <c r="AE220" s="328"/>
      <c r="AF220" s="328"/>
      <c r="AG220" s="328"/>
      <c r="AH220" s="328"/>
      <c r="AI220" s="328"/>
      <c r="AJ220" s="328"/>
      <c r="AK220" s="328"/>
      <c r="AL220" s="328"/>
      <c r="AM220" s="328"/>
      <c r="AN220" s="328"/>
    </row>
    <row r="221" spans="1:40" ht="16.5" customHeight="1">
      <c r="A221" s="2916"/>
      <c r="B221" s="1016">
        <v>5</v>
      </c>
      <c r="C221" s="1017" t="s">
        <v>1588</v>
      </c>
      <c r="D221" s="1031">
        <f>'Аксессуары (2)'!I175</f>
        <v>33579.117095770911</v>
      </c>
      <c r="E221" s="328"/>
      <c r="F221" s="380"/>
      <c r="G221" s="328"/>
      <c r="H221" s="380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  <c r="AB221" s="328"/>
      <c r="AC221" s="328"/>
      <c r="AD221" s="328"/>
      <c r="AE221" s="328"/>
      <c r="AF221" s="328"/>
      <c r="AG221" s="328"/>
      <c r="AH221" s="328"/>
      <c r="AI221" s="328"/>
      <c r="AJ221" s="328"/>
      <c r="AK221" s="328"/>
      <c r="AL221" s="328"/>
      <c r="AM221" s="328"/>
      <c r="AN221" s="328"/>
    </row>
    <row r="222" spans="1:40" ht="15.75">
      <c r="A222" s="2916"/>
      <c r="B222" s="1016">
        <v>6</v>
      </c>
      <c r="C222" s="1017" t="s">
        <v>1589</v>
      </c>
      <c r="D222" s="1031">
        <f>'Аксессуары (2)'!I176</f>
        <v>36913.381539787588</v>
      </c>
      <c r="E222" s="328"/>
      <c r="F222" s="380"/>
      <c r="G222" s="328"/>
      <c r="H222" s="380"/>
      <c r="I222" s="328"/>
      <c r="J222" s="328"/>
      <c r="K222" s="328"/>
      <c r="L222" s="328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  <c r="AB222" s="328"/>
      <c r="AC222" s="328"/>
      <c r="AD222" s="328"/>
      <c r="AE222" s="328"/>
      <c r="AF222" s="328"/>
      <c r="AG222" s="328"/>
      <c r="AH222" s="328"/>
      <c r="AI222" s="328"/>
      <c r="AJ222" s="328"/>
      <c r="AK222" s="328"/>
      <c r="AL222" s="328"/>
      <c r="AM222" s="328"/>
      <c r="AN222" s="328"/>
    </row>
    <row r="223" spans="1:40" ht="15.75">
      <c r="A223" s="2916"/>
      <c r="B223" s="1016">
        <v>7</v>
      </c>
      <c r="C223" s="1017" t="s">
        <v>1590</v>
      </c>
      <c r="D223" s="1031">
        <f>'Аксессуары (2)'!I177</f>
        <v>50817.973689304017</v>
      </c>
      <c r="E223" s="328"/>
      <c r="F223" s="380"/>
      <c r="G223" s="328"/>
      <c r="H223" s="380"/>
      <c r="I223" s="328"/>
      <c r="J223" s="328"/>
      <c r="K223" s="328"/>
      <c r="L223" s="328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  <c r="AB223" s="328"/>
      <c r="AC223" s="328"/>
      <c r="AD223" s="328"/>
      <c r="AE223" s="328"/>
      <c r="AF223" s="328"/>
      <c r="AG223" s="328"/>
      <c r="AH223" s="328"/>
      <c r="AI223" s="328"/>
      <c r="AJ223" s="328"/>
      <c r="AK223" s="328"/>
      <c r="AL223" s="328"/>
      <c r="AM223" s="328"/>
      <c r="AN223" s="328"/>
    </row>
    <row r="224" spans="1:40" ht="15.75">
      <c r="A224" s="2916"/>
      <c r="B224" s="1016">
        <v>8</v>
      </c>
      <c r="C224" s="1017" t="s">
        <v>1591</v>
      </c>
      <c r="D224" s="1031">
        <f>'Аксессуары (2)'!I178</f>
        <v>58030.389685226626</v>
      </c>
      <c r="E224" s="328"/>
      <c r="F224" s="380"/>
      <c r="G224" s="328"/>
      <c r="H224" s="380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  <c r="AB224" s="328"/>
      <c r="AC224" s="328"/>
      <c r="AD224" s="328"/>
      <c r="AE224" s="328"/>
      <c r="AF224" s="328"/>
      <c r="AG224" s="328"/>
      <c r="AH224" s="328"/>
      <c r="AI224" s="328"/>
      <c r="AJ224" s="328"/>
      <c r="AK224" s="328"/>
      <c r="AL224" s="328"/>
      <c r="AM224" s="328"/>
      <c r="AN224" s="328"/>
    </row>
    <row r="225" spans="1:40" ht="16.5" thickBot="1">
      <c r="A225" s="2917"/>
      <c r="B225" s="1019">
        <v>9</v>
      </c>
      <c r="C225" s="1020" t="s">
        <v>1592</v>
      </c>
      <c r="D225" s="1032">
        <f>'Аксессуары (2)'!I179</f>
        <v>71923.158201962826</v>
      </c>
      <c r="E225" s="328"/>
      <c r="F225" s="380"/>
      <c r="G225" s="328"/>
      <c r="H225" s="380"/>
      <c r="I225" s="328"/>
      <c r="J225" s="328"/>
      <c r="K225" s="328"/>
      <c r="L225" s="328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  <c r="AA225" s="328"/>
      <c r="AB225" s="328"/>
      <c r="AC225" s="328"/>
      <c r="AD225" s="328"/>
      <c r="AE225" s="328"/>
      <c r="AF225" s="328"/>
      <c r="AG225" s="328"/>
      <c r="AH225" s="328"/>
      <c r="AI225" s="328"/>
      <c r="AJ225" s="328"/>
      <c r="AK225" s="328"/>
      <c r="AL225" s="328"/>
      <c r="AM225" s="328"/>
      <c r="AN225" s="328"/>
    </row>
    <row r="226" spans="1:40" ht="15.75" thickBot="1">
      <c r="A226" s="333"/>
      <c r="B226" s="332"/>
      <c r="C226" s="331"/>
      <c r="D226" s="1002"/>
      <c r="E226" s="328"/>
      <c r="F226" s="328"/>
      <c r="G226" s="328"/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  <c r="AB226" s="328"/>
      <c r="AC226" s="328"/>
      <c r="AD226" s="328"/>
      <c r="AE226" s="328"/>
      <c r="AF226" s="328"/>
      <c r="AG226" s="328"/>
      <c r="AH226" s="328"/>
      <c r="AI226" s="328"/>
      <c r="AJ226" s="328"/>
      <c r="AK226" s="328"/>
      <c r="AL226" s="328"/>
      <c r="AM226" s="328"/>
      <c r="AN226" s="328"/>
    </row>
    <row r="227" spans="1:40" ht="34.5" customHeight="1">
      <c r="A227" s="2902" t="s">
        <v>1420</v>
      </c>
      <c r="B227" s="2903"/>
      <c r="C227" s="2903"/>
      <c r="D227" s="2904"/>
      <c r="E227" s="328"/>
      <c r="F227" s="328"/>
      <c r="G227" s="328"/>
      <c r="H227" s="328"/>
      <c r="I227" s="328"/>
      <c r="J227" s="32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  <c r="AA227" s="328"/>
      <c r="AB227" s="328"/>
      <c r="AC227" s="328"/>
      <c r="AD227" s="328"/>
      <c r="AE227" s="328"/>
      <c r="AF227" s="328"/>
      <c r="AG227" s="328"/>
      <c r="AH227" s="328"/>
      <c r="AI227" s="328"/>
      <c r="AJ227" s="328"/>
      <c r="AK227" s="328"/>
      <c r="AL227" s="328"/>
      <c r="AM227" s="328"/>
      <c r="AN227" s="328"/>
    </row>
    <row r="228" spans="1:40" ht="15.75" customHeight="1" thickBot="1">
      <c r="A228" s="2912"/>
      <c r="B228" s="2913"/>
      <c r="C228" s="2913"/>
      <c r="D228" s="2914"/>
      <c r="E228" s="328"/>
      <c r="F228" s="328"/>
      <c r="G228" s="328"/>
      <c r="H228" s="328"/>
      <c r="I228" s="328"/>
      <c r="J228" s="328"/>
      <c r="K228" s="328"/>
      <c r="L228" s="328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  <c r="AA228" s="328"/>
      <c r="AB228" s="328"/>
      <c r="AC228" s="328"/>
      <c r="AD228" s="328"/>
      <c r="AE228" s="328"/>
      <c r="AF228" s="328"/>
      <c r="AG228" s="328"/>
      <c r="AH228" s="328"/>
      <c r="AI228" s="328"/>
      <c r="AJ228" s="328"/>
      <c r="AK228" s="328"/>
      <c r="AL228" s="328"/>
      <c r="AM228" s="328"/>
      <c r="AN228" s="328"/>
    </row>
    <row r="229" spans="1:40" ht="33.75" customHeight="1">
      <c r="A229" s="1013" t="s">
        <v>1004</v>
      </c>
      <c r="B229" s="1014" t="s">
        <v>1005</v>
      </c>
      <c r="C229" s="1014" t="s">
        <v>222</v>
      </c>
      <c r="D229" s="1015" t="s">
        <v>985</v>
      </c>
      <c r="E229" s="328"/>
      <c r="F229" s="328"/>
      <c r="G229" s="328"/>
      <c r="H229" s="328"/>
      <c r="I229" s="328"/>
      <c r="J229" s="328"/>
      <c r="K229" s="328"/>
      <c r="L229" s="328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  <c r="AA229" s="328"/>
      <c r="AB229" s="328"/>
      <c r="AC229" s="328"/>
      <c r="AD229" s="328"/>
      <c r="AE229" s="328"/>
      <c r="AF229" s="328"/>
      <c r="AG229" s="328"/>
      <c r="AH229" s="328"/>
      <c r="AI229" s="328"/>
      <c r="AJ229" s="328"/>
      <c r="AK229" s="328"/>
      <c r="AL229" s="328"/>
      <c r="AM229" s="328"/>
      <c r="AN229" s="328"/>
    </row>
    <row r="230" spans="1:40" ht="15.75">
      <c r="A230" s="2915"/>
      <c r="B230" s="1028">
        <v>1</v>
      </c>
      <c r="C230" s="1017" t="s">
        <v>1593</v>
      </c>
      <c r="D230" s="1031">
        <f>'Аксессуары (2)'!I181</f>
        <v>17623.124658889625</v>
      </c>
      <c r="E230" s="328"/>
      <c r="F230" s="380"/>
      <c r="G230" s="328"/>
      <c r="H230" s="380"/>
      <c r="I230" s="328"/>
      <c r="J230" s="328"/>
      <c r="K230" s="328"/>
      <c r="L230" s="328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  <c r="AA230" s="328"/>
      <c r="AB230" s="328"/>
      <c r="AC230" s="328"/>
      <c r="AD230" s="328"/>
      <c r="AE230" s="328"/>
      <c r="AF230" s="328"/>
      <c r="AG230" s="328"/>
      <c r="AH230" s="328"/>
      <c r="AI230" s="328"/>
      <c r="AJ230" s="328"/>
      <c r="AK230" s="328"/>
      <c r="AL230" s="328"/>
      <c r="AM230" s="328"/>
      <c r="AN230" s="328"/>
    </row>
    <row r="231" spans="1:40" ht="15.75">
      <c r="A231" s="2916"/>
      <c r="B231" s="1028">
        <v>2</v>
      </c>
      <c r="C231" s="1017" t="s">
        <v>1594</v>
      </c>
      <c r="D231" s="1031">
        <f>'Аксессуары (2)'!I182</f>
        <v>17534.447413038124</v>
      </c>
      <c r="E231" s="328"/>
      <c r="F231" s="380"/>
      <c r="G231" s="328"/>
      <c r="H231" s="380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  <c r="AA231" s="328"/>
      <c r="AB231" s="328"/>
      <c r="AC231" s="328"/>
      <c r="AD231" s="328"/>
      <c r="AE231" s="328"/>
      <c r="AF231" s="328"/>
      <c r="AG231" s="328"/>
      <c r="AH231" s="328"/>
      <c r="AI231" s="328"/>
      <c r="AJ231" s="328"/>
      <c r="AK231" s="328"/>
      <c r="AL231" s="328"/>
      <c r="AM231" s="328"/>
      <c r="AN231" s="328"/>
    </row>
    <row r="232" spans="1:40" ht="15.75">
      <c r="A232" s="2916"/>
      <c r="B232" s="1028">
        <v>3</v>
      </c>
      <c r="C232" s="1017" t="s">
        <v>1595</v>
      </c>
      <c r="D232" s="1031">
        <f>'Аксессуары (2)'!I183</f>
        <v>22453.07864960175</v>
      </c>
      <c r="E232" s="328"/>
      <c r="F232" s="380"/>
      <c r="G232" s="328"/>
      <c r="H232" s="380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  <c r="AA232" s="328"/>
      <c r="AB232" s="328"/>
      <c r="AC232" s="328"/>
      <c r="AD232" s="328"/>
      <c r="AE232" s="328"/>
      <c r="AF232" s="328"/>
      <c r="AG232" s="328"/>
      <c r="AH232" s="328"/>
      <c r="AI232" s="328"/>
      <c r="AJ232" s="328"/>
      <c r="AK232" s="328"/>
      <c r="AL232" s="328"/>
      <c r="AM232" s="328"/>
      <c r="AN232" s="328"/>
    </row>
    <row r="233" spans="1:40" ht="15.75">
      <c r="A233" s="2916"/>
      <c r="B233" s="1028">
        <v>4</v>
      </c>
      <c r="C233" s="1017" t="s">
        <v>1596</v>
      </c>
      <c r="D233" s="1031">
        <f>'Аксессуары (2)'!I184</f>
        <v>24463.096222235923</v>
      </c>
      <c r="E233" s="328"/>
      <c r="F233" s="380"/>
      <c r="G233" s="328"/>
      <c r="H233" s="380"/>
      <c r="I233" s="328"/>
      <c r="J233" s="32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  <c r="AA233" s="328"/>
      <c r="AB233" s="328"/>
      <c r="AC233" s="328"/>
      <c r="AD233" s="328"/>
      <c r="AE233" s="328"/>
      <c r="AF233" s="328"/>
      <c r="AG233" s="328"/>
      <c r="AH233" s="328"/>
      <c r="AI233" s="328"/>
      <c r="AJ233" s="328"/>
      <c r="AK233" s="328"/>
      <c r="AL233" s="328"/>
      <c r="AM233" s="328"/>
      <c r="AN233" s="328"/>
    </row>
    <row r="234" spans="1:40" ht="15.75">
      <c r="A234" s="2916"/>
      <c r="B234" s="1028">
        <v>5</v>
      </c>
      <c r="C234" s="1017" t="s">
        <v>1597</v>
      </c>
      <c r="D234" s="1031">
        <f>'Аксессуары (2)'!I185</f>
        <v>26461.290162089888</v>
      </c>
      <c r="E234" s="328"/>
      <c r="F234" s="380"/>
      <c r="G234" s="328"/>
      <c r="H234" s="380"/>
      <c r="I234" s="328"/>
      <c r="J234" s="328"/>
      <c r="K234" s="328"/>
      <c r="L234" s="328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  <c r="AA234" s="328"/>
      <c r="AB234" s="328"/>
      <c r="AC234" s="328"/>
      <c r="AD234" s="328"/>
      <c r="AE234" s="328"/>
      <c r="AF234" s="328"/>
      <c r="AG234" s="328"/>
      <c r="AH234" s="328"/>
      <c r="AI234" s="328"/>
      <c r="AJ234" s="328"/>
      <c r="AK234" s="328"/>
      <c r="AL234" s="328"/>
      <c r="AM234" s="328"/>
      <c r="AN234" s="328"/>
    </row>
    <row r="235" spans="1:40" ht="15.75">
      <c r="A235" s="2916"/>
      <c r="B235" s="1028">
        <v>6</v>
      </c>
      <c r="C235" s="1017" t="s">
        <v>1598</v>
      </c>
      <c r="D235" s="1031">
        <f>'Аксессуары (2)'!I186</f>
        <v>28826.0167181301</v>
      </c>
      <c r="E235" s="328"/>
      <c r="F235" s="380"/>
      <c r="G235" s="328"/>
      <c r="H235" s="380"/>
      <c r="I235" s="328"/>
      <c r="J235" s="328"/>
      <c r="K235" s="328"/>
      <c r="L235" s="328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  <c r="AA235" s="328"/>
      <c r="AB235" s="328"/>
      <c r="AC235" s="328"/>
      <c r="AD235" s="328"/>
      <c r="AE235" s="328"/>
      <c r="AF235" s="328"/>
      <c r="AG235" s="328"/>
      <c r="AH235" s="328"/>
      <c r="AI235" s="328"/>
      <c r="AJ235" s="328"/>
      <c r="AK235" s="328"/>
      <c r="AL235" s="328"/>
      <c r="AM235" s="328"/>
      <c r="AN235" s="328"/>
    </row>
    <row r="236" spans="1:40" ht="15.75">
      <c r="A236" s="2916"/>
      <c r="B236" s="1028">
        <v>7</v>
      </c>
      <c r="C236" s="1017" t="s">
        <v>1599</v>
      </c>
      <c r="D236" s="1031">
        <f>'Аксессуары (2)'!I187</f>
        <v>36925.20517256781</v>
      </c>
      <c r="E236" s="328"/>
      <c r="F236" s="380"/>
      <c r="G236" s="328"/>
      <c r="H236" s="380"/>
      <c r="I236" s="328"/>
      <c r="J236" s="328"/>
      <c r="K236" s="328"/>
      <c r="L236" s="328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  <c r="AA236" s="328"/>
      <c r="AB236" s="328"/>
      <c r="AC236" s="328"/>
      <c r="AD236" s="328"/>
      <c r="AE236" s="328"/>
      <c r="AF236" s="328"/>
      <c r="AG236" s="328"/>
      <c r="AH236" s="328"/>
      <c r="AI236" s="328"/>
      <c r="AJ236" s="328"/>
      <c r="AK236" s="328"/>
      <c r="AL236" s="328"/>
      <c r="AM236" s="328"/>
      <c r="AN236" s="328"/>
    </row>
    <row r="237" spans="1:40" ht="15.75">
      <c r="A237" s="2916"/>
      <c r="B237" s="1028">
        <v>8</v>
      </c>
      <c r="C237" s="1017" t="s">
        <v>1600</v>
      </c>
      <c r="D237" s="1031">
        <f>'Аксессуары (2)'!I188</f>
        <v>42316.781720339473</v>
      </c>
      <c r="E237" s="328"/>
      <c r="F237" s="380"/>
      <c r="G237" s="328"/>
      <c r="H237" s="380"/>
      <c r="I237" s="328"/>
      <c r="J237" s="328"/>
      <c r="K237" s="328"/>
      <c r="L237" s="328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  <c r="AA237" s="328"/>
      <c r="AB237" s="328"/>
      <c r="AC237" s="328"/>
      <c r="AD237" s="328"/>
      <c r="AE237" s="328"/>
      <c r="AF237" s="328"/>
      <c r="AG237" s="328"/>
      <c r="AH237" s="328"/>
      <c r="AI237" s="328"/>
      <c r="AJ237" s="328"/>
      <c r="AK237" s="328"/>
      <c r="AL237" s="328"/>
      <c r="AM237" s="328"/>
      <c r="AN237" s="328"/>
    </row>
    <row r="238" spans="1:40" ht="16.5" thickBot="1">
      <c r="A238" s="2917"/>
      <c r="B238" s="1019">
        <v>9</v>
      </c>
      <c r="C238" s="1020" t="s">
        <v>1601</v>
      </c>
      <c r="D238" s="1032">
        <f>'Аксессуары (2)'!I189</f>
        <v>50817.973689304017</v>
      </c>
      <c r="E238" s="328"/>
      <c r="F238" s="380"/>
      <c r="G238" s="328"/>
      <c r="H238" s="380"/>
      <c r="I238" s="328"/>
      <c r="J238" s="328"/>
      <c r="K238" s="328"/>
      <c r="L238" s="328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  <c r="AA238" s="328"/>
      <c r="AB238" s="328"/>
      <c r="AC238" s="328"/>
      <c r="AD238" s="328"/>
      <c r="AE238" s="328"/>
      <c r="AF238" s="328"/>
      <c r="AG238" s="328"/>
      <c r="AH238" s="328"/>
      <c r="AI238" s="328"/>
      <c r="AJ238" s="328"/>
      <c r="AK238" s="328"/>
      <c r="AL238" s="328"/>
      <c r="AM238" s="328"/>
      <c r="AN238" s="328"/>
    </row>
    <row r="239" spans="1:40">
      <c r="A239" s="328"/>
      <c r="B239" s="328"/>
      <c r="C239" s="328"/>
      <c r="E239" s="328"/>
      <c r="F239" s="328"/>
      <c r="G239" s="328"/>
      <c r="H239" s="328"/>
      <c r="I239" s="328"/>
      <c r="J239" s="328"/>
      <c r="K239" s="328"/>
      <c r="L239" s="328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  <c r="AA239" s="328"/>
      <c r="AB239" s="328"/>
      <c r="AC239" s="328"/>
      <c r="AD239" s="328"/>
      <c r="AE239" s="328"/>
      <c r="AF239" s="328"/>
      <c r="AG239" s="328"/>
      <c r="AH239" s="328"/>
      <c r="AI239" s="328"/>
      <c r="AJ239" s="328"/>
      <c r="AK239" s="328"/>
      <c r="AL239" s="328"/>
      <c r="AM239" s="328"/>
      <c r="AN239" s="328"/>
    </row>
    <row r="240" spans="1:40">
      <c r="A240" s="328"/>
      <c r="B240" s="328"/>
      <c r="C240" s="328"/>
      <c r="E240" s="328"/>
      <c r="F240" s="328"/>
      <c r="G240" s="328"/>
      <c r="H240" s="328"/>
      <c r="I240" s="328"/>
      <c r="J240" s="328"/>
      <c r="K240" s="328"/>
      <c r="L240" s="328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  <c r="AA240" s="328"/>
      <c r="AB240" s="328"/>
      <c r="AC240" s="328"/>
      <c r="AD240" s="328"/>
      <c r="AE240" s="328"/>
      <c r="AF240" s="328"/>
      <c r="AG240" s="328"/>
      <c r="AH240" s="328"/>
      <c r="AI240" s="328"/>
      <c r="AJ240" s="328"/>
      <c r="AK240" s="328"/>
      <c r="AL240" s="328"/>
      <c r="AM240" s="328"/>
      <c r="AN240" s="328"/>
    </row>
    <row r="241" spans="1:40">
      <c r="A241" s="328"/>
      <c r="B241" s="328"/>
      <c r="C241" s="328"/>
      <c r="E241" s="328"/>
      <c r="F241" s="328"/>
      <c r="G241" s="328"/>
      <c r="H241" s="328"/>
      <c r="I241" s="328"/>
      <c r="J241" s="328"/>
      <c r="K241" s="328"/>
      <c r="L241" s="328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  <c r="AA241" s="328"/>
      <c r="AB241" s="328"/>
      <c r="AC241" s="328"/>
      <c r="AD241" s="328"/>
      <c r="AE241" s="328"/>
      <c r="AF241" s="328"/>
      <c r="AG241" s="328"/>
      <c r="AH241" s="328"/>
      <c r="AI241" s="328"/>
      <c r="AJ241" s="328"/>
      <c r="AK241" s="328"/>
      <c r="AL241" s="328"/>
      <c r="AM241" s="328"/>
      <c r="AN241" s="328"/>
    </row>
    <row r="242" spans="1:40">
      <c r="A242" s="328"/>
      <c r="B242" s="328"/>
      <c r="C242" s="328"/>
      <c r="E242" s="328"/>
      <c r="F242" s="328"/>
      <c r="G242" s="328"/>
      <c r="H242" s="328"/>
      <c r="I242" s="328"/>
      <c r="J242" s="328"/>
      <c r="K242" s="328"/>
      <c r="L242" s="328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  <c r="AA242" s="328"/>
      <c r="AB242" s="328"/>
      <c r="AC242" s="328"/>
      <c r="AD242" s="328"/>
      <c r="AE242" s="328"/>
      <c r="AF242" s="328"/>
      <c r="AG242" s="328"/>
      <c r="AH242" s="328"/>
      <c r="AI242" s="328"/>
      <c r="AJ242" s="328"/>
      <c r="AK242" s="328"/>
      <c r="AL242" s="328"/>
      <c r="AM242" s="328"/>
      <c r="AN242" s="328"/>
    </row>
    <row r="243" spans="1:40">
      <c r="A243" s="328"/>
      <c r="B243" s="328"/>
      <c r="C243" s="328"/>
      <c r="E243" s="328"/>
      <c r="F243" s="328"/>
      <c r="G243" s="328"/>
      <c r="H243" s="328"/>
      <c r="I243" s="328"/>
      <c r="J243" s="328"/>
      <c r="K243" s="328"/>
      <c r="L243" s="328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  <c r="AA243" s="328"/>
      <c r="AB243" s="328"/>
      <c r="AC243" s="328"/>
      <c r="AD243" s="328"/>
      <c r="AE243" s="328"/>
      <c r="AF243" s="328"/>
      <c r="AG243" s="328"/>
      <c r="AH243" s="328"/>
      <c r="AI243" s="328"/>
      <c r="AJ243" s="328"/>
      <c r="AK243" s="328"/>
      <c r="AL243" s="328"/>
      <c r="AM243" s="328"/>
      <c r="AN243" s="328"/>
    </row>
    <row r="244" spans="1:40">
      <c r="A244" s="328"/>
      <c r="B244" s="328"/>
      <c r="C244" s="328"/>
      <c r="E244" s="328"/>
      <c r="F244" s="328"/>
      <c r="G244" s="328"/>
      <c r="H244" s="328"/>
      <c r="I244" s="328"/>
      <c r="J244" s="328"/>
      <c r="K244" s="328"/>
      <c r="L244" s="328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  <c r="AA244" s="328"/>
      <c r="AB244" s="328"/>
      <c r="AC244" s="328"/>
      <c r="AD244" s="328"/>
      <c r="AE244" s="328"/>
      <c r="AF244" s="328"/>
      <c r="AG244" s="328"/>
      <c r="AH244" s="328"/>
      <c r="AI244" s="328"/>
      <c r="AJ244" s="328"/>
      <c r="AK244" s="328"/>
      <c r="AL244" s="328"/>
      <c r="AM244" s="328"/>
      <c r="AN244" s="328"/>
    </row>
    <row r="245" spans="1:40">
      <c r="A245" s="328"/>
      <c r="B245" s="328"/>
      <c r="C245" s="328"/>
      <c r="E245" s="328"/>
      <c r="F245" s="328"/>
      <c r="G245" s="328"/>
      <c r="H245" s="328"/>
      <c r="I245" s="328"/>
      <c r="J245" s="328"/>
      <c r="K245" s="328"/>
      <c r="L245" s="328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  <c r="AA245" s="328"/>
      <c r="AB245" s="328"/>
      <c r="AC245" s="328"/>
      <c r="AD245" s="328"/>
      <c r="AE245" s="328"/>
      <c r="AF245" s="328"/>
      <c r="AG245" s="328"/>
      <c r="AH245" s="328"/>
      <c r="AI245" s="328"/>
      <c r="AJ245" s="328"/>
      <c r="AK245" s="328"/>
      <c r="AL245" s="328"/>
      <c r="AM245" s="328"/>
      <c r="AN245" s="328"/>
    </row>
    <row r="246" spans="1:40">
      <c r="A246" s="328"/>
      <c r="B246" s="328"/>
      <c r="C246" s="328"/>
      <c r="E246" s="328"/>
      <c r="F246" s="328"/>
      <c r="G246" s="328"/>
      <c r="H246" s="328"/>
      <c r="I246" s="328"/>
      <c r="J246" s="328"/>
      <c r="K246" s="328"/>
      <c r="L246" s="328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  <c r="AA246" s="328"/>
      <c r="AB246" s="328"/>
      <c r="AC246" s="328"/>
      <c r="AD246" s="328"/>
      <c r="AE246" s="328"/>
      <c r="AF246" s="328"/>
      <c r="AG246" s="328"/>
      <c r="AH246" s="328"/>
      <c r="AI246" s="328"/>
      <c r="AJ246" s="328"/>
      <c r="AK246" s="328"/>
      <c r="AL246" s="328"/>
      <c r="AM246" s="328"/>
      <c r="AN246" s="328"/>
    </row>
    <row r="247" spans="1:40">
      <c r="A247" s="328"/>
      <c r="B247" s="328"/>
      <c r="C247" s="328"/>
      <c r="E247" s="328"/>
      <c r="F247" s="328"/>
      <c r="G247" s="328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  <c r="AA247" s="328"/>
      <c r="AB247" s="328"/>
      <c r="AC247" s="328"/>
      <c r="AD247" s="328"/>
      <c r="AE247" s="328"/>
      <c r="AF247" s="328"/>
      <c r="AG247" s="328"/>
      <c r="AH247" s="328"/>
      <c r="AI247" s="328"/>
      <c r="AJ247" s="328"/>
      <c r="AK247" s="328"/>
      <c r="AL247" s="328"/>
      <c r="AM247" s="328"/>
      <c r="AN247" s="328"/>
    </row>
    <row r="248" spans="1:40">
      <c r="A248" s="328"/>
      <c r="B248" s="328"/>
      <c r="C248" s="328"/>
      <c r="E248" s="328"/>
      <c r="F248" s="328"/>
      <c r="G248" s="328"/>
      <c r="H248" s="328"/>
      <c r="I248" s="328"/>
      <c r="J248" s="328"/>
      <c r="K248" s="328"/>
      <c r="L248" s="328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  <c r="AA248" s="328"/>
      <c r="AB248" s="328"/>
      <c r="AC248" s="328"/>
      <c r="AD248" s="328"/>
      <c r="AE248" s="328"/>
      <c r="AF248" s="328"/>
      <c r="AG248" s="328"/>
      <c r="AH248" s="328"/>
      <c r="AI248" s="328"/>
      <c r="AJ248" s="328"/>
      <c r="AK248" s="328"/>
      <c r="AL248" s="328"/>
      <c r="AM248" s="328"/>
      <c r="AN248" s="328"/>
    </row>
    <row r="249" spans="1:40">
      <c r="A249" s="328"/>
      <c r="B249" s="328"/>
      <c r="C249" s="328"/>
      <c r="E249" s="328"/>
      <c r="F249" s="328"/>
      <c r="G249" s="328"/>
      <c r="H249" s="328"/>
      <c r="I249" s="328"/>
      <c r="J249" s="328"/>
      <c r="K249" s="328"/>
      <c r="L249" s="328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  <c r="AA249" s="328"/>
      <c r="AB249" s="328"/>
      <c r="AC249" s="328"/>
      <c r="AD249" s="328"/>
      <c r="AE249" s="328"/>
      <c r="AF249" s="328"/>
      <c r="AG249" s="328"/>
      <c r="AH249" s="328"/>
      <c r="AI249" s="328"/>
      <c r="AJ249" s="328"/>
      <c r="AK249" s="328"/>
      <c r="AL249" s="328"/>
      <c r="AM249" s="328"/>
      <c r="AN249" s="328"/>
    </row>
    <row r="250" spans="1:40">
      <c r="A250" s="328"/>
      <c r="B250" s="328"/>
      <c r="C250" s="328"/>
      <c r="E250" s="328"/>
      <c r="F250" s="328"/>
      <c r="G250" s="328"/>
      <c r="H250" s="328"/>
      <c r="I250" s="328"/>
      <c r="J250" s="328"/>
      <c r="K250" s="328"/>
      <c r="L250" s="328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  <c r="AA250" s="328"/>
      <c r="AB250" s="328"/>
      <c r="AC250" s="328"/>
      <c r="AD250" s="328"/>
      <c r="AE250" s="328"/>
      <c r="AF250" s="328"/>
      <c r="AG250" s="328"/>
      <c r="AH250" s="328"/>
      <c r="AI250" s="328"/>
      <c r="AJ250" s="328"/>
      <c r="AK250" s="328"/>
      <c r="AL250" s="328"/>
      <c r="AM250" s="328"/>
      <c r="AN250" s="328"/>
    </row>
    <row r="251" spans="1:40">
      <c r="A251" s="328"/>
      <c r="B251" s="328"/>
      <c r="C251" s="328"/>
      <c r="E251" s="328"/>
      <c r="F251" s="328"/>
      <c r="G251" s="328"/>
      <c r="H251" s="328"/>
      <c r="I251" s="328"/>
      <c r="J251" s="328"/>
      <c r="K251" s="328"/>
      <c r="L251" s="328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  <c r="AA251" s="328"/>
      <c r="AB251" s="328"/>
      <c r="AC251" s="328"/>
      <c r="AD251" s="328"/>
      <c r="AE251" s="328"/>
      <c r="AF251" s="328"/>
      <c r="AG251" s="328"/>
      <c r="AH251" s="328"/>
      <c r="AI251" s="328"/>
      <c r="AJ251" s="328"/>
      <c r="AK251" s="328"/>
      <c r="AL251" s="328"/>
      <c r="AM251" s="328"/>
      <c r="AN251" s="328"/>
    </row>
    <row r="252" spans="1:40">
      <c r="A252" s="328"/>
      <c r="B252" s="328"/>
      <c r="C252" s="328"/>
      <c r="E252" s="328"/>
      <c r="F252" s="328"/>
      <c r="G252" s="328"/>
      <c r="H252" s="328"/>
      <c r="I252" s="328"/>
      <c r="J252" s="328"/>
      <c r="K252" s="328"/>
      <c r="L252" s="328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  <c r="AA252" s="328"/>
      <c r="AB252" s="328"/>
      <c r="AC252" s="328"/>
      <c r="AD252" s="328"/>
      <c r="AE252" s="328"/>
      <c r="AF252" s="328"/>
      <c r="AG252" s="328"/>
      <c r="AH252" s="328"/>
      <c r="AI252" s="328"/>
      <c r="AJ252" s="328"/>
      <c r="AK252" s="328"/>
      <c r="AL252" s="328"/>
      <c r="AM252" s="328"/>
      <c r="AN252" s="328"/>
    </row>
    <row r="253" spans="1:40">
      <c r="A253" s="328"/>
      <c r="B253" s="328"/>
      <c r="C253" s="328"/>
      <c r="E253" s="328"/>
      <c r="F253" s="328"/>
      <c r="G253" s="328"/>
      <c r="H253" s="328"/>
      <c r="I253" s="328"/>
      <c r="J253" s="328"/>
      <c r="K253" s="328"/>
      <c r="L253" s="328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  <c r="AA253" s="328"/>
      <c r="AB253" s="328"/>
      <c r="AC253" s="328"/>
      <c r="AD253" s="328"/>
      <c r="AE253" s="328"/>
      <c r="AF253" s="328"/>
      <c r="AG253" s="328"/>
      <c r="AH253" s="328"/>
      <c r="AI253" s="328"/>
      <c r="AJ253" s="328"/>
      <c r="AK253" s="328"/>
      <c r="AL253" s="328"/>
      <c r="AM253" s="328"/>
      <c r="AN253" s="328"/>
    </row>
    <row r="254" spans="1:40">
      <c r="A254" s="328"/>
      <c r="B254" s="328"/>
      <c r="C254" s="328"/>
      <c r="E254" s="328"/>
      <c r="F254" s="328"/>
      <c r="G254" s="328"/>
      <c r="H254" s="328"/>
      <c r="I254" s="328"/>
      <c r="J254" s="328"/>
      <c r="K254" s="328"/>
      <c r="L254" s="328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  <c r="AA254" s="328"/>
      <c r="AB254" s="328"/>
      <c r="AC254" s="328"/>
      <c r="AD254" s="328"/>
      <c r="AE254" s="328"/>
      <c r="AF254" s="328"/>
      <c r="AG254" s="328"/>
      <c r="AH254" s="328"/>
      <c r="AI254" s="328"/>
      <c r="AJ254" s="328"/>
      <c r="AK254" s="328"/>
      <c r="AL254" s="328"/>
      <c r="AM254" s="328"/>
      <c r="AN254" s="328"/>
    </row>
    <row r="255" spans="1:40">
      <c r="A255" s="328"/>
      <c r="B255" s="328"/>
      <c r="C255" s="328"/>
      <c r="E255" s="328"/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328"/>
      <c r="AC255" s="328"/>
      <c r="AD255" s="328"/>
      <c r="AE255" s="328"/>
      <c r="AF255" s="328"/>
      <c r="AG255" s="328"/>
      <c r="AH255" s="328"/>
      <c r="AI255" s="328"/>
      <c r="AJ255" s="328"/>
      <c r="AK255" s="328"/>
      <c r="AL255" s="328"/>
      <c r="AM255" s="328"/>
      <c r="AN255" s="328"/>
    </row>
    <row r="256" spans="1:40">
      <c r="A256" s="328"/>
      <c r="B256" s="328"/>
      <c r="C256" s="328"/>
      <c r="E256" s="328"/>
      <c r="F256" s="328"/>
      <c r="G256" s="328"/>
      <c r="H256" s="328"/>
      <c r="I256" s="328"/>
      <c r="J256" s="328"/>
      <c r="K256" s="328"/>
      <c r="L256" s="328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  <c r="AA256" s="328"/>
      <c r="AB256" s="328"/>
      <c r="AC256" s="328"/>
      <c r="AD256" s="328"/>
      <c r="AE256" s="328"/>
      <c r="AF256" s="328"/>
      <c r="AG256" s="328"/>
      <c r="AH256" s="328"/>
      <c r="AI256" s="328"/>
      <c r="AJ256" s="328"/>
      <c r="AK256" s="328"/>
      <c r="AL256" s="328"/>
      <c r="AM256" s="328"/>
      <c r="AN256" s="328"/>
    </row>
    <row r="257" spans="1:40">
      <c r="A257" s="328"/>
      <c r="B257" s="328"/>
      <c r="C257" s="328"/>
      <c r="E257" s="328"/>
      <c r="F257" s="328"/>
      <c r="G257" s="328"/>
      <c r="H257" s="328"/>
      <c r="I257" s="328"/>
      <c r="J257" s="328"/>
      <c r="K257" s="328"/>
      <c r="L257" s="328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  <c r="AA257" s="328"/>
      <c r="AB257" s="328"/>
      <c r="AC257" s="328"/>
      <c r="AD257" s="328"/>
      <c r="AE257" s="328"/>
      <c r="AF257" s="328"/>
      <c r="AG257" s="328"/>
      <c r="AH257" s="328"/>
      <c r="AI257" s="328"/>
      <c r="AJ257" s="328"/>
      <c r="AK257" s="328"/>
      <c r="AL257" s="328"/>
      <c r="AM257" s="328"/>
      <c r="AN257" s="328"/>
    </row>
    <row r="258" spans="1:40">
      <c r="A258" s="328"/>
      <c r="B258" s="328"/>
      <c r="C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  <c r="AA258" s="328"/>
      <c r="AB258" s="328"/>
      <c r="AC258" s="328"/>
      <c r="AD258" s="328"/>
      <c r="AE258" s="328"/>
      <c r="AF258" s="328"/>
      <c r="AG258" s="328"/>
      <c r="AH258" s="328"/>
      <c r="AI258" s="328"/>
      <c r="AJ258" s="328"/>
      <c r="AK258" s="328"/>
      <c r="AL258" s="328"/>
      <c r="AM258" s="328"/>
      <c r="AN258" s="328"/>
    </row>
    <row r="259" spans="1:40">
      <c r="A259" s="328"/>
      <c r="B259" s="328"/>
      <c r="C259" s="328"/>
      <c r="E259" s="328"/>
      <c r="F259" s="328"/>
      <c r="G259" s="328"/>
      <c r="H259" s="328"/>
      <c r="I259" s="328"/>
      <c r="J259" s="328"/>
      <c r="K259" s="328"/>
      <c r="L259" s="328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  <c r="AA259" s="328"/>
      <c r="AB259" s="328"/>
      <c r="AC259" s="328"/>
      <c r="AD259" s="328"/>
      <c r="AE259" s="328"/>
      <c r="AF259" s="328"/>
      <c r="AG259" s="328"/>
      <c r="AH259" s="328"/>
      <c r="AI259" s="328"/>
      <c r="AJ259" s="328"/>
      <c r="AK259" s="328"/>
      <c r="AL259" s="328"/>
      <c r="AM259" s="328"/>
      <c r="AN259" s="328"/>
    </row>
    <row r="260" spans="1:40">
      <c r="A260" s="328"/>
      <c r="B260" s="328"/>
      <c r="C260" s="328"/>
      <c r="E260" s="328"/>
      <c r="F260" s="328"/>
      <c r="G260" s="328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  <c r="AA260" s="328"/>
      <c r="AB260" s="328"/>
      <c r="AC260" s="328"/>
      <c r="AD260" s="328"/>
      <c r="AE260" s="328"/>
      <c r="AF260" s="328"/>
      <c r="AG260" s="328"/>
      <c r="AH260" s="328"/>
      <c r="AI260" s="328"/>
      <c r="AJ260" s="328"/>
      <c r="AK260" s="328"/>
      <c r="AL260" s="328"/>
      <c r="AM260" s="328"/>
      <c r="AN260" s="328"/>
    </row>
    <row r="261" spans="1:40">
      <c r="A261" s="328"/>
      <c r="B261" s="328"/>
      <c r="C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  <c r="AA261" s="328"/>
      <c r="AB261" s="328"/>
      <c r="AC261" s="328"/>
      <c r="AD261" s="328"/>
      <c r="AE261" s="328"/>
      <c r="AF261" s="328"/>
      <c r="AG261" s="328"/>
      <c r="AH261" s="328"/>
      <c r="AI261" s="328"/>
      <c r="AJ261" s="328"/>
      <c r="AK261" s="328"/>
      <c r="AL261" s="328"/>
      <c r="AM261" s="328"/>
      <c r="AN261" s="328"/>
    </row>
    <row r="262" spans="1:40">
      <c r="A262" s="328"/>
      <c r="B262" s="328"/>
      <c r="C262" s="328"/>
      <c r="E262" s="328"/>
      <c r="F262" s="328"/>
      <c r="G262" s="328"/>
      <c r="H262" s="328"/>
      <c r="I262" s="328"/>
      <c r="J262" s="328"/>
      <c r="K262" s="328"/>
      <c r="L262" s="328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  <c r="AA262" s="328"/>
      <c r="AB262" s="328"/>
      <c r="AC262" s="328"/>
      <c r="AD262" s="328"/>
      <c r="AE262" s="328"/>
      <c r="AF262" s="328"/>
      <c r="AG262" s="328"/>
      <c r="AH262" s="328"/>
      <c r="AI262" s="328"/>
      <c r="AJ262" s="328"/>
      <c r="AK262" s="328"/>
      <c r="AL262" s="328"/>
      <c r="AM262" s="328"/>
      <c r="AN262" s="328"/>
    </row>
    <row r="263" spans="1:40">
      <c r="A263" s="328"/>
      <c r="B263" s="328"/>
      <c r="C263" s="328"/>
      <c r="E263" s="328"/>
      <c r="F263" s="328"/>
      <c r="G263" s="328"/>
      <c r="H263" s="328"/>
      <c r="I263" s="328"/>
      <c r="J263" s="328"/>
      <c r="K263" s="328"/>
      <c r="L263" s="328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  <c r="AA263" s="328"/>
      <c r="AB263" s="328"/>
      <c r="AC263" s="328"/>
      <c r="AD263" s="328"/>
      <c r="AE263" s="328"/>
      <c r="AF263" s="328"/>
      <c r="AG263" s="328"/>
      <c r="AH263" s="328"/>
      <c r="AI263" s="328"/>
      <c r="AJ263" s="328"/>
      <c r="AK263" s="328"/>
      <c r="AL263" s="328"/>
      <c r="AM263" s="328"/>
      <c r="AN263" s="328"/>
    </row>
    <row r="264" spans="1:40">
      <c r="A264" s="328"/>
      <c r="B264" s="328"/>
      <c r="C264" s="328"/>
      <c r="E264" s="328"/>
      <c r="F264" s="328"/>
      <c r="G264" s="328"/>
      <c r="H264" s="328"/>
      <c r="I264" s="328"/>
      <c r="J264" s="328"/>
      <c r="K264" s="328"/>
      <c r="L264" s="328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  <c r="AA264" s="328"/>
      <c r="AB264" s="328"/>
      <c r="AC264" s="328"/>
      <c r="AD264" s="328"/>
      <c r="AE264" s="328"/>
      <c r="AF264" s="328"/>
      <c r="AG264" s="328"/>
      <c r="AH264" s="328"/>
      <c r="AI264" s="328"/>
      <c r="AJ264" s="328"/>
      <c r="AK264" s="328"/>
      <c r="AL264" s="328"/>
      <c r="AM264" s="328"/>
      <c r="AN264" s="328"/>
    </row>
    <row r="265" spans="1:40">
      <c r="A265" s="328"/>
      <c r="B265" s="328"/>
      <c r="C265" s="328"/>
      <c r="E265" s="328"/>
      <c r="F265" s="328"/>
      <c r="G265" s="328"/>
      <c r="H265" s="328"/>
      <c r="I265" s="328"/>
      <c r="J265" s="328"/>
      <c r="K265" s="328"/>
      <c r="L265" s="328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  <c r="AA265" s="328"/>
      <c r="AB265" s="328"/>
      <c r="AC265" s="328"/>
      <c r="AD265" s="328"/>
      <c r="AE265" s="328"/>
      <c r="AF265" s="328"/>
      <c r="AG265" s="328"/>
      <c r="AH265" s="328"/>
      <c r="AI265" s="328"/>
      <c r="AJ265" s="328"/>
      <c r="AK265" s="328"/>
      <c r="AL265" s="328"/>
      <c r="AM265" s="328"/>
      <c r="AN265" s="328"/>
    </row>
    <row r="266" spans="1:40">
      <c r="A266" s="328"/>
      <c r="B266" s="328"/>
      <c r="C266" s="328"/>
      <c r="E266" s="328"/>
      <c r="F266" s="328"/>
      <c r="G266" s="328"/>
      <c r="H266" s="328"/>
      <c r="I266" s="328"/>
      <c r="J266" s="328"/>
      <c r="K266" s="328"/>
      <c r="L266" s="328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  <c r="AA266" s="328"/>
      <c r="AB266" s="328"/>
      <c r="AC266" s="328"/>
      <c r="AD266" s="328"/>
      <c r="AE266" s="328"/>
      <c r="AF266" s="328"/>
      <c r="AG266" s="328"/>
      <c r="AH266" s="328"/>
      <c r="AI266" s="328"/>
      <c r="AJ266" s="328"/>
      <c r="AK266" s="328"/>
      <c r="AL266" s="328"/>
      <c r="AM266" s="328"/>
      <c r="AN266" s="328"/>
    </row>
    <row r="267" spans="1:40">
      <c r="A267" s="328"/>
      <c r="B267" s="328"/>
      <c r="C267" s="328"/>
      <c r="E267" s="328"/>
      <c r="F267" s="328"/>
      <c r="G267" s="328"/>
      <c r="H267" s="328"/>
      <c r="I267" s="328"/>
      <c r="J267" s="328"/>
      <c r="K267" s="328"/>
      <c r="L267" s="328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  <c r="AA267" s="328"/>
      <c r="AB267" s="328"/>
      <c r="AC267" s="328"/>
      <c r="AD267" s="328"/>
      <c r="AE267" s="328"/>
      <c r="AF267" s="328"/>
      <c r="AG267" s="328"/>
      <c r="AH267" s="328"/>
      <c r="AI267" s="328"/>
      <c r="AJ267" s="328"/>
      <c r="AK267" s="328"/>
      <c r="AL267" s="328"/>
      <c r="AM267" s="328"/>
      <c r="AN267" s="328"/>
    </row>
    <row r="268" spans="1:40">
      <c r="A268" s="328"/>
      <c r="B268" s="328"/>
      <c r="C268" s="328"/>
      <c r="E268" s="328"/>
      <c r="F268" s="328"/>
      <c r="G268" s="328"/>
      <c r="H268" s="328"/>
      <c r="I268" s="328"/>
      <c r="J268" s="328"/>
      <c r="K268" s="328"/>
      <c r="L268" s="328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  <c r="AA268" s="328"/>
      <c r="AB268" s="328"/>
      <c r="AC268" s="328"/>
      <c r="AD268" s="328"/>
      <c r="AE268" s="328"/>
      <c r="AF268" s="328"/>
      <c r="AG268" s="328"/>
      <c r="AH268" s="328"/>
      <c r="AI268" s="328"/>
      <c r="AJ268" s="328"/>
      <c r="AK268" s="328"/>
      <c r="AL268" s="328"/>
      <c r="AM268" s="328"/>
      <c r="AN268" s="328"/>
    </row>
    <row r="269" spans="1:40">
      <c r="A269" s="328"/>
      <c r="B269" s="328"/>
      <c r="C269" s="328"/>
      <c r="E269" s="328"/>
      <c r="F269" s="328"/>
      <c r="G269" s="328"/>
      <c r="H269" s="328"/>
      <c r="I269" s="328"/>
      <c r="J269" s="328"/>
      <c r="K269" s="328"/>
      <c r="L269" s="328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  <c r="AA269" s="328"/>
      <c r="AB269" s="328"/>
      <c r="AC269" s="328"/>
      <c r="AD269" s="328"/>
      <c r="AE269" s="328"/>
      <c r="AF269" s="328"/>
      <c r="AG269" s="328"/>
      <c r="AH269" s="328"/>
      <c r="AI269" s="328"/>
      <c r="AJ269" s="328"/>
      <c r="AK269" s="328"/>
      <c r="AL269" s="328"/>
      <c r="AM269" s="328"/>
      <c r="AN269" s="328"/>
    </row>
    <row r="270" spans="1:40">
      <c r="A270" s="328"/>
      <c r="B270" s="328"/>
      <c r="C270" s="328"/>
      <c r="E270" s="328"/>
      <c r="F270" s="328"/>
      <c r="G270" s="328"/>
      <c r="H270" s="328"/>
      <c r="I270" s="328"/>
      <c r="J270" s="328"/>
      <c r="K270" s="328"/>
      <c r="L270" s="328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  <c r="AA270" s="328"/>
      <c r="AB270" s="328"/>
      <c r="AC270" s="328"/>
      <c r="AD270" s="328"/>
      <c r="AE270" s="328"/>
      <c r="AF270" s="328"/>
      <c r="AG270" s="328"/>
      <c r="AH270" s="328"/>
      <c r="AI270" s="328"/>
      <c r="AJ270" s="328"/>
      <c r="AK270" s="328"/>
      <c r="AL270" s="328"/>
      <c r="AM270" s="328"/>
      <c r="AN270" s="328"/>
    </row>
    <row r="271" spans="1:40">
      <c r="A271" s="328"/>
      <c r="B271" s="328"/>
      <c r="C271" s="328"/>
      <c r="E271" s="328"/>
      <c r="F271" s="328"/>
      <c r="G271" s="328"/>
      <c r="H271" s="328"/>
      <c r="I271" s="328"/>
      <c r="J271" s="328"/>
      <c r="K271" s="328"/>
      <c r="L271" s="328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  <c r="AA271" s="328"/>
      <c r="AB271" s="328"/>
      <c r="AC271" s="328"/>
      <c r="AD271" s="328"/>
      <c r="AE271" s="328"/>
      <c r="AF271" s="328"/>
      <c r="AG271" s="328"/>
      <c r="AH271" s="328"/>
      <c r="AI271" s="328"/>
      <c r="AJ271" s="328"/>
      <c r="AK271" s="328"/>
      <c r="AL271" s="328"/>
      <c r="AM271" s="328"/>
      <c r="AN271" s="328"/>
    </row>
    <row r="272" spans="1:40">
      <c r="A272" s="328"/>
      <c r="B272" s="328"/>
      <c r="C272" s="328"/>
      <c r="E272" s="328"/>
      <c r="F272" s="328"/>
      <c r="G272" s="328"/>
      <c r="H272" s="328"/>
      <c r="I272" s="328"/>
      <c r="J272" s="328"/>
      <c r="K272" s="328"/>
      <c r="L272" s="328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  <c r="AA272" s="328"/>
      <c r="AB272" s="328"/>
      <c r="AC272" s="328"/>
      <c r="AD272" s="328"/>
      <c r="AE272" s="328"/>
      <c r="AF272" s="328"/>
      <c r="AG272" s="328"/>
      <c r="AH272" s="328"/>
      <c r="AI272" s="328"/>
      <c r="AJ272" s="328"/>
      <c r="AK272" s="328"/>
      <c r="AL272" s="328"/>
      <c r="AM272" s="328"/>
      <c r="AN272" s="328"/>
    </row>
    <row r="273" spans="1:40">
      <c r="A273" s="328"/>
      <c r="B273" s="328"/>
      <c r="C273" s="328"/>
      <c r="E273" s="328"/>
      <c r="F273" s="328"/>
      <c r="G273" s="328"/>
      <c r="H273" s="328"/>
      <c r="I273" s="328"/>
      <c r="J273" s="328"/>
      <c r="K273" s="328"/>
      <c r="L273" s="328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  <c r="AA273" s="328"/>
      <c r="AB273" s="328"/>
      <c r="AC273" s="328"/>
      <c r="AD273" s="328"/>
      <c r="AE273" s="328"/>
      <c r="AF273" s="328"/>
      <c r="AG273" s="328"/>
      <c r="AH273" s="328"/>
      <c r="AI273" s="328"/>
      <c r="AJ273" s="328"/>
      <c r="AK273" s="328"/>
      <c r="AL273" s="328"/>
      <c r="AM273" s="328"/>
      <c r="AN273" s="328"/>
    </row>
    <row r="274" spans="1:40">
      <c r="A274" s="328"/>
      <c r="B274" s="328"/>
      <c r="C274" s="328"/>
      <c r="E274" s="328"/>
      <c r="F274" s="328"/>
      <c r="G274" s="328"/>
      <c r="H274" s="328"/>
      <c r="I274" s="328"/>
      <c r="J274" s="328"/>
      <c r="K274" s="328"/>
      <c r="L274" s="328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  <c r="AA274" s="328"/>
      <c r="AB274" s="328"/>
      <c r="AC274" s="328"/>
      <c r="AD274" s="328"/>
      <c r="AE274" s="328"/>
      <c r="AF274" s="328"/>
      <c r="AG274" s="328"/>
      <c r="AH274" s="328"/>
      <c r="AI274" s="328"/>
      <c r="AJ274" s="328"/>
      <c r="AK274" s="328"/>
      <c r="AL274" s="328"/>
      <c r="AM274" s="328"/>
      <c r="AN274" s="328"/>
    </row>
    <row r="275" spans="1:40">
      <c r="A275" s="328"/>
      <c r="B275" s="328"/>
      <c r="C275" s="328"/>
      <c r="E275" s="328"/>
      <c r="F275" s="328"/>
      <c r="G275" s="328"/>
      <c r="H275" s="328"/>
      <c r="I275" s="328"/>
      <c r="J275" s="328"/>
      <c r="K275" s="328"/>
      <c r="L275" s="328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  <c r="AA275" s="328"/>
      <c r="AB275" s="328"/>
      <c r="AC275" s="328"/>
      <c r="AD275" s="328"/>
      <c r="AE275" s="328"/>
      <c r="AF275" s="328"/>
      <c r="AG275" s="328"/>
      <c r="AH275" s="328"/>
      <c r="AI275" s="328"/>
      <c r="AJ275" s="328"/>
      <c r="AK275" s="328"/>
      <c r="AL275" s="328"/>
      <c r="AM275" s="328"/>
      <c r="AN275" s="328"/>
    </row>
    <row r="276" spans="1:40">
      <c r="A276" s="328"/>
      <c r="B276" s="328"/>
      <c r="C276" s="328"/>
      <c r="E276" s="328"/>
      <c r="F276" s="328"/>
      <c r="G276" s="328"/>
      <c r="H276" s="328"/>
      <c r="I276" s="328"/>
      <c r="J276" s="328"/>
      <c r="K276" s="328"/>
      <c r="L276" s="328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  <c r="AA276" s="328"/>
      <c r="AB276" s="328"/>
      <c r="AC276" s="328"/>
      <c r="AD276" s="328"/>
      <c r="AE276" s="328"/>
      <c r="AF276" s="328"/>
      <c r="AG276" s="328"/>
      <c r="AH276" s="328"/>
      <c r="AI276" s="328"/>
      <c r="AJ276" s="328"/>
      <c r="AK276" s="328"/>
      <c r="AL276" s="328"/>
      <c r="AM276" s="328"/>
      <c r="AN276" s="328"/>
    </row>
    <row r="277" spans="1:40">
      <c r="A277" s="328"/>
      <c r="B277" s="328"/>
      <c r="C277" s="328"/>
      <c r="E277" s="328"/>
      <c r="F277" s="328"/>
      <c r="G277" s="328"/>
      <c r="H277" s="328"/>
      <c r="I277" s="328"/>
      <c r="J277" s="328"/>
      <c r="K277" s="328"/>
      <c r="L277" s="328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  <c r="AA277" s="328"/>
      <c r="AB277" s="328"/>
      <c r="AC277" s="328"/>
      <c r="AD277" s="328"/>
      <c r="AE277" s="328"/>
      <c r="AF277" s="328"/>
      <c r="AG277" s="328"/>
      <c r="AH277" s="328"/>
      <c r="AI277" s="328"/>
      <c r="AJ277" s="328"/>
      <c r="AK277" s="328"/>
      <c r="AL277" s="328"/>
      <c r="AM277" s="328"/>
      <c r="AN277" s="328"/>
    </row>
    <row r="278" spans="1:40">
      <c r="A278" s="328"/>
      <c r="B278" s="328"/>
      <c r="C278" s="328"/>
      <c r="E278" s="328"/>
      <c r="F278" s="328"/>
      <c r="G278" s="328"/>
      <c r="H278" s="328"/>
      <c r="I278" s="328"/>
      <c r="J278" s="328"/>
      <c r="K278" s="328"/>
      <c r="L278" s="328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  <c r="AA278" s="328"/>
      <c r="AB278" s="328"/>
      <c r="AC278" s="328"/>
      <c r="AD278" s="328"/>
      <c r="AE278" s="328"/>
      <c r="AF278" s="328"/>
      <c r="AG278" s="328"/>
      <c r="AH278" s="328"/>
      <c r="AI278" s="328"/>
      <c r="AJ278" s="328"/>
      <c r="AK278" s="328"/>
      <c r="AL278" s="328"/>
      <c r="AM278" s="328"/>
      <c r="AN278" s="328"/>
    </row>
    <row r="279" spans="1:40">
      <c r="A279" s="328"/>
      <c r="B279" s="328"/>
      <c r="C279" s="328"/>
      <c r="E279" s="328"/>
      <c r="F279" s="328"/>
      <c r="G279" s="328"/>
      <c r="H279" s="328"/>
      <c r="I279" s="328"/>
      <c r="J279" s="328"/>
      <c r="K279" s="328"/>
      <c r="L279" s="328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  <c r="AA279" s="328"/>
      <c r="AB279" s="328"/>
      <c r="AC279" s="328"/>
      <c r="AD279" s="328"/>
      <c r="AE279" s="328"/>
      <c r="AF279" s="328"/>
      <c r="AG279" s="328"/>
      <c r="AH279" s="328"/>
      <c r="AI279" s="328"/>
      <c r="AJ279" s="328"/>
      <c r="AK279" s="328"/>
      <c r="AL279" s="328"/>
      <c r="AM279" s="328"/>
      <c r="AN279" s="328"/>
    </row>
    <row r="280" spans="1:40">
      <c r="A280" s="328"/>
      <c r="B280" s="328"/>
      <c r="C280" s="328"/>
      <c r="E280" s="328"/>
      <c r="F280" s="328"/>
      <c r="G280" s="328"/>
      <c r="H280" s="328"/>
      <c r="I280" s="328"/>
      <c r="J280" s="328"/>
      <c r="K280" s="328"/>
      <c r="L280" s="328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  <c r="AA280" s="328"/>
      <c r="AB280" s="328"/>
      <c r="AC280" s="328"/>
      <c r="AD280" s="328"/>
      <c r="AE280" s="328"/>
      <c r="AF280" s="328"/>
      <c r="AG280" s="328"/>
      <c r="AH280" s="328"/>
      <c r="AI280" s="328"/>
      <c r="AJ280" s="328"/>
      <c r="AK280" s="328"/>
      <c r="AL280" s="328"/>
      <c r="AM280" s="328"/>
      <c r="AN280" s="328"/>
    </row>
    <row r="281" spans="1:40">
      <c r="A281" s="328"/>
      <c r="B281" s="328"/>
      <c r="C281" s="328"/>
      <c r="E281" s="328"/>
      <c r="F281" s="328"/>
      <c r="G281" s="328"/>
      <c r="H281" s="328"/>
      <c r="I281" s="328"/>
      <c r="J281" s="328"/>
      <c r="K281" s="328"/>
      <c r="L281" s="328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  <c r="AA281" s="328"/>
      <c r="AB281" s="328"/>
      <c r="AC281" s="328"/>
      <c r="AD281" s="328"/>
      <c r="AE281" s="328"/>
      <c r="AF281" s="328"/>
      <c r="AG281" s="328"/>
      <c r="AH281" s="328"/>
      <c r="AI281" s="328"/>
      <c r="AJ281" s="328"/>
      <c r="AK281" s="328"/>
      <c r="AL281" s="328"/>
      <c r="AM281" s="328"/>
      <c r="AN281" s="328"/>
    </row>
    <row r="282" spans="1:40">
      <c r="A282" s="328"/>
      <c r="B282" s="328"/>
      <c r="C282" s="328"/>
      <c r="E282" s="328"/>
      <c r="F282" s="328"/>
      <c r="G282" s="328"/>
      <c r="H282" s="328"/>
      <c r="I282" s="328"/>
      <c r="J282" s="328"/>
      <c r="K282" s="328"/>
      <c r="L282" s="328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  <c r="AA282" s="328"/>
      <c r="AB282" s="328"/>
      <c r="AC282" s="328"/>
      <c r="AD282" s="328"/>
      <c r="AE282" s="328"/>
      <c r="AF282" s="328"/>
      <c r="AG282" s="328"/>
      <c r="AH282" s="328"/>
      <c r="AI282" s="328"/>
      <c r="AJ282" s="328"/>
      <c r="AK282" s="328"/>
      <c r="AL282" s="328"/>
      <c r="AM282" s="328"/>
      <c r="AN282" s="328"/>
    </row>
    <row r="283" spans="1:40">
      <c r="A283" s="328"/>
      <c r="B283" s="328"/>
      <c r="C283" s="328"/>
      <c r="E283" s="328"/>
      <c r="F283" s="328"/>
      <c r="G283" s="328"/>
      <c r="H283" s="328"/>
      <c r="I283" s="328"/>
      <c r="J283" s="328"/>
      <c r="K283" s="328"/>
      <c r="L283" s="328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  <c r="AA283" s="328"/>
      <c r="AB283" s="328"/>
      <c r="AC283" s="328"/>
      <c r="AD283" s="328"/>
      <c r="AE283" s="328"/>
      <c r="AF283" s="328"/>
      <c r="AG283" s="328"/>
      <c r="AH283" s="328"/>
      <c r="AI283" s="328"/>
      <c r="AJ283" s="328"/>
      <c r="AK283" s="328"/>
      <c r="AL283" s="328"/>
      <c r="AM283" s="328"/>
      <c r="AN283" s="328"/>
    </row>
    <row r="284" spans="1:40">
      <c r="A284" s="328"/>
      <c r="B284" s="328"/>
      <c r="C284" s="328"/>
      <c r="E284" s="328"/>
      <c r="F284" s="328"/>
      <c r="G284" s="328"/>
      <c r="H284" s="328"/>
      <c r="I284" s="328"/>
      <c r="J284" s="328"/>
      <c r="K284" s="328"/>
      <c r="L284" s="328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  <c r="AA284" s="328"/>
      <c r="AB284" s="328"/>
      <c r="AC284" s="328"/>
      <c r="AD284" s="328"/>
      <c r="AE284" s="328"/>
      <c r="AF284" s="328"/>
      <c r="AG284" s="328"/>
      <c r="AH284" s="328"/>
      <c r="AI284" s="328"/>
      <c r="AJ284" s="328"/>
      <c r="AK284" s="328"/>
      <c r="AL284" s="328"/>
      <c r="AM284" s="328"/>
      <c r="AN284" s="328"/>
    </row>
    <row r="285" spans="1:40">
      <c r="A285" s="328"/>
      <c r="B285" s="328"/>
      <c r="C285" s="328"/>
      <c r="E285" s="328"/>
      <c r="F285" s="328"/>
      <c r="G285" s="328"/>
      <c r="H285" s="328"/>
      <c r="I285" s="328"/>
      <c r="J285" s="328"/>
      <c r="K285" s="328"/>
      <c r="L285" s="328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  <c r="AA285" s="328"/>
      <c r="AB285" s="328"/>
      <c r="AC285" s="328"/>
      <c r="AD285" s="328"/>
      <c r="AE285" s="328"/>
      <c r="AF285" s="328"/>
      <c r="AG285" s="328"/>
      <c r="AH285" s="328"/>
      <c r="AI285" s="328"/>
      <c r="AJ285" s="328"/>
      <c r="AK285" s="328"/>
      <c r="AL285" s="328"/>
      <c r="AM285" s="328"/>
      <c r="AN285" s="328"/>
    </row>
    <row r="286" spans="1:40">
      <c r="A286" s="328"/>
      <c r="B286" s="328"/>
      <c r="C286" s="328"/>
      <c r="E286" s="328"/>
      <c r="F286" s="328"/>
      <c r="G286" s="328"/>
      <c r="H286" s="328"/>
      <c r="I286" s="328"/>
      <c r="J286" s="328"/>
      <c r="K286" s="328"/>
      <c r="L286" s="328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  <c r="AA286" s="328"/>
      <c r="AB286" s="328"/>
      <c r="AC286" s="328"/>
      <c r="AD286" s="328"/>
      <c r="AE286" s="328"/>
      <c r="AF286" s="328"/>
      <c r="AG286" s="328"/>
      <c r="AH286" s="328"/>
      <c r="AI286" s="328"/>
      <c r="AJ286" s="328"/>
      <c r="AK286" s="328"/>
      <c r="AL286" s="328"/>
      <c r="AM286" s="328"/>
      <c r="AN286" s="328"/>
    </row>
    <row r="287" spans="1:40">
      <c r="A287" s="328"/>
      <c r="B287" s="328"/>
      <c r="C287" s="328"/>
      <c r="E287" s="328"/>
      <c r="F287" s="328"/>
      <c r="G287" s="328"/>
      <c r="H287" s="328"/>
      <c r="I287" s="328"/>
      <c r="J287" s="328"/>
      <c r="K287" s="328"/>
      <c r="L287" s="328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  <c r="AA287" s="328"/>
      <c r="AB287" s="328"/>
      <c r="AC287" s="328"/>
      <c r="AD287" s="328"/>
      <c r="AE287" s="328"/>
      <c r="AF287" s="328"/>
      <c r="AG287" s="328"/>
      <c r="AH287" s="328"/>
      <c r="AI287" s="328"/>
      <c r="AJ287" s="328"/>
      <c r="AK287" s="328"/>
      <c r="AL287" s="328"/>
      <c r="AM287" s="328"/>
      <c r="AN287" s="328"/>
    </row>
    <row r="288" spans="1:40">
      <c r="A288" s="328"/>
      <c r="B288" s="328"/>
      <c r="C288" s="328"/>
      <c r="E288" s="328"/>
      <c r="F288" s="328"/>
      <c r="G288" s="328"/>
      <c r="H288" s="328"/>
      <c r="I288" s="328"/>
      <c r="J288" s="328"/>
      <c r="K288" s="328"/>
      <c r="L288" s="328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  <c r="AA288" s="328"/>
      <c r="AB288" s="328"/>
      <c r="AC288" s="328"/>
      <c r="AD288" s="328"/>
      <c r="AE288" s="328"/>
      <c r="AF288" s="328"/>
      <c r="AG288" s="328"/>
      <c r="AH288" s="328"/>
      <c r="AI288" s="328"/>
      <c r="AJ288" s="328"/>
      <c r="AK288" s="328"/>
      <c r="AL288" s="328"/>
      <c r="AM288" s="328"/>
      <c r="AN288" s="328"/>
    </row>
    <row r="289" spans="1:40">
      <c r="A289" s="328"/>
      <c r="B289" s="328"/>
      <c r="C289" s="328"/>
      <c r="E289" s="328"/>
      <c r="F289" s="328"/>
      <c r="G289" s="328"/>
      <c r="H289" s="328"/>
      <c r="I289" s="328"/>
      <c r="J289" s="328"/>
      <c r="K289" s="328"/>
      <c r="L289" s="328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  <c r="AA289" s="328"/>
      <c r="AB289" s="328"/>
      <c r="AC289" s="328"/>
      <c r="AD289" s="328"/>
      <c r="AE289" s="328"/>
      <c r="AF289" s="328"/>
      <c r="AG289" s="328"/>
      <c r="AH289" s="328"/>
      <c r="AI289" s="328"/>
      <c r="AJ289" s="328"/>
      <c r="AK289" s="328"/>
      <c r="AL289" s="328"/>
      <c r="AM289" s="328"/>
      <c r="AN289" s="328"/>
    </row>
    <row r="290" spans="1:40">
      <c r="A290" s="328"/>
      <c r="B290" s="328"/>
      <c r="C290" s="328"/>
      <c r="E290" s="328"/>
      <c r="F290" s="328"/>
      <c r="G290" s="328"/>
      <c r="H290" s="328"/>
      <c r="I290" s="328"/>
      <c r="J290" s="328"/>
      <c r="K290" s="328"/>
      <c r="L290" s="328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  <c r="AA290" s="328"/>
      <c r="AB290" s="328"/>
      <c r="AC290" s="328"/>
      <c r="AD290" s="328"/>
      <c r="AE290" s="328"/>
      <c r="AF290" s="328"/>
      <c r="AG290" s="328"/>
      <c r="AH290" s="328"/>
      <c r="AI290" s="328"/>
      <c r="AJ290" s="328"/>
      <c r="AK290" s="328"/>
      <c r="AL290" s="328"/>
      <c r="AM290" s="328"/>
      <c r="AN290" s="328"/>
    </row>
    <row r="291" spans="1:40">
      <c r="A291" s="328"/>
      <c r="B291" s="328"/>
      <c r="C291" s="328"/>
      <c r="E291" s="328"/>
      <c r="F291" s="328"/>
      <c r="G291" s="328"/>
      <c r="H291" s="328"/>
      <c r="I291" s="328"/>
      <c r="J291" s="328"/>
      <c r="K291" s="328"/>
      <c r="L291" s="328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  <c r="AA291" s="328"/>
      <c r="AB291" s="328"/>
      <c r="AC291" s="328"/>
      <c r="AD291" s="328"/>
      <c r="AE291" s="328"/>
      <c r="AF291" s="328"/>
      <c r="AG291" s="328"/>
      <c r="AH291" s="328"/>
      <c r="AI291" s="328"/>
      <c r="AJ291" s="328"/>
      <c r="AK291" s="328"/>
      <c r="AL291" s="328"/>
      <c r="AM291" s="328"/>
      <c r="AN291" s="328"/>
    </row>
    <row r="292" spans="1:40">
      <c r="A292" s="328"/>
      <c r="B292" s="328"/>
      <c r="C292" s="328"/>
      <c r="E292" s="328"/>
      <c r="F292" s="328"/>
      <c r="G292" s="328"/>
      <c r="H292" s="328"/>
      <c r="I292" s="328"/>
      <c r="J292" s="328"/>
      <c r="K292" s="328"/>
      <c r="L292" s="328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  <c r="AA292" s="328"/>
      <c r="AB292" s="328"/>
      <c r="AC292" s="328"/>
      <c r="AD292" s="328"/>
      <c r="AE292" s="328"/>
      <c r="AF292" s="328"/>
      <c r="AG292" s="328"/>
      <c r="AH292" s="328"/>
      <c r="AI292" s="328"/>
      <c r="AJ292" s="328"/>
      <c r="AK292" s="328"/>
      <c r="AL292" s="328"/>
      <c r="AM292" s="328"/>
      <c r="AN292" s="328"/>
    </row>
    <row r="293" spans="1:40">
      <c r="A293" s="328"/>
      <c r="B293" s="328"/>
      <c r="C293" s="328"/>
      <c r="E293" s="328"/>
      <c r="F293" s="328"/>
      <c r="G293" s="328"/>
      <c r="H293" s="328"/>
      <c r="I293" s="328"/>
      <c r="J293" s="328"/>
      <c r="K293" s="328"/>
      <c r="L293" s="328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  <c r="AA293" s="328"/>
      <c r="AB293" s="328"/>
      <c r="AC293" s="328"/>
      <c r="AD293" s="328"/>
      <c r="AE293" s="328"/>
      <c r="AF293" s="328"/>
      <c r="AG293" s="328"/>
      <c r="AH293" s="328"/>
      <c r="AI293" s="328"/>
      <c r="AJ293" s="328"/>
      <c r="AK293" s="328"/>
      <c r="AL293" s="328"/>
      <c r="AM293" s="328"/>
      <c r="AN293" s="328"/>
    </row>
    <row r="294" spans="1:40">
      <c r="A294" s="328"/>
      <c r="B294" s="328"/>
      <c r="C294" s="328"/>
      <c r="E294" s="328"/>
      <c r="F294" s="328"/>
      <c r="G294" s="328"/>
      <c r="H294" s="328"/>
      <c r="I294" s="328"/>
      <c r="J294" s="328"/>
      <c r="K294" s="328"/>
      <c r="L294" s="328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  <c r="AA294" s="328"/>
      <c r="AB294" s="328"/>
      <c r="AC294" s="328"/>
      <c r="AD294" s="328"/>
      <c r="AE294" s="328"/>
      <c r="AF294" s="328"/>
      <c r="AG294" s="328"/>
      <c r="AH294" s="328"/>
      <c r="AI294" s="328"/>
      <c r="AJ294" s="328"/>
      <c r="AK294" s="328"/>
      <c r="AL294" s="328"/>
      <c r="AM294" s="328"/>
      <c r="AN294" s="328"/>
    </row>
    <row r="295" spans="1:40">
      <c r="A295" s="328"/>
      <c r="B295" s="328"/>
      <c r="C295" s="328"/>
      <c r="E295" s="328"/>
      <c r="F295" s="328"/>
      <c r="G295" s="328"/>
      <c r="H295" s="328"/>
      <c r="I295" s="328"/>
      <c r="J295" s="328"/>
      <c r="K295" s="328"/>
      <c r="L295" s="328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  <c r="AA295" s="328"/>
      <c r="AB295" s="328"/>
      <c r="AC295" s="328"/>
      <c r="AD295" s="328"/>
      <c r="AE295" s="328"/>
      <c r="AF295" s="328"/>
      <c r="AG295" s="328"/>
      <c r="AH295" s="328"/>
      <c r="AI295" s="328"/>
      <c r="AJ295" s="328"/>
      <c r="AK295" s="328"/>
      <c r="AL295" s="328"/>
      <c r="AM295" s="328"/>
      <c r="AN295" s="328"/>
    </row>
    <row r="296" spans="1:40">
      <c r="A296" s="328"/>
      <c r="B296" s="328"/>
      <c r="C296" s="328"/>
      <c r="E296" s="328"/>
      <c r="F296" s="328"/>
      <c r="G296" s="328"/>
      <c r="H296" s="328"/>
      <c r="I296" s="328"/>
      <c r="J296" s="328"/>
      <c r="K296" s="328"/>
      <c r="L296" s="328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  <c r="AA296" s="328"/>
      <c r="AB296" s="328"/>
      <c r="AC296" s="328"/>
      <c r="AD296" s="328"/>
      <c r="AE296" s="328"/>
      <c r="AF296" s="328"/>
      <c r="AG296" s="328"/>
      <c r="AH296" s="328"/>
      <c r="AI296" s="328"/>
      <c r="AJ296" s="328"/>
      <c r="AK296" s="328"/>
      <c r="AL296" s="328"/>
      <c r="AM296" s="328"/>
      <c r="AN296" s="328"/>
    </row>
    <row r="297" spans="1:40">
      <c r="A297" s="328"/>
      <c r="B297" s="328"/>
      <c r="C297" s="328"/>
      <c r="E297" s="328"/>
      <c r="F297" s="328"/>
      <c r="G297" s="328"/>
      <c r="H297" s="328"/>
      <c r="I297" s="328"/>
      <c r="J297" s="328"/>
      <c r="K297" s="328"/>
      <c r="L297" s="328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  <c r="AA297" s="328"/>
      <c r="AB297" s="328"/>
      <c r="AC297" s="328"/>
      <c r="AD297" s="328"/>
      <c r="AE297" s="328"/>
      <c r="AF297" s="328"/>
      <c r="AG297" s="328"/>
      <c r="AH297" s="328"/>
      <c r="AI297" s="328"/>
      <c r="AJ297" s="328"/>
      <c r="AK297" s="328"/>
      <c r="AL297" s="328"/>
      <c r="AM297" s="328"/>
      <c r="AN297" s="328"/>
    </row>
    <row r="298" spans="1:40">
      <c r="A298" s="328"/>
      <c r="B298" s="328"/>
      <c r="C298" s="328"/>
      <c r="E298" s="328"/>
      <c r="F298" s="328"/>
      <c r="G298" s="328"/>
      <c r="H298" s="328"/>
      <c r="I298" s="328"/>
      <c r="J298" s="328"/>
      <c r="K298" s="328"/>
      <c r="L298" s="328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  <c r="AA298" s="328"/>
      <c r="AB298" s="328"/>
      <c r="AC298" s="328"/>
      <c r="AD298" s="328"/>
      <c r="AE298" s="328"/>
      <c r="AF298" s="328"/>
      <c r="AG298" s="328"/>
      <c r="AH298" s="328"/>
      <c r="AI298" s="328"/>
      <c r="AJ298" s="328"/>
      <c r="AK298" s="328"/>
      <c r="AL298" s="328"/>
      <c r="AM298" s="328"/>
      <c r="AN298" s="328"/>
    </row>
    <row r="299" spans="1:40">
      <c r="A299" s="328"/>
      <c r="B299" s="328"/>
      <c r="C299" s="328"/>
      <c r="E299" s="328"/>
      <c r="F299" s="328"/>
      <c r="G299" s="328"/>
      <c r="H299" s="328"/>
      <c r="I299" s="328"/>
      <c r="J299" s="328"/>
      <c r="K299" s="328"/>
      <c r="L299" s="328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  <c r="AA299" s="328"/>
      <c r="AB299" s="328"/>
      <c r="AC299" s="328"/>
      <c r="AD299" s="328"/>
      <c r="AE299" s="328"/>
      <c r="AF299" s="328"/>
      <c r="AG299" s="328"/>
      <c r="AH299" s="328"/>
      <c r="AI299" s="328"/>
      <c r="AJ299" s="328"/>
      <c r="AK299" s="328"/>
      <c r="AL299" s="328"/>
      <c r="AM299" s="328"/>
      <c r="AN299" s="328"/>
    </row>
    <row r="300" spans="1:40">
      <c r="A300" s="328"/>
      <c r="B300" s="328"/>
      <c r="C300" s="328"/>
      <c r="E300" s="328"/>
      <c r="F300" s="328"/>
      <c r="G300" s="328"/>
      <c r="H300" s="328"/>
      <c r="I300" s="328"/>
      <c r="J300" s="328"/>
      <c r="K300" s="328"/>
      <c r="L300" s="328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  <c r="AA300" s="328"/>
      <c r="AB300" s="328"/>
      <c r="AC300" s="328"/>
      <c r="AD300" s="328"/>
      <c r="AE300" s="328"/>
      <c r="AF300" s="328"/>
      <c r="AG300" s="328"/>
      <c r="AH300" s="328"/>
      <c r="AI300" s="328"/>
      <c r="AJ300" s="328"/>
      <c r="AK300" s="328"/>
      <c r="AL300" s="328"/>
      <c r="AM300" s="328"/>
      <c r="AN300" s="328"/>
    </row>
    <row r="301" spans="1:40">
      <c r="A301" s="328"/>
      <c r="B301" s="328"/>
      <c r="C301" s="328"/>
      <c r="E301" s="328"/>
      <c r="F301" s="328"/>
      <c r="G301" s="328"/>
      <c r="H301" s="328"/>
      <c r="I301" s="328"/>
      <c r="J301" s="328"/>
      <c r="K301" s="328"/>
      <c r="L301" s="328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  <c r="AA301" s="328"/>
      <c r="AB301" s="328"/>
      <c r="AC301" s="328"/>
      <c r="AD301" s="328"/>
      <c r="AE301" s="328"/>
      <c r="AF301" s="328"/>
      <c r="AG301" s="328"/>
      <c r="AH301" s="328"/>
      <c r="AI301" s="328"/>
      <c r="AJ301" s="328"/>
      <c r="AK301" s="328"/>
      <c r="AL301" s="328"/>
      <c r="AM301" s="328"/>
      <c r="AN301" s="328"/>
    </row>
    <row r="302" spans="1:40">
      <c r="A302" s="328"/>
      <c r="B302" s="328"/>
      <c r="C302" s="328"/>
      <c r="E302" s="328"/>
      <c r="F302" s="328"/>
      <c r="G302" s="328"/>
      <c r="H302" s="328"/>
      <c r="I302" s="328"/>
      <c r="J302" s="328"/>
      <c r="K302" s="328"/>
      <c r="L302" s="328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  <c r="AA302" s="328"/>
      <c r="AB302" s="328"/>
      <c r="AC302" s="328"/>
      <c r="AD302" s="328"/>
      <c r="AE302" s="328"/>
      <c r="AF302" s="328"/>
      <c r="AG302" s="328"/>
      <c r="AH302" s="328"/>
      <c r="AI302" s="328"/>
      <c r="AJ302" s="328"/>
      <c r="AK302" s="328"/>
      <c r="AL302" s="328"/>
      <c r="AM302" s="328"/>
      <c r="AN302" s="328"/>
    </row>
    <row r="303" spans="1:40">
      <c r="A303" s="328"/>
      <c r="B303" s="328"/>
      <c r="C303" s="328"/>
      <c r="E303" s="328"/>
      <c r="F303" s="328"/>
      <c r="G303" s="328"/>
      <c r="H303" s="328"/>
      <c r="I303" s="328"/>
      <c r="J303" s="328"/>
      <c r="K303" s="328"/>
      <c r="L303" s="328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  <c r="AA303" s="328"/>
      <c r="AB303" s="328"/>
      <c r="AC303" s="328"/>
      <c r="AD303" s="328"/>
      <c r="AE303" s="328"/>
      <c r="AF303" s="328"/>
      <c r="AG303" s="328"/>
      <c r="AH303" s="328"/>
      <c r="AI303" s="328"/>
      <c r="AJ303" s="328"/>
      <c r="AK303" s="328"/>
      <c r="AL303" s="328"/>
      <c r="AM303" s="328"/>
      <c r="AN303" s="328"/>
    </row>
    <row r="304" spans="1:40">
      <c r="A304" s="328"/>
      <c r="B304" s="328"/>
      <c r="C304" s="328"/>
      <c r="E304" s="328"/>
      <c r="F304" s="328"/>
      <c r="G304" s="328"/>
      <c r="H304" s="328"/>
      <c r="I304" s="328"/>
      <c r="J304" s="328"/>
      <c r="K304" s="328"/>
      <c r="L304" s="328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  <c r="AA304" s="328"/>
      <c r="AB304" s="328"/>
      <c r="AC304" s="328"/>
      <c r="AD304" s="328"/>
      <c r="AE304" s="328"/>
      <c r="AF304" s="328"/>
      <c r="AG304" s="328"/>
      <c r="AH304" s="328"/>
      <c r="AI304" s="328"/>
      <c r="AJ304" s="328"/>
      <c r="AK304" s="328"/>
      <c r="AL304" s="328"/>
      <c r="AM304" s="328"/>
      <c r="AN304" s="328"/>
    </row>
    <row r="305" spans="1:40">
      <c r="A305" s="328"/>
      <c r="B305" s="328"/>
      <c r="C305" s="328"/>
      <c r="E305" s="328"/>
      <c r="F305" s="328"/>
      <c r="G305" s="328"/>
      <c r="H305" s="328"/>
      <c r="I305" s="328"/>
      <c r="J305" s="328"/>
      <c r="K305" s="328"/>
      <c r="L305" s="328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  <c r="AA305" s="328"/>
      <c r="AB305" s="328"/>
      <c r="AC305" s="328"/>
      <c r="AD305" s="328"/>
      <c r="AE305" s="328"/>
      <c r="AF305" s="328"/>
      <c r="AG305" s="328"/>
      <c r="AH305" s="328"/>
      <c r="AI305" s="328"/>
      <c r="AJ305" s="328"/>
      <c r="AK305" s="328"/>
      <c r="AL305" s="328"/>
      <c r="AM305" s="328"/>
      <c r="AN305" s="328"/>
    </row>
    <row r="306" spans="1:40">
      <c r="A306" s="328"/>
      <c r="B306" s="328"/>
      <c r="C306" s="328"/>
      <c r="E306" s="328"/>
      <c r="F306" s="328"/>
      <c r="G306" s="328"/>
      <c r="H306" s="328"/>
      <c r="I306" s="328"/>
      <c r="J306" s="328"/>
      <c r="K306" s="328"/>
      <c r="L306" s="328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  <c r="AA306" s="328"/>
      <c r="AB306" s="328"/>
      <c r="AC306" s="328"/>
      <c r="AD306" s="328"/>
      <c r="AE306" s="328"/>
      <c r="AF306" s="328"/>
      <c r="AG306" s="328"/>
      <c r="AH306" s="328"/>
      <c r="AI306" s="328"/>
      <c r="AJ306" s="328"/>
      <c r="AK306" s="328"/>
      <c r="AL306" s="328"/>
      <c r="AM306" s="328"/>
      <c r="AN306" s="328"/>
    </row>
    <row r="307" spans="1:40">
      <c r="A307" s="328"/>
      <c r="B307" s="328"/>
      <c r="C307" s="328"/>
      <c r="E307" s="328"/>
      <c r="F307" s="328"/>
      <c r="G307" s="328"/>
      <c r="H307" s="328"/>
      <c r="I307" s="328"/>
      <c r="J307" s="328"/>
      <c r="K307" s="328"/>
      <c r="L307" s="328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  <c r="AA307" s="328"/>
      <c r="AB307" s="328"/>
      <c r="AC307" s="328"/>
      <c r="AD307" s="328"/>
      <c r="AE307" s="328"/>
      <c r="AF307" s="328"/>
      <c r="AG307" s="328"/>
      <c r="AH307" s="328"/>
      <c r="AI307" s="328"/>
      <c r="AJ307" s="328"/>
      <c r="AK307" s="328"/>
      <c r="AL307" s="328"/>
      <c r="AM307" s="328"/>
      <c r="AN307" s="328"/>
    </row>
    <row r="308" spans="1:40">
      <c r="A308" s="328"/>
      <c r="B308" s="328"/>
      <c r="C308" s="328"/>
      <c r="E308" s="328"/>
      <c r="F308" s="328"/>
      <c r="G308" s="328"/>
      <c r="H308" s="328"/>
      <c r="I308" s="328"/>
      <c r="J308" s="328"/>
      <c r="K308" s="328"/>
      <c r="L308" s="328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  <c r="AA308" s="328"/>
      <c r="AB308" s="328"/>
      <c r="AC308" s="328"/>
      <c r="AD308" s="328"/>
      <c r="AE308" s="328"/>
      <c r="AF308" s="328"/>
      <c r="AG308" s="328"/>
      <c r="AH308" s="328"/>
      <c r="AI308" s="328"/>
      <c r="AJ308" s="328"/>
      <c r="AK308" s="328"/>
      <c r="AL308" s="328"/>
      <c r="AM308" s="328"/>
      <c r="AN308" s="328"/>
    </row>
    <row r="309" spans="1:40">
      <c r="A309" s="328"/>
      <c r="B309" s="328"/>
      <c r="C309" s="328"/>
      <c r="E309" s="328"/>
      <c r="F309" s="328"/>
      <c r="G309" s="328"/>
      <c r="H309" s="328"/>
      <c r="I309" s="328"/>
      <c r="J309" s="328"/>
      <c r="K309" s="328"/>
      <c r="L309" s="328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  <c r="AA309" s="328"/>
      <c r="AB309" s="328"/>
      <c r="AC309" s="328"/>
      <c r="AD309" s="328"/>
      <c r="AE309" s="328"/>
      <c r="AF309" s="328"/>
      <c r="AG309" s="328"/>
      <c r="AH309" s="328"/>
      <c r="AI309" s="328"/>
      <c r="AJ309" s="328"/>
      <c r="AK309" s="328"/>
      <c r="AL309" s="328"/>
      <c r="AM309" s="328"/>
      <c r="AN309" s="328"/>
    </row>
    <row r="310" spans="1:40">
      <c r="A310" s="328"/>
      <c r="B310" s="328"/>
      <c r="C310" s="328"/>
      <c r="E310" s="328"/>
      <c r="F310" s="328"/>
      <c r="G310" s="328"/>
      <c r="H310" s="328"/>
      <c r="I310" s="328"/>
      <c r="J310" s="328"/>
      <c r="K310" s="328"/>
      <c r="L310" s="328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  <c r="AA310" s="328"/>
      <c r="AB310" s="328"/>
      <c r="AC310" s="328"/>
      <c r="AD310" s="328"/>
      <c r="AE310" s="328"/>
      <c r="AF310" s="328"/>
      <c r="AG310" s="328"/>
      <c r="AH310" s="328"/>
      <c r="AI310" s="328"/>
      <c r="AJ310" s="328"/>
      <c r="AK310" s="328"/>
      <c r="AL310" s="328"/>
      <c r="AM310" s="328"/>
      <c r="AN310" s="328"/>
    </row>
    <row r="311" spans="1:40">
      <c r="A311" s="328"/>
      <c r="B311" s="328"/>
      <c r="C311" s="328"/>
      <c r="E311" s="328"/>
      <c r="F311" s="328"/>
      <c r="G311" s="328"/>
      <c r="H311" s="328"/>
      <c r="I311" s="328"/>
      <c r="J311" s="328"/>
      <c r="K311" s="328"/>
      <c r="L311" s="328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  <c r="AA311" s="328"/>
      <c r="AB311" s="328"/>
      <c r="AC311" s="328"/>
      <c r="AD311" s="328"/>
      <c r="AE311" s="328"/>
      <c r="AF311" s="328"/>
      <c r="AG311" s="328"/>
      <c r="AH311" s="328"/>
      <c r="AI311" s="328"/>
      <c r="AJ311" s="328"/>
      <c r="AK311" s="328"/>
      <c r="AL311" s="328"/>
      <c r="AM311" s="328"/>
      <c r="AN311" s="328"/>
    </row>
    <row r="312" spans="1:40">
      <c r="A312" s="328"/>
      <c r="B312" s="328"/>
      <c r="C312" s="328"/>
      <c r="E312" s="328"/>
      <c r="F312" s="328"/>
      <c r="G312" s="328"/>
      <c r="H312" s="328"/>
      <c r="I312" s="328"/>
      <c r="J312" s="328"/>
      <c r="K312" s="328"/>
      <c r="L312" s="328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  <c r="AA312" s="328"/>
      <c r="AB312" s="328"/>
      <c r="AC312" s="328"/>
      <c r="AD312" s="328"/>
      <c r="AE312" s="328"/>
      <c r="AF312" s="328"/>
      <c r="AG312" s="328"/>
      <c r="AH312" s="328"/>
      <c r="AI312" s="328"/>
      <c r="AJ312" s="328"/>
      <c r="AK312" s="328"/>
      <c r="AL312" s="328"/>
      <c r="AM312" s="328"/>
      <c r="AN312" s="328"/>
    </row>
    <row r="313" spans="1:40">
      <c r="A313" s="328"/>
      <c r="B313" s="328"/>
      <c r="C313" s="328"/>
      <c r="E313" s="328"/>
      <c r="F313" s="328"/>
      <c r="G313" s="328"/>
      <c r="H313" s="328"/>
      <c r="I313" s="328"/>
      <c r="J313" s="328"/>
      <c r="K313" s="328"/>
      <c r="L313" s="328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  <c r="AA313" s="328"/>
      <c r="AB313" s="328"/>
      <c r="AC313" s="328"/>
      <c r="AD313" s="328"/>
      <c r="AE313" s="328"/>
      <c r="AF313" s="328"/>
      <c r="AG313" s="328"/>
      <c r="AH313" s="328"/>
      <c r="AI313" s="328"/>
      <c r="AJ313" s="328"/>
      <c r="AK313" s="328"/>
      <c r="AL313" s="328"/>
      <c r="AM313" s="328"/>
      <c r="AN313" s="328"/>
    </row>
    <row r="314" spans="1:40">
      <c r="A314" s="328"/>
      <c r="B314" s="328"/>
      <c r="C314" s="328"/>
      <c r="E314" s="328"/>
      <c r="F314" s="328"/>
      <c r="G314" s="328"/>
      <c r="H314" s="328"/>
      <c r="I314" s="328"/>
      <c r="J314" s="328"/>
      <c r="K314" s="328"/>
      <c r="L314" s="328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  <c r="AA314" s="328"/>
      <c r="AB314" s="328"/>
      <c r="AC314" s="328"/>
      <c r="AD314" s="328"/>
      <c r="AE314" s="328"/>
      <c r="AF314" s="328"/>
      <c r="AG314" s="328"/>
      <c r="AH314" s="328"/>
      <c r="AI314" s="328"/>
      <c r="AJ314" s="328"/>
      <c r="AK314" s="328"/>
      <c r="AL314" s="328"/>
      <c r="AM314" s="328"/>
      <c r="AN314" s="328"/>
    </row>
    <row r="315" spans="1:40">
      <c r="A315" s="328"/>
      <c r="B315" s="328"/>
      <c r="C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  <c r="AA315" s="328"/>
      <c r="AB315" s="328"/>
      <c r="AC315" s="328"/>
      <c r="AD315" s="328"/>
      <c r="AE315" s="328"/>
      <c r="AF315" s="328"/>
      <c r="AG315" s="328"/>
      <c r="AH315" s="328"/>
      <c r="AI315" s="328"/>
      <c r="AJ315" s="328"/>
      <c r="AK315" s="328"/>
      <c r="AL315" s="328"/>
      <c r="AM315" s="328"/>
      <c r="AN315" s="328"/>
    </row>
    <row r="316" spans="1:40">
      <c r="A316" s="328"/>
      <c r="B316" s="328"/>
      <c r="C316" s="328"/>
      <c r="E316" s="328"/>
      <c r="F316" s="328"/>
      <c r="G316" s="328"/>
      <c r="H316" s="328"/>
      <c r="I316" s="328"/>
      <c r="J316" s="328"/>
      <c r="K316" s="328"/>
      <c r="L316" s="328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  <c r="AA316" s="328"/>
      <c r="AB316" s="328"/>
      <c r="AC316" s="328"/>
      <c r="AD316" s="328"/>
      <c r="AE316" s="328"/>
      <c r="AF316" s="328"/>
      <c r="AG316" s="328"/>
      <c r="AH316" s="328"/>
      <c r="AI316" s="328"/>
      <c r="AJ316" s="328"/>
      <c r="AK316" s="328"/>
      <c r="AL316" s="328"/>
      <c r="AM316" s="328"/>
      <c r="AN316" s="328"/>
    </row>
    <row r="317" spans="1:40">
      <c r="A317" s="328"/>
      <c r="B317" s="328"/>
      <c r="C317" s="328"/>
      <c r="E317" s="328"/>
      <c r="F317" s="328"/>
      <c r="G317" s="328"/>
      <c r="H317" s="328"/>
      <c r="I317" s="328"/>
      <c r="J317" s="328"/>
      <c r="K317" s="328"/>
      <c r="L317" s="328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  <c r="AA317" s="328"/>
      <c r="AB317" s="328"/>
      <c r="AC317" s="328"/>
      <c r="AD317" s="328"/>
      <c r="AE317" s="328"/>
      <c r="AF317" s="328"/>
      <c r="AG317" s="328"/>
      <c r="AH317" s="328"/>
      <c r="AI317" s="328"/>
      <c r="AJ317" s="328"/>
      <c r="AK317" s="328"/>
      <c r="AL317" s="328"/>
      <c r="AM317" s="328"/>
      <c r="AN317" s="328"/>
    </row>
    <row r="318" spans="1:40">
      <c r="A318" s="328"/>
      <c r="B318" s="328"/>
      <c r="C318" s="328"/>
      <c r="E318" s="328"/>
      <c r="F318" s="328"/>
      <c r="G318" s="328"/>
      <c r="H318" s="328"/>
      <c r="I318" s="328"/>
      <c r="J318" s="328"/>
      <c r="K318" s="328"/>
      <c r="L318" s="328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  <c r="AA318" s="328"/>
      <c r="AB318" s="328"/>
      <c r="AC318" s="328"/>
      <c r="AD318" s="328"/>
      <c r="AE318" s="328"/>
      <c r="AF318" s="328"/>
      <c r="AG318" s="328"/>
      <c r="AH318" s="328"/>
      <c r="AI318" s="328"/>
      <c r="AJ318" s="328"/>
      <c r="AK318" s="328"/>
      <c r="AL318" s="328"/>
      <c r="AM318" s="328"/>
      <c r="AN318" s="328"/>
    </row>
    <row r="319" spans="1:40">
      <c r="A319" s="328"/>
      <c r="B319" s="328"/>
      <c r="C319" s="328"/>
      <c r="E319" s="328"/>
      <c r="F319" s="328"/>
      <c r="G319" s="328"/>
      <c r="H319" s="328"/>
      <c r="I319" s="328"/>
      <c r="J319" s="328"/>
      <c r="K319" s="328"/>
      <c r="L319" s="328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  <c r="AA319" s="328"/>
      <c r="AB319" s="328"/>
      <c r="AC319" s="328"/>
      <c r="AD319" s="328"/>
      <c r="AE319" s="328"/>
      <c r="AF319" s="328"/>
      <c r="AG319" s="328"/>
      <c r="AH319" s="328"/>
      <c r="AI319" s="328"/>
      <c r="AJ319" s="328"/>
      <c r="AK319" s="328"/>
      <c r="AL319" s="328"/>
      <c r="AM319" s="328"/>
      <c r="AN319" s="328"/>
    </row>
    <row r="320" spans="1:40">
      <c r="A320" s="328"/>
      <c r="B320" s="328"/>
      <c r="C320" s="328"/>
      <c r="E320" s="328"/>
      <c r="F320" s="328"/>
      <c r="G320" s="328"/>
      <c r="H320" s="328"/>
      <c r="I320" s="328"/>
      <c r="J320" s="328"/>
      <c r="K320" s="328"/>
      <c r="L320" s="328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  <c r="AA320" s="328"/>
      <c r="AB320" s="328"/>
      <c r="AC320" s="328"/>
      <c r="AD320" s="328"/>
      <c r="AE320" s="328"/>
      <c r="AF320" s="328"/>
      <c r="AG320" s="328"/>
      <c r="AH320" s="328"/>
      <c r="AI320" s="328"/>
      <c r="AJ320" s="328"/>
      <c r="AK320" s="328"/>
      <c r="AL320" s="328"/>
      <c r="AM320" s="328"/>
      <c r="AN320" s="328"/>
    </row>
    <row r="321" spans="1:40">
      <c r="A321" s="328"/>
      <c r="B321" s="328"/>
      <c r="C321" s="328"/>
      <c r="E321" s="328"/>
      <c r="F321" s="328"/>
      <c r="G321" s="328"/>
      <c r="H321" s="328"/>
      <c r="I321" s="328"/>
      <c r="J321" s="328"/>
      <c r="K321" s="328"/>
      <c r="L321" s="328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  <c r="AA321" s="328"/>
      <c r="AB321" s="328"/>
      <c r="AC321" s="328"/>
      <c r="AD321" s="328"/>
      <c r="AE321" s="328"/>
      <c r="AF321" s="328"/>
      <c r="AG321" s="328"/>
      <c r="AH321" s="328"/>
      <c r="AI321" s="328"/>
      <c r="AJ321" s="328"/>
      <c r="AK321" s="328"/>
      <c r="AL321" s="328"/>
      <c r="AM321" s="328"/>
      <c r="AN321" s="328"/>
    </row>
    <row r="322" spans="1:40">
      <c r="A322" s="328"/>
      <c r="B322" s="328"/>
      <c r="C322" s="328"/>
      <c r="E322" s="328"/>
      <c r="F322" s="328"/>
      <c r="G322" s="328"/>
      <c r="H322" s="328"/>
      <c r="I322" s="328"/>
      <c r="J322" s="328"/>
      <c r="K322" s="328"/>
      <c r="L322" s="328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  <c r="AA322" s="328"/>
      <c r="AB322" s="328"/>
      <c r="AC322" s="328"/>
      <c r="AD322" s="328"/>
      <c r="AE322" s="328"/>
      <c r="AF322" s="328"/>
      <c r="AG322" s="328"/>
      <c r="AH322" s="328"/>
      <c r="AI322" s="328"/>
      <c r="AJ322" s="328"/>
      <c r="AK322" s="328"/>
      <c r="AL322" s="328"/>
      <c r="AM322" s="328"/>
      <c r="AN322" s="328"/>
    </row>
    <row r="323" spans="1:40">
      <c r="A323" s="328"/>
      <c r="B323" s="328"/>
      <c r="C323" s="328"/>
      <c r="E323" s="328"/>
      <c r="F323" s="328"/>
      <c r="G323" s="328"/>
      <c r="H323" s="328"/>
      <c r="I323" s="328"/>
      <c r="J323" s="328"/>
      <c r="K323" s="328"/>
      <c r="L323" s="328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  <c r="AA323" s="328"/>
      <c r="AB323" s="328"/>
      <c r="AC323" s="328"/>
      <c r="AD323" s="328"/>
      <c r="AE323" s="328"/>
      <c r="AF323" s="328"/>
      <c r="AG323" s="328"/>
      <c r="AH323" s="328"/>
      <c r="AI323" s="328"/>
      <c r="AJ323" s="328"/>
      <c r="AK323" s="328"/>
      <c r="AL323" s="328"/>
      <c r="AM323" s="328"/>
      <c r="AN323" s="328"/>
    </row>
    <row r="324" spans="1:40">
      <c r="A324" s="328"/>
      <c r="B324" s="328"/>
      <c r="C324" s="328"/>
      <c r="E324" s="328"/>
      <c r="F324" s="328"/>
      <c r="G324" s="328"/>
      <c r="H324" s="328"/>
      <c r="I324" s="328"/>
      <c r="J324" s="328"/>
      <c r="K324" s="328"/>
      <c r="L324" s="328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  <c r="AA324" s="328"/>
      <c r="AB324" s="328"/>
      <c r="AC324" s="328"/>
      <c r="AD324" s="328"/>
      <c r="AE324" s="328"/>
      <c r="AF324" s="328"/>
      <c r="AG324" s="328"/>
      <c r="AH324" s="328"/>
      <c r="AI324" s="328"/>
      <c r="AJ324" s="328"/>
      <c r="AK324" s="328"/>
      <c r="AL324" s="328"/>
      <c r="AM324" s="328"/>
      <c r="AN324" s="328"/>
    </row>
    <row r="325" spans="1:40">
      <c r="A325" s="328"/>
      <c r="B325" s="328"/>
      <c r="C325" s="328"/>
      <c r="E325" s="328"/>
      <c r="F325" s="328"/>
      <c r="G325" s="328"/>
      <c r="H325" s="328"/>
      <c r="I325" s="328"/>
      <c r="J325" s="328"/>
      <c r="K325" s="328"/>
      <c r="L325" s="328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  <c r="AA325" s="328"/>
      <c r="AB325" s="328"/>
      <c r="AC325" s="328"/>
      <c r="AD325" s="328"/>
      <c r="AE325" s="328"/>
      <c r="AF325" s="328"/>
      <c r="AG325" s="328"/>
      <c r="AH325" s="328"/>
      <c r="AI325" s="328"/>
      <c r="AJ325" s="328"/>
      <c r="AK325" s="328"/>
      <c r="AL325" s="328"/>
      <c r="AM325" s="328"/>
      <c r="AN325" s="328"/>
    </row>
    <row r="326" spans="1:40">
      <c r="A326" s="328"/>
      <c r="B326" s="328"/>
      <c r="C326" s="328"/>
      <c r="E326" s="328"/>
      <c r="F326" s="328"/>
      <c r="G326" s="328"/>
      <c r="H326" s="328"/>
      <c r="I326" s="328"/>
      <c r="J326" s="328"/>
      <c r="K326" s="328"/>
      <c r="L326" s="328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  <c r="AA326" s="328"/>
      <c r="AB326" s="328"/>
      <c r="AC326" s="328"/>
      <c r="AD326" s="328"/>
      <c r="AE326" s="328"/>
      <c r="AF326" s="328"/>
      <c r="AG326" s="328"/>
      <c r="AH326" s="328"/>
      <c r="AI326" s="328"/>
      <c r="AJ326" s="328"/>
      <c r="AK326" s="328"/>
      <c r="AL326" s="328"/>
      <c r="AM326" s="328"/>
      <c r="AN326" s="328"/>
    </row>
    <row r="327" spans="1:40">
      <c r="A327" s="328"/>
      <c r="B327" s="328"/>
      <c r="C327" s="328"/>
      <c r="E327" s="328"/>
      <c r="F327" s="328"/>
      <c r="G327" s="328"/>
      <c r="H327" s="328"/>
      <c r="I327" s="328"/>
      <c r="J327" s="328"/>
      <c r="K327" s="328"/>
      <c r="L327" s="328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  <c r="AA327" s="328"/>
      <c r="AB327" s="328"/>
      <c r="AC327" s="328"/>
      <c r="AD327" s="328"/>
      <c r="AE327" s="328"/>
      <c r="AF327" s="328"/>
      <c r="AG327" s="328"/>
      <c r="AH327" s="328"/>
      <c r="AI327" s="328"/>
      <c r="AJ327" s="328"/>
      <c r="AK327" s="328"/>
      <c r="AL327" s="328"/>
      <c r="AM327" s="328"/>
      <c r="AN327" s="328"/>
    </row>
    <row r="328" spans="1:40">
      <c r="A328" s="328"/>
      <c r="B328" s="328"/>
      <c r="C328" s="328"/>
      <c r="E328" s="328"/>
      <c r="F328" s="328"/>
      <c r="G328" s="328"/>
      <c r="H328" s="328"/>
      <c r="I328" s="328"/>
      <c r="J328" s="328"/>
      <c r="K328" s="328"/>
      <c r="L328" s="328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  <c r="AA328" s="328"/>
      <c r="AB328" s="328"/>
      <c r="AC328" s="328"/>
      <c r="AD328" s="328"/>
      <c r="AE328" s="328"/>
      <c r="AF328" s="328"/>
      <c r="AG328" s="328"/>
      <c r="AH328" s="328"/>
      <c r="AI328" s="328"/>
      <c r="AJ328" s="328"/>
      <c r="AK328" s="328"/>
      <c r="AL328" s="328"/>
      <c r="AM328" s="328"/>
      <c r="AN328" s="328"/>
    </row>
    <row r="329" spans="1:40">
      <c r="A329" s="328"/>
      <c r="B329" s="328"/>
      <c r="C329" s="328"/>
      <c r="E329" s="328"/>
      <c r="F329" s="328"/>
      <c r="G329" s="328"/>
      <c r="H329" s="328"/>
      <c r="I329" s="328"/>
      <c r="J329" s="328"/>
      <c r="K329" s="328"/>
      <c r="L329" s="328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  <c r="AA329" s="328"/>
      <c r="AB329" s="328"/>
      <c r="AC329" s="328"/>
      <c r="AD329" s="328"/>
      <c r="AE329" s="328"/>
      <c r="AF329" s="328"/>
      <c r="AG329" s="328"/>
      <c r="AH329" s="328"/>
      <c r="AI329" s="328"/>
      <c r="AJ329" s="328"/>
      <c r="AK329" s="328"/>
      <c r="AL329" s="328"/>
      <c r="AM329" s="328"/>
      <c r="AN329" s="328"/>
    </row>
    <row r="330" spans="1:40">
      <c r="A330" s="328"/>
      <c r="B330" s="328"/>
      <c r="C330" s="328"/>
      <c r="E330" s="328"/>
      <c r="F330" s="328"/>
      <c r="G330" s="328"/>
      <c r="H330" s="328"/>
      <c r="I330" s="328"/>
      <c r="J330" s="328"/>
      <c r="K330" s="328"/>
      <c r="L330" s="328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  <c r="AA330" s="328"/>
      <c r="AB330" s="328"/>
      <c r="AC330" s="328"/>
      <c r="AD330" s="328"/>
      <c r="AE330" s="328"/>
      <c r="AF330" s="328"/>
      <c r="AG330" s="328"/>
      <c r="AH330" s="328"/>
      <c r="AI330" s="328"/>
      <c r="AJ330" s="328"/>
      <c r="AK330" s="328"/>
      <c r="AL330" s="328"/>
      <c r="AM330" s="328"/>
      <c r="AN330" s="328"/>
    </row>
    <row r="331" spans="1:40">
      <c r="A331" s="328"/>
      <c r="B331" s="328"/>
      <c r="C331" s="328"/>
      <c r="E331" s="328"/>
      <c r="F331" s="328"/>
      <c r="G331" s="328"/>
      <c r="H331" s="328"/>
      <c r="I331" s="328"/>
      <c r="J331" s="328"/>
      <c r="K331" s="328"/>
      <c r="L331" s="328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  <c r="AA331" s="328"/>
      <c r="AB331" s="328"/>
      <c r="AC331" s="328"/>
      <c r="AD331" s="328"/>
      <c r="AE331" s="328"/>
      <c r="AF331" s="328"/>
      <c r="AG331" s="328"/>
      <c r="AH331" s="328"/>
      <c r="AI331" s="328"/>
      <c r="AJ331" s="328"/>
      <c r="AK331" s="328"/>
      <c r="AL331" s="328"/>
      <c r="AM331" s="328"/>
      <c r="AN331" s="328"/>
    </row>
    <row r="332" spans="1:40">
      <c r="A332" s="328"/>
      <c r="B332" s="328"/>
      <c r="C332" s="328"/>
      <c r="E332" s="328"/>
      <c r="F332" s="328"/>
      <c r="G332" s="328"/>
      <c r="H332" s="328"/>
      <c r="I332" s="328"/>
      <c r="J332" s="328"/>
      <c r="K332" s="328"/>
      <c r="L332" s="328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  <c r="AA332" s="328"/>
      <c r="AB332" s="328"/>
      <c r="AC332" s="328"/>
      <c r="AD332" s="328"/>
      <c r="AE332" s="328"/>
      <c r="AF332" s="328"/>
      <c r="AG332" s="328"/>
      <c r="AH332" s="328"/>
      <c r="AI332" s="328"/>
      <c r="AJ332" s="328"/>
      <c r="AK332" s="328"/>
      <c r="AL332" s="328"/>
      <c r="AM332" s="328"/>
      <c r="AN332" s="328"/>
    </row>
    <row r="333" spans="1:40">
      <c r="A333" s="328"/>
      <c r="B333" s="328"/>
      <c r="C333" s="328"/>
      <c r="E333" s="328"/>
      <c r="F333" s="328"/>
      <c r="G333" s="328"/>
      <c r="H333" s="328"/>
      <c r="I333" s="328"/>
      <c r="J333" s="328"/>
      <c r="K333" s="328"/>
      <c r="L333" s="328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  <c r="AA333" s="328"/>
      <c r="AB333" s="328"/>
      <c r="AC333" s="328"/>
      <c r="AD333" s="328"/>
      <c r="AE333" s="328"/>
      <c r="AF333" s="328"/>
      <c r="AG333" s="328"/>
      <c r="AH333" s="328"/>
      <c r="AI333" s="328"/>
      <c r="AJ333" s="328"/>
      <c r="AK333" s="328"/>
      <c r="AL333" s="328"/>
      <c r="AM333" s="328"/>
      <c r="AN333" s="328"/>
    </row>
    <row r="334" spans="1:40">
      <c r="A334" s="328"/>
      <c r="B334" s="328"/>
      <c r="C334" s="328"/>
      <c r="E334" s="328"/>
      <c r="F334" s="328"/>
      <c r="G334" s="328"/>
      <c r="H334" s="328"/>
      <c r="I334" s="328"/>
      <c r="J334" s="328"/>
      <c r="K334" s="328"/>
      <c r="L334" s="328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  <c r="AA334" s="328"/>
      <c r="AB334" s="328"/>
      <c r="AC334" s="328"/>
      <c r="AD334" s="328"/>
      <c r="AE334" s="328"/>
      <c r="AF334" s="328"/>
      <c r="AG334" s="328"/>
      <c r="AH334" s="328"/>
      <c r="AI334" s="328"/>
      <c r="AJ334" s="328"/>
      <c r="AK334" s="328"/>
      <c r="AL334" s="328"/>
      <c r="AM334" s="328"/>
      <c r="AN334" s="328"/>
    </row>
    <row r="335" spans="1:40">
      <c r="A335" s="328"/>
      <c r="B335" s="328"/>
      <c r="C335" s="328"/>
      <c r="E335" s="328"/>
      <c r="F335" s="328"/>
      <c r="G335" s="328"/>
      <c r="H335" s="328"/>
      <c r="I335" s="328"/>
      <c r="J335" s="328"/>
      <c r="K335" s="328"/>
      <c r="L335" s="328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  <c r="AA335" s="328"/>
      <c r="AB335" s="328"/>
      <c r="AC335" s="328"/>
      <c r="AD335" s="328"/>
      <c r="AE335" s="328"/>
      <c r="AF335" s="328"/>
      <c r="AG335" s="328"/>
      <c r="AH335" s="328"/>
      <c r="AI335" s="328"/>
      <c r="AJ335" s="328"/>
      <c r="AK335" s="328"/>
      <c r="AL335" s="328"/>
      <c r="AM335" s="328"/>
      <c r="AN335" s="328"/>
    </row>
    <row r="336" spans="1:40">
      <c r="A336" s="328"/>
      <c r="B336" s="328"/>
      <c r="C336" s="328"/>
      <c r="E336" s="328"/>
      <c r="F336" s="328"/>
      <c r="G336" s="328"/>
      <c r="H336" s="328"/>
      <c r="I336" s="328"/>
      <c r="J336" s="328"/>
      <c r="K336" s="328"/>
      <c r="L336" s="328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  <c r="AA336" s="328"/>
      <c r="AB336" s="328"/>
      <c r="AC336" s="328"/>
      <c r="AD336" s="328"/>
      <c r="AE336" s="328"/>
      <c r="AF336" s="328"/>
      <c r="AG336" s="328"/>
      <c r="AH336" s="328"/>
      <c r="AI336" s="328"/>
      <c r="AJ336" s="328"/>
      <c r="AK336" s="328"/>
      <c r="AL336" s="328"/>
      <c r="AM336" s="328"/>
      <c r="AN336" s="328"/>
    </row>
    <row r="337" spans="1:40">
      <c r="A337" s="328"/>
      <c r="B337" s="328"/>
      <c r="C337" s="328"/>
      <c r="E337" s="328"/>
      <c r="F337" s="328"/>
      <c r="G337" s="328"/>
      <c r="H337" s="328"/>
      <c r="I337" s="328"/>
      <c r="J337" s="328"/>
      <c r="K337" s="328"/>
      <c r="L337" s="328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  <c r="AA337" s="328"/>
      <c r="AB337" s="328"/>
      <c r="AC337" s="328"/>
      <c r="AD337" s="328"/>
      <c r="AE337" s="328"/>
      <c r="AF337" s="328"/>
      <c r="AG337" s="328"/>
      <c r="AH337" s="328"/>
      <c r="AI337" s="328"/>
      <c r="AJ337" s="328"/>
      <c r="AK337" s="328"/>
      <c r="AL337" s="328"/>
      <c r="AM337" s="328"/>
      <c r="AN337" s="328"/>
    </row>
    <row r="338" spans="1:40">
      <c r="A338" s="328"/>
      <c r="B338" s="328"/>
      <c r="C338" s="328"/>
      <c r="E338" s="328"/>
      <c r="F338" s="328"/>
      <c r="G338" s="328"/>
      <c r="H338" s="328"/>
      <c r="I338" s="328"/>
      <c r="J338" s="328"/>
      <c r="K338" s="328"/>
      <c r="L338" s="328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  <c r="AA338" s="328"/>
      <c r="AB338" s="328"/>
      <c r="AC338" s="328"/>
      <c r="AD338" s="328"/>
      <c r="AE338" s="328"/>
      <c r="AF338" s="328"/>
      <c r="AG338" s="328"/>
      <c r="AH338" s="328"/>
      <c r="AI338" s="328"/>
      <c r="AJ338" s="328"/>
      <c r="AK338" s="328"/>
      <c r="AL338" s="328"/>
      <c r="AM338" s="328"/>
      <c r="AN338" s="328"/>
    </row>
    <row r="339" spans="1:40">
      <c r="A339" s="328"/>
      <c r="B339" s="328"/>
      <c r="C339" s="328"/>
      <c r="E339" s="328"/>
      <c r="F339" s="328"/>
      <c r="G339" s="328"/>
      <c r="H339" s="328"/>
      <c r="I339" s="328"/>
      <c r="J339" s="328"/>
      <c r="K339" s="328"/>
      <c r="L339" s="328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  <c r="AA339" s="328"/>
      <c r="AB339" s="328"/>
      <c r="AC339" s="328"/>
      <c r="AD339" s="328"/>
      <c r="AE339" s="328"/>
      <c r="AF339" s="328"/>
      <c r="AG339" s="328"/>
      <c r="AH339" s="328"/>
      <c r="AI339" s="328"/>
      <c r="AJ339" s="328"/>
      <c r="AK339" s="328"/>
      <c r="AL339" s="328"/>
      <c r="AM339" s="328"/>
      <c r="AN339" s="328"/>
    </row>
    <row r="340" spans="1:40">
      <c r="A340" s="328"/>
      <c r="B340" s="328"/>
      <c r="C340" s="328"/>
      <c r="E340" s="328"/>
      <c r="F340" s="328"/>
      <c r="G340" s="328"/>
      <c r="H340" s="328"/>
      <c r="I340" s="328"/>
      <c r="J340" s="328"/>
      <c r="K340" s="328"/>
      <c r="L340" s="328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  <c r="AA340" s="328"/>
      <c r="AB340" s="328"/>
      <c r="AC340" s="328"/>
      <c r="AD340" s="328"/>
      <c r="AE340" s="328"/>
      <c r="AF340" s="328"/>
      <c r="AG340" s="328"/>
      <c r="AH340" s="328"/>
      <c r="AI340" s="328"/>
      <c r="AJ340" s="328"/>
      <c r="AK340" s="328"/>
      <c r="AL340" s="328"/>
      <c r="AM340" s="328"/>
      <c r="AN340" s="328"/>
    </row>
    <row r="341" spans="1:40">
      <c r="A341" s="328"/>
      <c r="B341" s="328"/>
      <c r="C341" s="328"/>
      <c r="E341" s="328"/>
      <c r="F341" s="328"/>
      <c r="G341" s="328"/>
      <c r="H341" s="328"/>
      <c r="I341" s="328"/>
      <c r="J341" s="328"/>
      <c r="K341" s="328"/>
      <c r="L341" s="328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  <c r="AA341" s="328"/>
      <c r="AB341" s="328"/>
      <c r="AC341" s="328"/>
      <c r="AD341" s="328"/>
      <c r="AE341" s="328"/>
      <c r="AF341" s="328"/>
      <c r="AG341" s="328"/>
      <c r="AH341" s="328"/>
      <c r="AI341" s="328"/>
      <c r="AJ341" s="328"/>
      <c r="AK341" s="328"/>
      <c r="AL341" s="328"/>
      <c r="AM341" s="328"/>
      <c r="AN341" s="328"/>
    </row>
    <row r="342" spans="1:40">
      <c r="A342" s="328"/>
      <c r="B342" s="328"/>
      <c r="C342" s="328"/>
      <c r="E342" s="328"/>
      <c r="F342" s="328"/>
      <c r="G342" s="328"/>
      <c r="H342" s="328"/>
      <c r="I342" s="328"/>
      <c r="J342" s="328"/>
      <c r="K342" s="328"/>
      <c r="L342" s="328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  <c r="AA342" s="328"/>
      <c r="AB342" s="328"/>
      <c r="AC342" s="328"/>
      <c r="AD342" s="328"/>
      <c r="AE342" s="328"/>
      <c r="AF342" s="328"/>
      <c r="AG342" s="328"/>
      <c r="AH342" s="328"/>
      <c r="AI342" s="328"/>
      <c r="AJ342" s="328"/>
      <c r="AK342" s="328"/>
      <c r="AL342" s="328"/>
      <c r="AM342" s="328"/>
      <c r="AN342" s="328"/>
    </row>
    <row r="343" spans="1:40">
      <c r="A343" s="328"/>
      <c r="B343" s="328"/>
      <c r="C343" s="328"/>
      <c r="E343" s="328"/>
      <c r="F343" s="328"/>
      <c r="G343" s="328"/>
      <c r="H343" s="328"/>
      <c r="I343" s="328"/>
      <c r="J343" s="328"/>
      <c r="K343" s="328"/>
      <c r="L343" s="328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  <c r="AA343" s="328"/>
      <c r="AB343" s="328"/>
      <c r="AC343" s="328"/>
      <c r="AD343" s="328"/>
      <c r="AE343" s="328"/>
      <c r="AF343" s="328"/>
      <c r="AG343" s="328"/>
      <c r="AH343" s="328"/>
      <c r="AI343" s="328"/>
      <c r="AJ343" s="328"/>
      <c r="AK343" s="328"/>
      <c r="AL343" s="328"/>
      <c r="AM343" s="328"/>
      <c r="AN343" s="328"/>
    </row>
    <row r="344" spans="1:40">
      <c r="A344" s="328"/>
      <c r="B344" s="328"/>
      <c r="C344" s="328"/>
      <c r="E344" s="328"/>
      <c r="F344" s="328"/>
      <c r="G344" s="328"/>
      <c r="H344" s="328"/>
      <c r="I344" s="328"/>
      <c r="J344" s="328"/>
      <c r="K344" s="328"/>
      <c r="L344" s="328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  <c r="AA344" s="328"/>
      <c r="AB344" s="328"/>
      <c r="AC344" s="328"/>
      <c r="AD344" s="328"/>
      <c r="AE344" s="328"/>
      <c r="AF344" s="328"/>
      <c r="AG344" s="328"/>
      <c r="AH344" s="328"/>
      <c r="AI344" s="328"/>
      <c r="AJ344" s="328"/>
      <c r="AK344" s="328"/>
      <c r="AL344" s="328"/>
      <c r="AM344" s="328"/>
      <c r="AN344" s="328"/>
    </row>
    <row r="345" spans="1:40">
      <c r="A345" s="328"/>
      <c r="B345" s="328"/>
      <c r="C345" s="328"/>
      <c r="E345" s="328"/>
      <c r="F345" s="328"/>
      <c r="G345" s="328"/>
      <c r="H345" s="328"/>
      <c r="I345" s="328"/>
      <c r="J345" s="328"/>
      <c r="K345" s="328"/>
      <c r="L345" s="328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  <c r="AA345" s="328"/>
      <c r="AB345" s="328"/>
      <c r="AC345" s="328"/>
      <c r="AD345" s="328"/>
      <c r="AE345" s="328"/>
      <c r="AF345" s="328"/>
      <c r="AG345" s="328"/>
      <c r="AH345" s="328"/>
      <c r="AI345" s="328"/>
      <c r="AJ345" s="328"/>
      <c r="AK345" s="328"/>
      <c r="AL345" s="328"/>
      <c r="AM345" s="328"/>
      <c r="AN345" s="328"/>
    </row>
    <row r="346" spans="1:40">
      <c r="A346" s="328"/>
      <c r="B346" s="328"/>
      <c r="C346" s="328"/>
      <c r="E346" s="328"/>
      <c r="F346" s="328"/>
      <c r="G346" s="328"/>
      <c r="H346" s="328"/>
      <c r="I346" s="328"/>
      <c r="J346" s="328"/>
      <c r="K346" s="328"/>
      <c r="L346" s="328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  <c r="AA346" s="328"/>
      <c r="AB346" s="328"/>
      <c r="AC346" s="328"/>
      <c r="AD346" s="328"/>
      <c r="AE346" s="328"/>
      <c r="AF346" s="328"/>
      <c r="AG346" s="328"/>
      <c r="AH346" s="328"/>
      <c r="AI346" s="328"/>
      <c r="AJ346" s="328"/>
      <c r="AK346" s="328"/>
      <c r="AL346" s="328"/>
      <c r="AM346" s="328"/>
      <c r="AN346" s="328"/>
    </row>
    <row r="347" spans="1:40">
      <c r="A347" s="328"/>
      <c r="B347" s="328"/>
      <c r="C347" s="328"/>
      <c r="E347" s="328"/>
      <c r="F347" s="328"/>
      <c r="G347" s="328"/>
      <c r="H347" s="328"/>
      <c r="I347" s="328"/>
      <c r="J347" s="328"/>
      <c r="K347" s="328"/>
      <c r="L347" s="328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  <c r="AA347" s="328"/>
      <c r="AB347" s="328"/>
      <c r="AC347" s="328"/>
      <c r="AD347" s="328"/>
      <c r="AE347" s="328"/>
      <c r="AF347" s="328"/>
      <c r="AG347" s="328"/>
      <c r="AH347" s="328"/>
      <c r="AI347" s="328"/>
      <c r="AJ347" s="328"/>
      <c r="AK347" s="328"/>
      <c r="AL347" s="328"/>
      <c r="AM347" s="328"/>
      <c r="AN347" s="328"/>
    </row>
    <row r="348" spans="1:40">
      <c r="A348" s="328"/>
      <c r="B348" s="328"/>
      <c r="C348" s="328"/>
      <c r="E348" s="328"/>
      <c r="F348" s="328"/>
      <c r="G348" s="328"/>
      <c r="H348" s="328"/>
      <c r="I348" s="328"/>
      <c r="J348" s="328"/>
      <c r="K348" s="328"/>
      <c r="L348" s="328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  <c r="AA348" s="328"/>
      <c r="AB348" s="328"/>
      <c r="AC348" s="328"/>
      <c r="AD348" s="328"/>
      <c r="AE348" s="328"/>
      <c r="AF348" s="328"/>
      <c r="AG348" s="328"/>
      <c r="AH348" s="328"/>
      <c r="AI348" s="328"/>
      <c r="AJ348" s="328"/>
      <c r="AK348" s="328"/>
      <c r="AL348" s="328"/>
      <c r="AM348" s="328"/>
      <c r="AN348" s="328"/>
    </row>
    <row r="349" spans="1:40">
      <c r="A349" s="328"/>
      <c r="B349" s="328"/>
      <c r="C349" s="328"/>
      <c r="E349" s="328"/>
      <c r="F349" s="328"/>
      <c r="G349" s="328"/>
      <c r="H349" s="328"/>
      <c r="I349" s="328"/>
      <c r="J349" s="328"/>
      <c r="K349" s="328"/>
      <c r="L349" s="328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  <c r="AA349" s="328"/>
      <c r="AB349" s="328"/>
      <c r="AC349" s="328"/>
      <c r="AD349" s="328"/>
      <c r="AE349" s="328"/>
      <c r="AF349" s="328"/>
      <c r="AG349" s="328"/>
      <c r="AH349" s="328"/>
      <c r="AI349" s="328"/>
      <c r="AJ349" s="328"/>
      <c r="AK349" s="328"/>
      <c r="AL349" s="328"/>
      <c r="AM349" s="328"/>
      <c r="AN349" s="328"/>
    </row>
    <row r="350" spans="1:40">
      <c r="A350" s="328"/>
      <c r="B350" s="328"/>
      <c r="C350" s="328"/>
      <c r="E350" s="328"/>
      <c r="F350" s="328"/>
      <c r="G350" s="328"/>
      <c r="H350" s="328"/>
      <c r="I350" s="328"/>
      <c r="J350" s="328"/>
      <c r="K350" s="328"/>
      <c r="L350" s="328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  <c r="AA350" s="328"/>
      <c r="AB350" s="328"/>
      <c r="AC350" s="328"/>
      <c r="AD350" s="328"/>
      <c r="AE350" s="328"/>
      <c r="AF350" s="328"/>
      <c r="AG350" s="328"/>
      <c r="AH350" s="328"/>
      <c r="AI350" s="328"/>
      <c r="AJ350" s="328"/>
      <c r="AK350" s="328"/>
      <c r="AL350" s="328"/>
      <c r="AM350" s="328"/>
      <c r="AN350" s="328"/>
    </row>
    <row r="351" spans="1:40">
      <c r="A351" s="328"/>
      <c r="B351" s="328"/>
      <c r="C351" s="328"/>
      <c r="E351" s="328"/>
      <c r="F351" s="328"/>
      <c r="G351" s="328"/>
      <c r="H351" s="328"/>
      <c r="I351" s="328"/>
      <c r="J351" s="328"/>
      <c r="K351" s="328"/>
      <c r="L351" s="328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  <c r="AA351" s="328"/>
      <c r="AB351" s="328"/>
      <c r="AC351" s="328"/>
      <c r="AD351" s="328"/>
      <c r="AE351" s="328"/>
      <c r="AF351" s="328"/>
      <c r="AG351" s="328"/>
      <c r="AH351" s="328"/>
      <c r="AI351" s="328"/>
      <c r="AJ351" s="328"/>
      <c r="AK351" s="328"/>
      <c r="AL351" s="328"/>
      <c r="AM351" s="328"/>
      <c r="AN351" s="328"/>
    </row>
    <row r="352" spans="1:40">
      <c r="A352" s="328"/>
      <c r="B352" s="328"/>
      <c r="C352" s="328"/>
      <c r="E352" s="328"/>
      <c r="F352" s="328"/>
      <c r="G352" s="328"/>
      <c r="H352" s="328"/>
      <c r="I352" s="328"/>
      <c r="J352" s="328"/>
      <c r="K352" s="328"/>
      <c r="L352" s="328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  <c r="AA352" s="328"/>
      <c r="AB352" s="328"/>
      <c r="AC352" s="328"/>
      <c r="AD352" s="328"/>
      <c r="AE352" s="328"/>
      <c r="AF352" s="328"/>
      <c r="AG352" s="328"/>
      <c r="AH352" s="328"/>
      <c r="AI352" s="328"/>
      <c r="AJ352" s="328"/>
      <c r="AK352" s="328"/>
      <c r="AL352" s="328"/>
      <c r="AM352" s="328"/>
      <c r="AN352" s="328"/>
    </row>
    <row r="353" spans="1:40">
      <c r="A353" s="328"/>
      <c r="B353" s="328"/>
      <c r="C353" s="328"/>
      <c r="E353" s="328"/>
      <c r="F353" s="328"/>
      <c r="G353" s="328"/>
      <c r="H353" s="328"/>
      <c r="I353" s="328"/>
      <c r="J353" s="328"/>
      <c r="K353" s="328"/>
      <c r="L353" s="328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  <c r="AA353" s="328"/>
      <c r="AB353" s="328"/>
      <c r="AC353" s="328"/>
      <c r="AD353" s="328"/>
      <c r="AE353" s="328"/>
      <c r="AF353" s="328"/>
      <c r="AG353" s="328"/>
      <c r="AH353" s="328"/>
      <c r="AI353" s="328"/>
      <c r="AJ353" s="328"/>
      <c r="AK353" s="328"/>
      <c r="AL353" s="328"/>
      <c r="AM353" s="328"/>
      <c r="AN353" s="328"/>
    </row>
    <row r="354" spans="1:40">
      <c r="A354" s="328"/>
      <c r="B354" s="328"/>
      <c r="C354" s="328"/>
      <c r="E354" s="328"/>
      <c r="F354" s="328"/>
      <c r="G354" s="328"/>
      <c r="H354" s="328"/>
      <c r="I354" s="328"/>
      <c r="J354" s="328"/>
      <c r="K354" s="328"/>
      <c r="L354" s="328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  <c r="AA354" s="328"/>
      <c r="AB354" s="328"/>
      <c r="AC354" s="328"/>
      <c r="AD354" s="328"/>
      <c r="AE354" s="328"/>
      <c r="AF354" s="328"/>
      <c r="AG354" s="328"/>
      <c r="AH354" s="328"/>
      <c r="AI354" s="328"/>
      <c r="AJ354" s="328"/>
      <c r="AK354" s="328"/>
      <c r="AL354" s="328"/>
      <c r="AM354" s="328"/>
      <c r="AN354" s="328"/>
    </row>
    <row r="355" spans="1:40">
      <c r="A355" s="328"/>
      <c r="B355" s="328"/>
      <c r="C355" s="328"/>
      <c r="E355" s="328"/>
      <c r="F355" s="328"/>
      <c r="G355" s="328"/>
      <c r="H355" s="328"/>
      <c r="I355" s="328"/>
      <c r="J355" s="328"/>
      <c r="K355" s="328"/>
      <c r="L355" s="328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  <c r="AA355" s="328"/>
      <c r="AB355" s="328"/>
      <c r="AC355" s="328"/>
      <c r="AD355" s="328"/>
      <c r="AE355" s="328"/>
      <c r="AF355" s="328"/>
      <c r="AG355" s="328"/>
      <c r="AH355" s="328"/>
      <c r="AI355" s="328"/>
      <c r="AJ355" s="328"/>
      <c r="AK355" s="328"/>
      <c r="AL355" s="328"/>
      <c r="AM355" s="328"/>
      <c r="AN355" s="328"/>
    </row>
    <row r="356" spans="1:40">
      <c r="A356" s="328"/>
      <c r="B356" s="328"/>
      <c r="C356" s="328"/>
      <c r="E356" s="328"/>
      <c r="F356" s="328"/>
      <c r="G356" s="328"/>
      <c r="H356" s="328"/>
      <c r="I356" s="328"/>
      <c r="J356" s="328"/>
      <c r="K356" s="328"/>
      <c r="L356" s="328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  <c r="AA356" s="328"/>
      <c r="AB356" s="328"/>
      <c r="AC356" s="328"/>
      <c r="AD356" s="328"/>
      <c r="AE356" s="328"/>
      <c r="AF356" s="328"/>
      <c r="AG356" s="328"/>
      <c r="AH356" s="328"/>
      <c r="AI356" s="328"/>
      <c r="AJ356" s="328"/>
      <c r="AK356" s="328"/>
      <c r="AL356" s="328"/>
      <c r="AM356" s="328"/>
      <c r="AN356" s="328"/>
    </row>
    <row r="357" spans="1:40">
      <c r="A357" s="328"/>
      <c r="B357" s="328"/>
      <c r="C357" s="328"/>
      <c r="E357" s="328"/>
      <c r="F357" s="328"/>
      <c r="G357" s="328"/>
      <c r="H357" s="328"/>
      <c r="I357" s="328"/>
      <c r="J357" s="328"/>
      <c r="K357" s="328"/>
      <c r="L357" s="328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  <c r="AA357" s="328"/>
      <c r="AB357" s="328"/>
      <c r="AC357" s="328"/>
      <c r="AD357" s="328"/>
      <c r="AE357" s="328"/>
      <c r="AF357" s="328"/>
      <c r="AG357" s="328"/>
      <c r="AH357" s="328"/>
      <c r="AI357" s="328"/>
      <c r="AJ357" s="328"/>
      <c r="AK357" s="328"/>
      <c r="AL357" s="328"/>
      <c r="AM357" s="328"/>
      <c r="AN357" s="328"/>
    </row>
    <row r="358" spans="1:40">
      <c r="A358" s="328"/>
      <c r="B358" s="328"/>
      <c r="C358" s="328"/>
      <c r="E358" s="328"/>
      <c r="F358" s="328"/>
      <c r="G358" s="328"/>
      <c r="H358" s="328"/>
      <c r="I358" s="328"/>
      <c r="J358" s="328"/>
      <c r="K358" s="328"/>
      <c r="L358" s="328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  <c r="AA358" s="328"/>
      <c r="AB358" s="328"/>
      <c r="AC358" s="328"/>
      <c r="AD358" s="328"/>
      <c r="AE358" s="328"/>
      <c r="AF358" s="328"/>
      <c r="AG358" s="328"/>
      <c r="AH358" s="328"/>
      <c r="AI358" s="328"/>
      <c r="AJ358" s="328"/>
      <c r="AK358" s="328"/>
      <c r="AL358" s="328"/>
      <c r="AM358" s="328"/>
      <c r="AN358" s="328"/>
    </row>
    <row r="359" spans="1:40">
      <c r="A359" s="328"/>
      <c r="B359" s="328"/>
      <c r="C359" s="328"/>
      <c r="E359" s="328"/>
      <c r="F359" s="328"/>
      <c r="G359" s="328"/>
      <c r="H359" s="328"/>
      <c r="I359" s="328"/>
      <c r="J359" s="328"/>
      <c r="K359" s="328"/>
      <c r="L359" s="328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  <c r="AA359" s="328"/>
      <c r="AB359" s="328"/>
      <c r="AC359" s="328"/>
      <c r="AD359" s="328"/>
      <c r="AE359" s="328"/>
      <c r="AF359" s="328"/>
      <c r="AG359" s="328"/>
      <c r="AH359" s="328"/>
      <c r="AI359" s="328"/>
      <c r="AJ359" s="328"/>
      <c r="AK359" s="328"/>
      <c r="AL359" s="328"/>
      <c r="AM359" s="328"/>
      <c r="AN359" s="328"/>
    </row>
    <row r="360" spans="1:40">
      <c r="A360" s="328"/>
      <c r="B360" s="328"/>
      <c r="C360" s="328"/>
      <c r="E360" s="328"/>
      <c r="F360" s="328"/>
      <c r="G360" s="328"/>
      <c r="H360" s="328"/>
      <c r="I360" s="328"/>
      <c r="J360" s="328"/>
      <c r="K360" s="328"/>
      <c r="L360" s="328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  <c r="AA360" s="328"/>
      <c r="AB360" s="328"/>
      <c r="AC360" s="328"/>
      <c r="AD360" s="328"/>
      <c r="AE360" s="328"/>
      <c r="AF360" s="328"/>
      <c r="AG360" s="328"/>
      <c r="AH360" s="328"/>
      <c r="AI360" s="328"/>
      <c r="AJ360" s="328"/>
      <c r="AK360" s="328"/>
      <c r="AL360" s="328"/>
      <c r="AM360" s="328"/>
      <c r="AN360" s="328"/>
    </row>
    <row r="361" spans="1:40">
      <c r="A361" s="328"/>
      <c r="B361" s="328"/>
      <c r="C361" s="328"/>
      <c r="E361" s="328"/>
      <c r="F361" s="328"/>
      <c r="G361" s="328"/>
      <c r="H361" s="328"/>
      <c r="I361" s="328"/>
      <c r="J361" s="328"/>
      <c r="K361" s="328"/>
      <c r="L361" s="328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  <c r="AA361" s="328"/>
      <c r="AB361" s="328"/>
      <c r="AC361" s="328"/>
      <c r="AD361" s="328"/>
      <c r="AE361" s="328"/>
      <c r="AF361" s="328"/>
      <c r="AG361" s="328"/>
      <c r="AH361" s="328"/>
      <c r="AI361" s="328"/>
      <c r="AJ361" s="328"/>
      <c r="AK361" s="328"/>
      <c r="AL361" s="328"/>
      <c r="AM361" s="328"/>
      <c r="AN361" s="328"/>
    </row>
    <row r="362" spans="1:40">
      <c r="A362" s="328"/>
      <c r="B362" s="328"/>
      <c r="C362" s="328"/>
      <c r="E362" s="328"/>
      <c r="F362" s="328"/>
      <c r="G362" s="328"/>
      <c r="H362" s="328"/>
      <c r="I362" s="328"/>
      <c r="J362" s="328"/>
      <c r="K362" s="328"/>
      <c r="L362" s="328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  <c r="AA362" s="328"/>
      <c r="AB362" s="328"/>
      <c r="AC362" s="328"/>
      <c r="AD362" s="328"/>
      <c r="AE362" s="328"/>
      <c r="AF362" s="328"/>
      <c r="AG362" s="328"/>
      <c r="AH362" s="328"/>
      <c r="AI362" s="328"/>
      <c r="AJ362" s="328"/>
      <c r="AK362" s="328"/>
      <c r="AL362" s="328"/>
      <c r="AM362" s="328"/>
      <c r="AN362" s="328"/>
    </row>
    <row r="363" spans="1:40">
      <c r="A363" s="328"/>
      <c r="B363" s="328"/>
      <c r="C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  <c r="AA363" s="328"/>
      <c r="AB363" s="328"/>
      <c r="AC363" s="328"/>
      <c r="AD363" s="328"/>
      <c r="AE363" s="328"/>
      <c r="AF363" s="328"/>
      <c r="AG363" s="328"/>
      <c r="AH363" s="328"/>
      <c r="AI363" s="328"/>
      <c r="AJ363" s="328"/>
      <c r="AK363" s="328"/>
      <c r="AL363" s="328"/>
      <c r="AM363" s="328"/>
      <c r="AN363" s="328"/>
    </row>
    <row r="364" spans="1:40">
      <c r="A364" s="328"/>
      <c r="B364" s="328"/>
      <c r="C364" s="328"/>
      <c r="E364" s="328"/>
      <c r="F364" s="328"/>
      <c r="G364" s="328"/>
      <c r="H364" s="328"/>
      <c r="I364" s="328"/>
      <c r="J364" s="328"/>
      <c r="K364" s="328"/>
      <c r="L364" s="328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  <c r="AA364" s="328"/>
      <c r="AB364" s="328"/>
      <c r="AC364" s="328"/>
      <c r="AD364" s="328"/>
      <c r="AE364" s="328"/>
      <c r="AF364" s="328"/>
      <c r="AG364" s="328"/>
      <c r="AH364" s="328"/>
      <c r="AI364" s="328"/>
      <c r="AJ364" s="328"/>
      <c r="AK364" s="328"/>
      <c r="AL364" s="328"/>
      <c r="AM364" s="328"/>
      <c r="AN364" s="328"/>
    </row>
    <row r="365" spans="1:40">
      <c r="A365" s="328"/>
      <c r="B365" s="328"/>
      <c r="C365" s="328"/>
      <c r="E365" s="328"/>
      <c r="F365" s="328"/>
      <c r="G365" s="328"/>
      <c r="H365" s="328"/>
      <c r="I365" s="328"/>
      <c r="J365" s="328"/>
      <c r="K365" s="328"/>
      <c r="L365" s="328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  <c r="AA365" s="328"/>
      <c r="AB365" s="328"/>
      <c r="AC365" s="328"/>
      <c r="AD365" s="328"/>
      <c r="AE365" s="328"/>
      <c r="AF365" s="328"/>
      <c r="AG365" s="328"/>
      <c r="AH365" s="328"/>
      <c r="AI365" s="328"/>
      <c r="AJ365" s="328"/>
      <c r="AK365" s="328"/>
      <c r="AL365" s="328"/>
      <c r="AM365" s="328"/>
      <c r="AN365" s="328"/>
    </row>
    <row r="366" spans="1:40">
      <c r="A366" s="328"/>
      <c r="B366" s="328"/>
      <c r="C366" s="328"/>
      <c r="E366" s="328"/>
      <c r="F366" s="328"/>
      <c r="G366" s="328"/>
      <c r="H366" s="328"/>
      <c r="I366" s="328"/>
      <c r="J366" s="328"/>
      <c r="K366" s="328"/>
      <c r="L366" s="328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  <c r="AA366" s="328"/>
      <c r="AB366" s="328"/>
      <c r="AC366" s="328"/>
      <c r="AD366" s="328"/>
      <c r="AE366" s="328"/>
      <c r="AF366" s="328"/>
      <c r="AG366" s="328"/>
      <c r="AH366" s="328"/>
      <c r="AI366" s="328"/>
      <c r="AJ366" s="328"/>
      <c r="AK366" s="328"/>
      <c r="AL366" s="328"/>
      <c r="AM366" s="328"/>
      <c r="AN366" s="328"/>
    </row>
    <row r="367" spans="1:40">
      <c r="A367" s="328"/>
      <c r="B367" s="328"/>
      <c r="C367" s="328"/>
      <c r="E367" s="328"/>
      <c r="F367" s="328"/>
      <c r="G367" s="328"/>
      <c r="H367" s="328"/>
      <c r="I367" s="328"/>
      <c r="J367" s="328"/>
      <c r="K367" s="328"/>
      <c r="L367" s="328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  <c r="AA367" s="328"/>
      <c r="AB367" s="328"/>
      <c r="AC367" s="328"/>
      <c r="AD367" s="328"/>
      <c r="AE367" s="328"/>
      <c r="AF367" s="328"/>
      <c r="AG367" s="328"/>
      <c r="AH367" s="328"/>
      <c r="AI367" s="328"/>
      <c r="AJ367" s="328"/>
      <c r="AK367" s="328"/>
      <c r="AL367" s="328"/>
      <c r="AM367" s="328"/>
      <c r="AN367" s="328"/>
    </row>
    <row r="368" spans="1:40">
      <c r="A368" s="328"/>
      <c r="B368" s="328"/>
      <c r="C368" s="328"/>
      <c r="E368" s="328"/>
      <c r="F368" s="328"/>
      <c r="G368" s="328"/>
      <c r="H368" s="328"/>
      <c r="I368" s="328"/>
      <c r="J368" s="328"/>
      <c r="K368" s="328"/>
      <c r="L368" s="328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  <c r="AA368" s="328"/>
      <c r="AB368" s="328"/>
      <c r="AC368" s="328"/>
      <c r="AD368" s="328"/>
      <c r="AE368" s="328"/>
      <c r="AF368" s="328"/>
      <c r="AG368" s="328"/>
      <c r="AH368" s="328"/>
      <c r="AI368" s="328"/>
      <c r="AJ368" s="328"/>
      <c r="AK368" s="328"/>
      <c r="AL368" s="328"/>
      <c r="AM368" s="328"/>
      <c r="AN368" s="328"/>
    </row>
    <row r="369" spans="1:40">
      <c r="A369" s="328"/>
      <c r="B369" s="328"/>
      <c r="C369" s="328"/>
      <c r="E369" s="328"/>
      <c r="F369" s="328"/>
      <c r="G369" s="328"/>
      <c r="H369" s="328"/>
      <c r="I369" s="328"/>
      <c r="J369" s="328"/>
      <c r="K369" s="328"/>
      <c r="L369" s="328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  <c r="AA369" s="328"/>
      <c r="AB369" s="328"/>
      <c r="AC369" s="328"/>
      <c r="AD369" s="328"/>
      <c r="AE369" s="328"/>
      <c r="AF369" s="328"/>
      <c r="AG369" s="328"/>
      <c r="AH369" s="328"/>
      <c r="AI369" s="328"/>
      <c r="AJ369" s="328"/>
      <c r="AK369" s="328"/>
      <c r="AL369" s="328"/>
      <c r="AM369" s="328"/>
      <c r="AN369" s="328"/>
    </row>
    <row r="370" spans="1:40">
      <c r="A370" s="328"/>
      <c r="B370" s="328"/>
      <c r="C370" s="328"/>
      <c r="E370" s="328"/>
      <c r="F370" s="328"/>
      <c r="G370" s="328"/>
      <c r="H370" s="328"/>
      <c r="I370" s="328"/>
      <c r="J370" s="328"/>
      <c r="K370" s="328"/>
      <c r="L370" s="328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  <c r="AA370" s="328"/>
      <c r="AB370" s="328"/>
      <c r="AC370" s="328"/>
      <c r="AD370" s="328"/>
      <c r="AE370" s="328"/>
      <c r="AF370" s="328"/>
      <c r="AG370" s="328"/>
      <c r="AH370" s="328"/>
      <c r="AI370" s="328"/>
      <c r="AJ370" s="328"/>
      <c r="AK370" s="328"/>
      <c r="AL370" s="328"/>
      <c r="AM370" s="328"/>
      <c r="AN370" s="328"/>
    </row>
    <row r="371" spans="1:40">
      <c r="A371" s="328"/>
      <c r="B371" s="328"/>
      <c r="C371" s="328"/>
      <c r="E371" s="328"/>
      <c r="F371" s="328"/>
      <c r="G371" s="328"/>
      <c r="H371" s="328"/>
      <c r="I371" s="328"/>
      <c r="J371" s="328"/>
      <c r="K371" s="328"/>
      <c r="L371" s="328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  <c r="AA371" s="328"/>
      <c r="AB371" s="328"/>
      <c r="AC371" s="328"/>
      <c r="AD371" s="328"/>
      <c r="AE371" s="328"/>
      <c r="AF371" s="328"/>
      <c r="AG371" s="328"/>
      <c r="AH371" s="328"/>
      <c r="AI371" s="328"/>
      <c r="AJ371" s="328"/>
      <c r="AK371" s="328"/>
      <c r="AL371" s="328"/>
      <c r="AM371" s="328"/>
      <c r="AN371" s="328"/>
    </row>
    <row r="372" spans="1:40">
      <c r="A372" s="328"/>
      <c r="B372" s="328"/>
      <c r="C372" s="328"/>
      <c r="E372" s="328"/>
      <c r="F372" s="328"/>
      <c r="G372" s="328"/>
      <c r="H372" s="328"/>
      <c r="I372" s="328"/>
      <c r="J372" s="328"/>
      <c r="K372" s="328"/>
      <c r="L372" s="328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  <c r="AA372" s="328"/>
      <c r="AB372" s="328"/>
      <c r="AC372" s="328"/>
      <c r="AD372" s="328"/>
      <c r="AE372" s="328"/>
      <c r="AF372" s="328"/>
      <c r="AG372" s="328"/>
      <c r="AH372" s="328"/>
      <c r="AI372" s="328"/>
      <c r="AJ372" s="328"/>
      <c r="AK372" s="328"/>
      <c r="AL372" s="328"/>
      <c r="AM372" s="328"/>
      <c r="AN372" s="328"/>
    </row>
    <row r="373" spans="1:40">
      <c r="A373" s="328"/>
      <c r="B373" s="328"/>
      <c r="C373" s="328"/>
      <c r="E373" s="328"/>
      <c r="F373" s="328"/>
      <c r="G373" s="328"/>
      <c r="H373" s="328"/>
      <c r="I373" s="328"/>
      <c r="J373" s="328"/>
      <c r="K373" s="328"/>
      <c r="L373" s="328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  <c r="AA373" s="328"/>
      <c r="AB373" s="328"/>
      <c r="AC373" s="328"/>
      <c r="AD373" s="328"/>
      <c r="AE373" s="328"/>
      <c r="AF373" s="328"/>
      <c r="AG373" s="328"/>
      <c r="AH373" s="328"/>
      <c r="AI373" s="328"/>
      <c r="AJ373" s="328"/>
      <c r="AK373" s="328"/>
      <c r="AL373" s="328"/>
      <c r="AM373" s="328"/>
      <c r="AN373" s="328"/>
    </row>
    <row r="374" spans="1:40">
      <c r="A374" s="328"/>
      <c r="B374" s="328"/>
      <c r="C374" s="328"/>
      <c r="E374" s="328"/>
      <c r="F374" s="328"/>
      <c r="G374" s="328"/>
      <c r="H374" s="328"/>
      <c r="I374" s="328"/>
      <c r="J374" s="328"/>
      <c r="K374" s="328"/>
      <c r="L374" s="328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  <c r="AA374" s="328"/>
      <c r="AB374" s="328"/>
      <c r="AC374" s="328"/>
      <c r="AD374" s="328"/>
      <c r="AE374" s="328"/>
      <c r="AF374" s="328"/>
      <c r="AG374" s="328"/>
      <c r="AH374" s="328"/>
      <c r="AI374" s="328"/>
      <c r="AJ374" s="328"/>
      <c r="AK374" s="328"/>
      <c r="AL374" s="328"/>
      <c r="AM374" s="328"/>
      <c r="AN374" s="328"/>
    </row>
    <row r="375" spans="1:40">
      <c r="A375" s="328"/>
      <c r="B375" s="328"/>
      <c r="C375" s="328"/>
      <c r="E375" s="328"/>
      <c r="F375" s="328"/>
      <c r="G375" s="328"/>
      <c r="H375" s="328"/>
      <c r="I375" s="328"/>
      <c r="J375" s="328"/>
      <c r="K375" s="328"/>
      <c r="L375" s="328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  <c r="AA375" s="328"/>
      <c r="AB375" s="328"/>
      <c r="AC375" s="328"/>
      <c r="AD375" s="328"/>
      <c r="AE375" s="328"/>
      <c r="AF375" s="328"/>
      <c r="AG375" s="328"/>
      <c r="AH375" s="328"/>
      <c r="AI375" s="328"/>
      <c r="AJ375" s="328"/>
      <c r="AK375" s="328"/>
      <c r="AL375" s="328"/>
      <c r="AM375" s="328"/>
      <c r="AN375" s="328"/>
    </row>
    <row r="376" spans="1:40">
      <c r="A376" s="328"/>
      <c r="B376" s="328"/>
      <c r="C376" s="328"/>
      <c r="E376" s="328"/>
      <c r="F376" s="328"/>
      <c r="G376" s="328"/>
      <c r="H376" s="328"/>
      <c r="I376" s="328"/>
      <c r="J376" s="328"/>
      <c r="K376" s="328"/>
      <c r="L376" s="328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  <c r="AA376" s="328"/>
      <c r="AB376" s="328"/>
      <c r="AC376" s="328"/>
      <c r="AD376" s="328"/>
      <c r="AE376" s="328"/>
      <c r="AF376" s="328"/>
      <c r="AG376" s="328"/>
      <c r="AH376" s="328"/>
      <c r="AI376" s="328"/>
      <c r="AJ376" s="328"/>
      <c r="AK376" s="328"/>
      <c r="AL376" s="328"/>
      <c r="AM376" s="328"/>
      <c r="AN376" s="328"/>
    </row>
    <row r="377" spans="1:40">
      <c r="A377" s="328"/>
      <c r="B377" s="328"/>
      <c r="C377" s="328"/>
      <c r="E377" s="328"/>
      <c r="F377" s="328"/>
      <c r="G377" s="328"/>
      <c r="H377" s="328"/>
      <c r="I377" s="328"/>
      <c r="J377" s="328"/>
      <c r="K377" s="328"/>
      <c r="L377" s="328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  <c r="AA377" s="328"/>
      <c r="AB377" s="328"/>
      <c r="AC377" s="328"/>
      <c r="AD377" s="328"/>
      <c r="AE377" s="328"/>
      <c r="AF377" s="328"/>
      <c r="AG377" s="328"/>
      <c r="AH377" s="328"/>
      <c r="AI377" s="328"/>
      <c r="AJ377" s="328"/>
      <c r="AK377" s="328"/>
      <c r="AL377" s="328"/>
      <c r="AM377" s="328"/>
      <c r="AN377" s="328"/>
    </row>
    <row r="378" spans="1:40">
      <c r="A378" s="328"/>
      <c r="B378" s="328"/>
      <c r="C378" s="328"/>
      <c r="E378" s="328"/>
      <c r="F378" s="328"/>
      <c r="G378" s="328"/>
      <c r="H378" s="328"/>
      <c r="I378" s="328"/>
      <c r="J378" s="328"/>
      <c r="K378" s="328"/>
      <c r="L378" s="328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  <c r="AA378" s="328"/>
      <c r="AB378" s="328"/>
      <c r="AC378" s="328"/>
      <c r="AD378" s="328"/>
      <c r="AE378" s="328"/>
      <c r="AF378" s="328"/>
      <c r="AG378" s="328"/>
      <c r="AH378" s="328"/>
      <c r="AI378" s="328"/>
      <c r="AJ378" s="328"/>
      <c r="AK378" s="328"/>
      <c r="AL378" s="328"/>
      <c r="AM378" s="328"/>
      <c r="AN378" s="328"/>
    </row>
    <row r="379" spans="1:40">
      <c r="A379" s="328"/>
      <c r="B379" s="328"/>
      <c r="C379" s="328"/>
      <c r="E379" s="328"/>
      <c r="F379" s="328"/>
      <c r="G379" s="328"/>
      <c r="H379" s="328"/>
      <c r="I379" s="328"/>
      <c r="J379" s="328"/>
      <c r="K379" s="328"/>
      <c r="L379" s="328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  <c r="AA379" s="328"/>
      <c r="AB379" s="328"/>
      <c r="AC379" s="328"/>
      <c r="AD379" s="328"/>
      <c r="AE379" s="328"/>
      <c r="AF379" s="328"/>
      <c r="AG379" s="328"/>
      <c r="AH379" s="328"/>
      <c r="AI379" s="328"/>
      <c r="AJ379" s="328"/>
      <c r="AK379" s="328"/>
      <c r="AL379" s="328"/>
      <c r="AM379" s="328"/>
      <c r="AN379" s="328"/>
    </row>
    <row r="380" spans="1:40">
      <c r="A380" s="328"/>
      <c r="B380" s="328"/>
      <c r="C380" s="328"/>
      <c r="E380" s="328"/>
      <c r="F380" s="328"/>
      <c r="G380" s="328"/>
      <c r="H380" s="328"/>
      <c r="I380" s="328"/>
      <c r="J380" s="328"/>
      <c r="K380" s="328"/>
      <c r="L380" s="328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  <c r="AA380" s="328"/>
      <c r="AB380" s="328"/>
      <c r="AC380" s="328"/>
      <c r="AD380" s="328"/>
      <c r="AE380" s="328"/>
      <c r="AF380" s="328"/>
      <c r="AG380" s="328"/>
      <c r="AH380" s="328"/>
      <c r="AI380" s="328"/>
      <c r="AJ380" s="328"/>
      <c r="AK380" s="328"/>
      <c r="AL380" s="328"/>
      <c r="AM380" s="328"/>
      <c r="AN380" s="328"/>
    </row>
    <row r="381" spans="1:40">
      <c r="A381" s="328"/>
      <c r="B381" s="328"/>
      <c r="C381" s="328"/>
      <c r="E381" s="328"/>
      <c r="F381" s="328"/>
      <c r="G381" s="328"/>
      <c r="H381" s="328"/>
      <c r="I381" s="328"/>
      <c r="J381" s="328"/>
      <c r="K381" s="328"/>
      <c r="L381" s="328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  <c r="AA381" s="328"/>
      <c r="AB381" s="328"/>
      <c r="AC381" s="328"/>
      <c r="AD381" s="328"/>
      <c r="AE381" s="328"/>
      <c r="AF381" s="328"/>
      <c r="AG381" s="328"/>
      <c r="AH381" s="328"/>
      <c r="AI381" s="328"/>
      <c r="AJ381" s="328"/>
      <c r="AK381" s="328"/>
      <c r="AL381" s="328"/>
      <c r="AM381" s="328"/>
      <c r="AN381" s="328"/>
    </row>
    <row r="382" spans="1:40">
      <c r="A382" s="328"/>
      <c r="B382" s="328"/>
      <c r="C382" s="328"/>
      <c r="E382" s="328"/>
      <c r="F382" s="328"/>
      <c r="G382" s="328"/>
      <c r="H382" s="328"/>
      <c r="I382" s="328"/>
      <c r="J382" s="328"/>
      <c r="K382" s="328"/>
      <c r="L382" s="328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  <c r="AA382" s="328"/>
      <c r="AB382" s="328"/>
      <c r="AC382" s="328"/>
      <c r="AD382" s="328"/>
      <c r="AE382" s="328"/>
      <c r="AF382" s="328"/>
      <c r="AG382" s="328"/>
      <c r="AH382" s="328"/>
      <c r="AI382" s="328"/>
      <c r="AJ382" s="328"/>
      <c r="AK382" s="328"/>
      <c r="AL382" s="328"/>
      <c r="AM382" s="328"/>
      <c r="AN382" s="328"/>
    </row>
    <row r="383" spans="1:40">
      <c r="A383" s="328"/>
      <c r="B383" s="328"/>
      <c r="C383" s="328"/>
      <c r="E383" s="328"/>
      <c r="F383" s="328"/>
      <c r="G383" s="328"/>
      <c r="H383" s="328"/>
      <c r="I383" s="328"/>
      <c r="J383" s="328"/>
      <c r="K383" s="328"/>
      <c r="L383" s="328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  <c r="AA383" s="328"/>
      <c r="AB383" s="328"/>
      <c r="AC383" s="328"/>
      <c r="AD383" s="328"/>
      <c r="AE383" s="328"/>
      <c r="AF383" s="328"/>
      <c r="AG383" s="328"/>
      <c r="AH383" s="328"/>
      <c r="AI383" s="328"/>
      <c r="AJ383" s="328"/>
      <c r="AK383" s="328"/>
      <c r="AL383" s="328"/>
      <c r="AM383" s="328"/>
      <c r="AN383" s="328"/>
    </row>
    <row r="384" spans="1:40">
      <c r="A384" s="328"/>
      <c r="B384" s="328"/>
      <c r="C384" s="328"/>
      <c r="E384" s="328"/>
      <c r="F384" s="328"/>
      <c r="G384" s="328"/>
      <c r="H384" s="328"/>
      <c r="I384" s="328"/>
      <c r="J384" s="328"/>
      <c r="K384" s="328"/>
      <c r="L384" s="328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  <c r="AA384" s="328"/>
      <c r="AB384" s="328"/>
      <c r="AC384" s="328"/>
      <c r="AD384" s="328"/>
      <c r="AE384" s="328"/>
      <c r="AF384" s="328"/>
      <c r="AG384" s="328"/>
      <c r="AH384" s="328"/>
      <c r="AI384" s="328"/>
      <c r="AJ384" s="328"/>
      <c r="AK384" s="328"/>
      <c r="AL384" s="328"/>
      <c r="AM384" s="328"/>
      <c r="AN384" s="328"/>
    </row>
    <row r="385" spans="1:40">
      <c r="A385" s="328"/>
      <c r="B385" s="328"/>
      <c r="C385" s="328"/>
      <c r="E385" s="328"/>
      <c r="F385" s="328"/>
      <c r="G385" s="328"/>
      <c r="H385" s="328"/>
      <c r="I385" s="328"/>
      <c r="J385" s="328"/>
      <c r="K385" s="328"/>
      <c r="L385" s="328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  <c r="AA385" s="328"/>
      <c r="AB385" s="328"/>
      <c r="AC385" s="328"/>
      <c r="AD385" s="328"/>
      <c r="AE385" s="328"/>
      <c r="AF385" s="328"/>
      <c r="AG385" s="328"/>
      <c r="AH385" s="328"/>
      <c r="AI385" s="328"/>
      <c r="AJ385" s="328"/>
      <c r="AK385" s="328"/>
      <c r="AL385" s="328"/>
      <c r="AM385" s="328"/>
      <c r="AN385" s="328"/>
    </row>
    <row r="386" spans="1:40">
      <c r="A386" s="328"/>
      <c r="B386" s="328"/>
      <c r="C386" s="328"/>
      <c r="E386" s="328"/>
      <c r="F386" s="328"/>
      <c r="G386" s="328"/>
      <c r="H386" s="328"/>
      <c r="I386" s="328"/>
      <c r="J386" s="328"/>
      <c r="K386" s="328"/>
      <c r="L386" s="328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  <c r="AA386" s="328"/>
      <c r="AB386" s="328"/>
      <c r="AC386" s="328"/>
      <c r="AD386" s="328"/>
      <c r="AE386" s="328"/>
      <c r="AF386" s="328"/>
      <c r="AG386" s="328"/>
      <c r="AH386" s="328"/>
      <c r="AI386" s="328"/>
      <c r="AJ386" s="328"/>
      <c r="AK386" s="328"/>
      <c r="AL386" s="328"/>
      <c r="AM386" s="328"/>
      <c r="AN386" s="328"/>
    </row>
    <row r="387" spans="1:40">
      <c r="A387" s="328"/>
      <c r="B387" s="328"/>
      <c r="C387" s="328"/>
      <c r="E387" s="328"/>
      <c r="F387" s="328"/>
      <c r="G387" s="328"/>
      <c r="H387" s="328"/>
      <c r="I387" s="328"/>
      <c r="J387" s="328"/>
      <c r="K387" s="328"/>
      <c r="L387" s="328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  <c r="AA387" s="328"/>
      <c r="AB387" s="328"/>
      <c r="AC387" s="328"/>
      <c r="AD387" s="328"/>
      <c r="AE387" s="328"/>
      <c r="AF387" s="328"/>
      <c r="AG387" s="328"/>
      <c r="AH387" s="328"/>
      <c r="AI387" s="328"/>
      <c r="AJ387" s="328"/>
      <c r="AK387" s="328"/>
      <c r="AL387" s="328"/>
      <c r="AM387" s="328"/>
      <c r="AN387" s="328"/>
    </row>
    <row r="388" spans="1:40">
      <c r="A388" s="328"/>
      <c r="B388" s="328"/>
      <c r="C388" s="328"/>
      <c r="E388" s="328"/>
      <c r="F388" s="328"/>
      <c r="G388" s="328"/>
      <c r="H388" s="328"/>
      <c r="I388" s="328"/>
      <c r="J388" s="328"/>
      <c r="K388" s="328"/>
      <c r="L388" s="328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  <c r="AA388" s="328"/>
      <c r="AB388" s="328"/>
      <c r="AC388" s="328"/>
      <c r="AD388" s="328"/>
      <c r="AE388" s="328"/>
      <c r="AF388" s="328"/>
      <c r="AG388" s="328"/>
      <c r="AH388" s="328"/>
      <c r="AI388" s="328"/>
      <c r="AJ388" s="328"/>
      <c r="AK388" s="328"/>
      <c r="AL388" s="328"/>
      <c r="AM388" s="328"/>
      <c r="AN388" s="328"/>
    </row>
    <row r="389" spans="1:40">
      <c r="A389" s="328"/>
      <c r="B389" s="328"/>
      <c r="C389" s="328"/>
      <c r="E389" s="328"/>
      <c r="F389" s="328"/>
      <c r="G389" s="328"/>
      <c r="H389" s="328"/>
      <c r="I389" s="328"/>
      <c r="J389" s="328"/>
      <c r="K389" s="328"/>
      <c r="L389" s="328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  <c r="AA389" s="328"/>
      <c r="AB389" s="328"/>
      <c r="AC389" s="328"/>
      <c r="AD389" s="328"/>
      <c r="AE389" s="328"/>
      <c r="AF389" s="328"/>
      <c r="AG389" s="328"/>
      <c r="AH389" s="328"/>
      <c r="AI389" s="328"/>
      <c r="AJ389" s="328"/>
      <c r="AK389" s="328"/>
      <c r="AL389" s="328"/>
      <c r="AM389" s="328"/>
      <c r="AN389" s="328"/>
    </row>
    <row r="390" spans="1:40">
      <c r="A390" s="328"/>
      <c r="B390" s="328"/>
      <c r="C390" s="328"/>
      <c r="E390" s="328"/>
      <c r="F390" s="328"/>
      <c r="G390" s="328"/>
      <c r="H390" s="328"/>
      <c r="I390" s="328"/>
      <c r="J390" s="328"/>
      <c r="K390" s="328"/>
      <c r="L390" s="328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  <c r="AA390" s="328"/>
      <c r="AB390" s="328"/>
      <c r="AC390" s="328"/>
      <c r="AD390" s="328"/>
      <c r="AE390" s="328"/>
      <c r="AF390" s="328"/>
      <c r="AG390" s="328"/>
      <c r="AH390" s="328"/>
      <c r="AI390" s="328"/>
      <c r="AJ390" s="328"/>
      <c r="AK390" s="328"/>
      <c r="AL390" s="328"/>
      <c r="AM390" s="328"/>
      <c r="AN390" s="328"/>
    </row>
    <row r="391" spans="1:40">
      <c r="A391" s="328"/>
      <c r="B391" s="328"/>
      <c r="C391" s="328"/>
      <c r="E391" s="328"/>
      <c r="F391" s="328"/>
      <c r="G391" s="328"/>
      <c r="H391" s="328"/>
      <c r="I391" s="328"/>
      <c r="J391" s="328"/>
      <c r="K391" s="328"/>
      <c r="L391" s="328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  <c r="AA391" s="328"/>
      <c r="AB391" s="328"/>
      <c r="AC391" s="328"/>
      <c r="AD391" s="328"/>
      <c r="AE391" s="328"/>
      <c r="AF391" s="328"/>
      <c r="AG391" s="328"/>
      <c r="AH391" s="328"/>
      <c r="AI391" s="328"/>
      <c r="AJ391" s="328"/>
      <c r="AK391" s="328"/>
      <c r="AL391" s="328"/>
      <c r="AM391" s="328"/>
      <c r="AN391" s="328"/>
    </row>
    <row r="392" spans="1:40">
      <c r="A392" s="328"/>
      <c r="B392" s="328"/>
      <c r="C392" s="328"/>
      <c r="E392" s="328"/>
      <c r="F392" s="328"/>
      <c r="G392" s="328"/>
      <c r="H392" s="328"/>
      <c r="I392" s="328"/>
      <c r="J392" s="328"/>
      <c r="K392" s="328"/>
      <c r="L392" s="328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  <c r="AA392" s="328"/>
      <c r="AB392" s="328"/>
      <c r="AC392" s="328"/>
      <c r="AD392" s="328"/>
      <c r="AE392" s="328"/>
      <c r="AF392" s="328"/>
      <c r="AG392" s="328"/>
      <c r="AH392" s="328"/>
      <c r="AI392" s="328"/>
      <c r="AJ392" s="328"/>
      <c r="AK392" s="328"/>
      <c r="AL392" s="328"/>
      <c r="AM392" s="328"/>
      <c r="AN392" s="328"/>
    </row>
    <row r="393" spans="1:40">
      <c r="A393" s="328"/>
      <c r="B393" s="328"/>
      <c r="C393" s="328"/>
      <c r="E393" s="328"/>
      <c r="F393" s="328"/>
      <c r="G393" s="328"/>
      <c r="H393" s="328"/>
      <c r="I393" s="328"/>
      <c r="J393" s="328"/>
      <c r="K393" s="328"/>
      <c r="L393" s="328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  <c r="AA393" s="328"/>
      <c r="AB393" s="328"/>
      <c r="AC393" s="328"/>
      <c r="AD393" s="328"/>
      <c r="AE393" s="328"/>
      <c r="AF393" s="328"/>
      <c r="AG393" s="328"/>
      <c r="AH393" s="328"/>
      <c r="AI393" s="328"/>
      <c r="AJ393" s="328"/>
      <c r="AK393" s="328"/>
      <c r="AL393" s="328"/>
      <c r="AM393" s="328"/>
      <c r="AN393" s="328"/>
    </row>
    <row r="394" spans="1:40">
      <c r="A394" s="328"/>
      <c r="B394" s="328"/>
      <c r="C394" s="328"/>
      <c r="E394" s="328"/>
      <c r="F394" s="328"/>
      <c r="G394" s="328"/>
      <c r="H394" s="328"/>
      <c r="I394" s="328"/>
      <c r="J394" s="328"/>
      <c r="K394" s="328"/>
      <c r="L394" s="328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  <c r="AA394" s="328"/>
      <c r="AB394" s="328"/>
      <c r="AC394" s="328"/>
      <c r="AD394" s="328"/>
      <c r="AE394" s="328"/>
      <c r="AF394" s="328"/>
      <c r="AG394" s="328"/>
      <c r="AH394" s="328"/>
      <c r="AI394" s="328"/>
      <c r="AJ394" s="328"/>
      <c r="AK394" s="328"/>
      <c r="AL394" s="328"/>
      <c r="AM394" s="328"/>
      <c r="AN394" s="328"/>
    </row>
    <row r="395" spans="1:40">
      <c r="A395" s="328"/>
      <c r="B395" s="328"/>
      <c r="C395" s="328"/>
      <c r="E395" s="328"/>
      <c r="F395" s="328"/>
      <c r="G395" s="328"/>
      <c r="H395" s="328"/>
      <c r="I395" s="328"/>
      <c r="J395" s="328"/>
      <c r="K395" s="328"/>
      <c r="L395" s="328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  <c r="AA395" s="328"/>
      <c r="AB395" s="328"/>
      <c r="AC395" s="328"/>
      <c r="AD395" s="328"/>
      <c r="AE395" s="328"/>
      <c r="AF395" s="328"/>
      <c r="AG395" s="328"/>
      <c r="AH395" s="328"/>
      <c r="AI395" s="328"/>
      <c r="AJ395" s="328"/>
      <c r="AK395" s="328"/>
      <c r="AL395" s="328"/>
      <c r="AM395" s="328"/>
      <c r="AN395" s="328"/>
    </row>
    <row r="396" spans="1:40">
      <c r="A396" s="328"/>
      <c r="B396" s="328"/>
      <c r="C396" s="328"/>
      <c r="E396" s="328"/>
      <c r="F396" s="328"/>
      <c r="G396" s="328"/>
      <c r="H396" s="328"/>
      <c r="I396" s="328"/>
      <c r="J396" s="328"/>
      <c r="K396" s="328"/>
      <c r="L396" s="328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  <c r="AA396" s="328"/>
      <c r="AB396" s="328"/>
      <c r="AC396" s="328"/>
      <c r="AD396" s="328"/>
      <c r="AE396" s="328"/>
      <c r="AF396" s="328"/>
      <c r="AG396" s="328"/>
      <c r="AH396" s="328"/>
      <c r="AI396" s="328"/>
      <c r="AJ396" s="328"/>
      <c r="AK396" s="328"/>
      <c r="AL396" s="328"/>
      <c r="AM396" s="328"/>
      <c r="AN396" s="328"/>
    </row>
    <row r="397" spans="1:40">
      <c r="A397" s="328"/>
      <c r="B397" s="328"/>
      <c r="C397" s="328"/>
      <c r="E397" s="328"/>
      <c r="F397" s="328"/>
      <c r="G397" s="328"/>
      <c r="H397" s="328"/>
      <c r="I397" s="328"/>
      <c r="J397" s="328"/>
      <c r="K397" s="328"/>
      <c r="L397" s="328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  <c r="AA397" s="328"/>
      <c r="AB397" s="328"/>
      <c r="AC397" s="328"/>
      <c r="AD397" s="328"/>
      <c r="AE397" s="328"/>
      <c r="AF397" s="328"/>
      <c r="AG397" s="328"/>
      <c r="AH397" s="328"/>
      <c r="AI397" s="328"/>
      <c r="AJ397" s="328"/>
      <c r="AK397" s="328"/>
      <c r="AL397" s="328"/>
      <c r="AM397" s="328"/>
      <c r="AN397" s="328"/>
    </row>
    <row r="398" spans="1:40">
      <c r="A398" s="328"/>
      <c r="B398" s="328"/>
      <c r="C398" s="328"/>
      <c r="E398" s="328"/>
      <c r="F398" s="328"/>
      <c r="G398" s="328"/>
      <c r="H398" s="328"/>
      <c r="I398" s="328"/>
      <c r="J398" s="328"/>
      <c r="K398" s="328"/>
      <c r="L398" s="328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  <c r="AA398" s="328"/>
      <c r="AB398" s="328"/>
      <c r="AC398" s="328"/>
      <c r="AD398" s="328"/>
      <c r="AE398" s="328"/>
      <c r="AF398" s="328"/>
      <c r="AG398" s="328"/>
      <c r="AH398" s="328"/>
      <c r="AI398" s="328"/>
      <c r="AJ398" s="328"/>
      <c r="AK398" s="328"/>
      <c r="AL398" s="328"/>
      <c r="AM398" s="328"/>
      <c r="AN398" s="328"/>
    </row>
    <row r="399" spans="1:40">
      <c r="A399" s="328"/>
      <c r="B399" s="328"/>
      <c r="C399" s="328"/>
      <c r="E399" s="328"/>
      <c r="F399" s="328"/>
      <c r="G399" s="328"/>
      <c r="H399" s="328"/>
      <c r="I399" s="328"/>
      <c r="J399" s="328"/>
      <c r="K399" s="328"/>
      <c r="L399" s="328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  <c r="AA399" s="328"/>
      <c r="AB399" s="328"/>
      <c r="AC399" s="328"/>
      <c r="AD399" s="328"/>
      <c r="AE399" s="328"/>
      <c r="AF399" s="328"/>
      <c r="AG399" s="328"/>
      <c r="AH399" s="328"/>
      <c r="AI399" s="328"/>
      <c r="AJ399" s="328"/>
      <c r="AK399" s="328"/>
      <c r="AL399" s="328"/>
      <c r="AM399" s="328"/>
      <c r="AN399" s="328"/>
    </row>
    <row r="400" spans="1:40">
      <c r="A400" s="328"/>
      <c r="B400" s="328"/>
      <c r="C400" s="328"/>
      <c r="E400" s="328"/>
      <c r="F400" s="328"/>
      <c r="G400" s="328"/>
      <c r="H400" s="328"/>
      <c r="I400" s="328"/>
      <c r="J400" s="328"/>
      <c r="K400" s="328"/>
      <c r="L400" s="328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  <c r="AA400" s="328"/>
      <c r="AB400" s="328"/>
      <c r="AC400" s="328"/>
      <c r="AD400" s="328"/>
      <c r="AE400" s="328"/>
      <c r="AF400" s="328"/>
      <c r="AG400" s="328"/>
      <c r="AH400" s="328"/>
      <c r="AI400" s="328"/>
      <c r="AJ400" s="328"/>
      <c r="AK400" s="328"/>
      <c r="AL400" s="328"/>
      <c r="AM400" s="328"/>
      <c r="AN400" s="328"/>
    </row>
    <row r="401" spans="1:40">
      <c r="A401" s="328"/>
      <c r="B401" s="328"/>
      <c r="C401" s="328"/>
      <c r="E401" s="328"/>
      <c r="F401" s="328"/>
      <c r="G401" s="328"/>
      <c r="H401" s="328"/>
      <c r="I401" s="328"/>
      <c r="J401" s="328"/>
      <c r="K401" s="328"/>
      <c r="L401" s="328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  <c r="AA401" s="328"/>
      <c r="AB401" s="328"/>
      <c r="AC401" s="328"/>
      <c r="AD401" s="328"/>
      <c r="AE401" s="328"/>
      <c r="AF401" s="328"/>
      <c r="AG401" s="328"/>
      <c r="AH401" s="328"/>
      <c r="AI401" s="328"/>
      <c r="AJ401" s="328"/>
      <c r="AK401" s="328"/>
      <c r="AL401" s="328"/>
      <c r="AM401" s="328"/>
      <c r="AN401" s="328"/>
    </row>
    <row r="402" spans="1:40">
      <c r="A402" s="328"/>
      <c r="B402" s="328"/>
      <c r="C402" s="328"/>
      <c r="E402" s="328"/>
      <c r="F402" s="328"/>
      <c r="G402" s="328"/>
      <c r="H402" s="328"/>
      <c r="I402" s="328"/>
      <c r="J402" s="328"/>
      <c r="K402" s="328"/>
      <c r="L402" s="328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  <c r="AA402" s="328"/>
      <c r="AB402" s="328"/>
      <c r="AC402" s="328"/>
      <c r="AD402" s="328"/>
      <c r="AE402" s="328"/>
      <c r="AF402" s="328"/>
      <c r="AG402" s="328"/>
      <c r="AH402" s="328"/>
      <c r="AI402" s="328"/>
      <c r="AJ402" s="328"/>
      <c r="AK402" s="328"/>
      <c r="AL402" s="328"/>
      <c r="AM402" s="328"/>
      <c r="AN402" s="328"/>
    </row>
    <row r="403" spans="1:40">
      <c r="A403" s="328"/>
      <c r="B403" s="328"/>
      <c r="C403" s="328"/>
      <c r="E403" s="328"/>
      <c r="F403" s="328"/>
      <c r="G403" s="328"/>
      <c r="H403" s="328"/>
      <c r="I403" s="328"/>
      <c r="J403" s="328"/>
      <c r="K403" s="328"/>
      <c r="L403" s="328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  <c r="AA403" s="328"/>
      <c r="AB403" s="328"/>
      <c r="AC403" s="328"/>
      <c r="AD403" s="328"/>
      <c r="AE403" s="328"/>
      <c r="AF403" s="328"/>
      <c r="AG403" s="328"/>
      <c r="AH403" s="328"/>
      <c r="AI403" s="328"/>
      <c r="AJ403" s="328"/>
      <c r="AK403" s="328"/>
      <c r="AL403" s="328"/>
      <c r="AM403" s="328"/>
      <c r="AN403" s="328"/>
    </row>
    <row r="404" spans="1:40">
      <c r="A404" s="328"/>
      <c r="B404" s="328"/>
      <c r="C404" s="328"/>
      <c r="E404" s="328"/>
      <c r="F404" s="328"/>
      <c r="G404" s="328"/>
      <c r="H404" s="328"/>
      <c r="I404" s="328"/>
      <c r="J404" s="328"/>
      <c r="K404" s="328"/>
      <c r="L404" s="328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  <c r="AA404" s="328"/>
      <c r="AB404" s="328"/>
      <c r="AC404" s="328"/>
      <c r="AD404" s="328"/>
      <c r="AE404" s="328"/>
      <c r="AF404" s="328"/>
      <c r="AG404" s="328"/>
      <c r="AH404" s="328"/>
      <c r="AI404" s="328"/>
      <c r="AJ404" s="328"/>
      <c r="AK404" s="328"/>
      <c r="AL404" s="328"/>
      <c r="AM404" s="328"/>
      <c r="AN404" s="328"/>
    </row>
    <row r="405" spans="1:40">
      <c r="A405" s="328"/>
      <c r="B405" s="328"/>
      <c r="C405" s="328"/>
      <c r="E405" s="328"/>
      <c r="F405" s="328"/>
      <c r="G405" s="328"/>
      <c r="H405" s="328"/>
      <c r="I405" s="328"/>
      <c r="J405" s="328"/>
      <c r="K405" s="328"/>
      <c r="L405" s="328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  <c r="AA405" s="328"/>
      <c r="AB405" s="328"/>
      <c r="AC405" s="328"/>
      <c r="AD405" s="328"/>
      <c r="AE405" s="328"/>
      <c r="AF405" s="328"/>
      <c r="AG405" s="328"/>
      <c r="AH405" s="328"/>
      <c r="AI405" s="328"/>
      <c r="AJ405" s="328"/>
      <c r="AK405" s="328"/>
      <c r="AL405" s="328"/>
      <c r="AM405" s="328"/>
      <c r="AN405" s="328"/>
    </row>
    <row r="406" spans="1:40">
      <c r="A406" s="328"/>
      <c r="B406" s="328"/>
      <c r="C406" s="328"/>
      <c r="E406" s="328"/>
      <c r="F406" s="328"/>
      <c r="G406" s="328"/>
      <c r="H406" s="328"/>
      <c r="I406" s="328"/>
      <c r="J406" s="328"/>
      <c r="K406" s="328"/>
      <c r="L406" s="328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  <c r="AA406" s="328"/>
      <c r="AB406" s="328"/>
      <c r="AC406" s="328"/>
      <c r="AD406" s="328"/>
      <c r="AE406" s="328"/>
      <c r="AF406" s="328"/>
      <c r="AG406" s="328"/>
      <c r="AH406" s="328"/>
      <c r="AI406" s="328"/>
      <c r="AJ406" s="328"/>
      <c r="AK406" s="328"/>
      <c r="AL406" s="328"/>
      <c r="AM406" s="328"/>
      <c r="AN406" s="328"/>
    </row>
    <row r="407" spans="1:40">
      <c r="A407" s="328"/>
      <c r="B407" s="328"/>
      <c r="C407" s="328"/>
      <c r="E407" s="328"/>
      <c r="F407" s="328"/>
      <c r="G407" s="328"/>
      <c r="H407" s="328"/>
      <c r="I407" s="328"/>
      <c r="J407" s="328"/>
      <c r="K407" s="328"/>
      <c r="L407" s="328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  <c r="AA407" s="328"/>
      <c r="AB407" s="328"/>
      <c r="AC407" s="328"/>
      <c r="AD407" s="328"/>
      <c r="AE407" s="328"/>
      <c r="AF407" s="328"/>
      <c r="AG407" s="328"/>
      <c r="AH407" s="328"/>
      <c r="AI407" s="328"/>
      <c r="AJ407" s="328"/>
      <c r="AK407" s="328"/>
      <c r="AL407" s="328"/>
      <c r="AM407" s="328"/>
      <c r="AN407" s="328"/>
    </row>
    <row r="408" spans="1:40">
      <c r="A408" s="328"/>
      <c r="B408" s="328"/>
      <c r="C408" s="328"/>
      <c r="E408" s="328"/>
      <c r="F408" s="328"/>
      <c r="G408" s="328"/>
      <c r="H408" s="328"/>
      <c r="I408" s="328"/>
      <c r="J408" s="328"/>
      <c r="K408" s="328"/>
      <c r="L408" s="328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  <c r="AA408" s="328"/>
      <c r="AB408" s="328"/>
      <c r="AC408" s="328"/>
      <c r="AD408" s="328"/>
      <c r="AE408" s="328"/>
      <c r="AF408" s="328"/>
      <c r="AG408" s="328"/>
      <c r="AH408" s="328"/>
      <c r="AI408" s="328"/>
      <c r="AJ408" s="328"/>
      <c r="AK408" s="328"/>
      <c r="AL408" s="328"/>
      <c r="AM408" s="328"/>
      <c r="AN408" s="328"/>
    </row>
    <row r="409" spans="1:40">
      <c r="A409" s="328"/>
      <c r="B409" s="328"/>
      <c r="C409" s="328"/>
      <c r="E409" s="328"/>
      <c r="F409" s="328"/>
      <c r="G409" s="328"/>
      <c r="H409" s="328"/>
      <c r="I409" s="328"/>
      <c r="J409" s="328"/>
      <c r="K409" s="328"/>
      <c r="L409" s="328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  <c r="AA409" s="328"/>
      <c r="AB409" s="328"/>
      <c r="AC409" s="328"/>
      <c r="AD409" s="328"/>
      <c r="AE409" s="328"/>
      <c r="AF409" s="328"/>
      <c r="AG409" s="328"/>
      <c r="AH409" s="328"/>
      <c r="AI409" s="328"/>
      <c r="AJ409" s="328"/>
      <c r="AK409" s="328"/>
      <c r="AL409" s="328"/>
      <c r="AM409" s="328"/>
      <c r="AN409" s="328"/>
    </row>
    <row r="410" spans="1:40">
      <c r="A410" s="328"/>
      <c r="B410" s="328"/>
      <c r="C410" s="328"/>
      <c r="E410" s="328"/>
      <c r="F410" s="328"/>
      <c r="G410" s="328"/>
      <c r="H410" s="328"/>
      <c r="I410" s="328"/>
      <c r="J410" s="328"/>
      <c r="K410" s="328"/>
      <c r="L410" s="328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  <c r="AA410" s="328"/>
      <c r="AB410" s="328"/>
      <c r="AC410" s="328"/>
      <c r="AD410" s="328"/>
      <c r="AE410" s="328"/>
      <c r="AF410" s="328"/>
      <c r="AG410" s="328"/>
      <c r="AH410" s="328"/>
      <c r="AI410" s="328"/>
      <c r="AJ410" s="328"/>
      <c r="AK410" s="328"/>
      <c r="AL410" s="328"/>
      <c r="AM410" s="328"/>
      <c r="AN410" s="328"/>
    </row>
    <row r="411" spans="1:40">
      <c r="A411" s="328"/>
      <c r="B411" s="328"/>
      <c r="C411" s="328"/>
      <c r="E411" s="328"/>
      <c r="F411" s="328"/>
      <c r="G411" s="328"/>
      <c r="H411" s="328"/>
      <c r="I411" s="328"/>
      <c r="J411" s="328"/>
      <c r="K411" s="328"/>
      <c r="L411" s="328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  <c r="AA411" s="328"/>
      <c r="AB411" s="328"/>
      <c r="AC411" s="328"/>
      <c r="AD411" s="328"/>
      <c r="AE411" s="328"/>
      <c r="AF411" s="328"/>
      <c r="AG411" s="328"/>
      <c r="AH411" s="328"/>
      <c r="AI411" s="328"/>
      <c r="AJ411" s="328"/>
      <c r="AK411" s="328"/>
      <c r="AL411" s="328"/>
      <c r="AM411" s="328"/>
      <c r="AN411" s="328"/>
    </row>
    <row r="412" spans="1:40">
      <c r="A412" s="328"/>
      <c r="B412" s="328"/>
      <c r="C412" s="328"/>
      <c r="E412" s="328"/>
      <c r="F412" s="328"/>
      <c r="G412" s="328"/>
      <c r="H412" s="328"/>
      <c r="I412" s="328"/>
      <c r="J412" s="328"/>
      <c r="K412" s="328"/>
      <c r="L412" s="328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  <c r="AA412" s="328"/>
      <c r="AB412" s="328"/>
      <c r="AC412" s="328"/>
      <c r="AD412" s="328"/>
      <c r="AE412" s="328"/>
      <c r="AF412" s="328"/>
      <c r="AG412" s="328"/>
      <c r="AH412" s="328"/>
      <c r="AI412" s="328"/>
      <c r="AJ412" s="328"/>
      <c r="AK412" s="328"/>
      <c r="AL412" s="328"/>
      <c r="AM412" s="328"/>
      <c r="AN412" s="328"/>
    </row>
    <row r="413" spans="1:40">
      <c r="A413" s="328"/>
      <c r="B413" s="328"/>
      <c r="C413" s="328"/>
      <c r="E413" s="328"/>
      <c r="F413" s="328"/>
      <c r="G413" s="328"/>
      <c r="H413" s="328"/>
      <c r="I413" s="328"/>
      <c r="J413" s="328"/>
      <c r="K413" s="328"/>
      <c r="L413" s="328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  <c r="AA413" s="328"/>
      <c r="AB413" s="328"/>
      <c r="AC413" s="328"/>
      <c r="AD413" s="328"/>
      <c r="AE413" s="328"/>
      <c r="AF413" s="328"/>
      <c r="AG413" s="328"/>
      <c r="AH413" s="328"/>
      <c r="AI413" s="328"/>
      <c r="AJ413" s="328"/>
      <c r="AK413" s="328"/>
      <c r="AL413" s="328"/>
      <c r="AM413" s="328"/>
      <c r="AN413" s="328"/>
    </row>
    <row r="414" spans="1:40">
      <c r="A414" s="328"/>
      <c r="B414" s="328"/>
      <c r="C414" s="328"/>
      <c r="E414" s="328"/>
      <c r="F414" s="328"/>
      <c r="G414" s="328"/>
      <c r="H414" s="328"/>
      <c r="I414" s="328"/>
      <c r="J414" s="328"/>
      <c r="K414" s="328"/>
      <c r="L414" s="328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  <c r="AA414" s="328"/>
      <c r="AB414" s="328"/>
      <c r="AC414" s="328"/>
      <c r="AD414" s="328"/>
      <c r="AE414" s="328"/>
      <c r="AF414" s="328"/>
      <c r="AG414" s="328"/>
      <c r="AH414" s="328"/>
      <c r="AI414" s="328"/>
      <c r="AJ414" s="328"/>
      <c r="AK414" s="328"/>
      <c r="AL414" s="328"/>
      <c r="AM414" s="328"/>
      <c r="AN414" s="328"/>
    </row>
    <row r="415" spans="1:40">
      <c r="A415" s="328"/>
      <c r="B415" s="328"/>
      <c r="C415" s="328"/>
      <c r="E415" s="328"/>
      <c r="F415" s="328"/>
      <c r="G415" s="328"/>
      <c r="H415" s="328"/>
      <c r="I415" s="328"/>
      <c r="J415" s="328"/>
      <c r="K415" s="328"/>
      <c r="L415" s="328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  <c r="AA415" s="328"/>
      <c r="AB415" s="328"/>
      <c r="AC415" s="328"/>
      <c r="AD415" s="328"/>
      <c r="AE415" s="328"/>
      <c r="AF415" s="328"/>
      <c r="AG415" s="328"/>
      <c r="AH415" s="328"/>
      <c r="AI415" s="328"/>
      <c r="AJ415" s="328"/>
      <c r="AK415" s="328"/>
      <c r="AL415" s="328"/>
      <c r="AM415" s="328"/>
      <c r="AN415" s="328"/>
    </row>
    <row r="416" spans="1:40">
      <c r="A416" s="328"/>
      <c r="B416" s="328"/>
      <c r="C416" s="328"/>
      <c r="E416" s="328"/>
      <c r="F416" s="328"/>
      <c r="G416" s="328"/>
      <c r="H416" s="328"/>
      <c r="I416" s="328"/>
      <c r="J416" s="328"/>
      <c r="K416" s="328"/>
      <c r="L416" s="328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  <c r="AA416" s="328"/>
      <c r="AB416" s="328"/>
      <c r="AC416" s="328"/>
      <c r="AD416" s="328"/>
      <c r="AE416" s="328"/>
      <c r="AF416" s="328"/>
      <c r="AG416" s="328"/>
      <c r="AH416" s="328"/>
      <c r="AI416" s="328"/>
      <c r="AJ416" s="328"/>
      <c r="AK416" s="328"/>
      <c r="AL416" s="328"/>
      <c r="AM416" s="328"/>
      <c r="AN416" s="328"/>
    </row>
    <row r="417" spans="1:40">
      <c r="A417" s="328"/>
      <c r="B417" s="328"/>
      <c r="C417" s="328"/>
      <c r="E417" s="328"/>
      <c r="F417" s="328"/>
      <c r="G417" s="328"/>
      <c r="H417" s="328"/>
      <c r="I417" s="328"/>
      <c r="J417" s="328"/>
      <c r="K417" s="328"/>
      <c r="L417" s="328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  <c r="AA417" s="328"/>
      <c r="AB417" s="328"/>
      <c r="AC417" s="328"/>
      <c r="AD417" s="328"/>
      <c r="AE417" s="328"/>
      <c r="AF417" s="328"/>
      <c r="AG417" s="328"/>
      <c r="AH417" s="328"/>
      <c r="AI417" s="328"/>
      <c r="AJ417" s="328"/>
      <c r="AK417" s="328"/>
      <c r="AL417" s="328"/>
      <c r="AM417" s="328"/>
      <c r="AN417" s="328"/>
    </row>
    <row r="418" spans="1:40">
      <c r="A418" s="328"/>
      <c r="B418" s="328"/>
      <c r="C418" s="328"/>
      <c r="E418" s="328"/>
      <c r="F418" s="328"/>
      <c r="G418" s="328"/>
      <c r="H418" s="328"/>
      <c r="I418" s="328"/>
      <c r="J418" s="328"/>
      <c r="K418" s="328"/>
      <c r="L418" s="328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  <c r="AA418" s="328"/>
      <c r="AB418" s="328"/>
      <c r="AC418" s="328"/>
      <c r="AD418" s="328"/>
      <c r="AE418" s="328"/>
      <c r="AF418" s="328"/>
      <c r="AG418" s="328"/>
      <c r="AH418" s="328"/>
      <c r="AI418" s="328"/>
      <c r="AJ418" s="328"/>
      <c r="AK418" s="328"/>
      <c r="AL418" s="328"/>
      <c r="AM418" s="328"/>
      <c r="AN418" s="328"/>
    </row>
    <row r="419" spans="1:40">
      <c r="A419" s="328"/>
      <c r="B419" s="328"/>
      <c r="C419" s="328"/>
      <c r="E419" s="328"/>
      <c r="F419" s="328"/>
      <c r="G419" s="328"/>
      <c r="H419" s="328"/>
      <c r="I419" s="328"/>
      <c r="J419" s="328"/>
      <c r="K419" s="328"/>
      <c r="L419" s="328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  <c r="AA419" s="328"/>
      <c r="AB419" s="328"/>
      <c r="AC419" s="328"/>
      <c r="AD419" s="328"/>
      <c r="AE419" s="328"/>
      <c r="AF419" s="328"/>
      <c r="AG419" s="328"/>
      <c r="AH419" s="328"/>
      <c r="AI419" s="328"/>
      <c r="AJ419" s="328"/>
      <c r="AK419" s="328"/>
      <c r="AL419" s="328"/>
      <c r="AM419" s="328"/>
      <c r="AN419" s="328"/>
    </row>
    <row r="420" spans="1:40">
      <c r="A420" s="328"/>
      <c r="B420" s="328"/>
      <c r="C420" s="328"/>
      <c r="E420" s="328"/>
      <c r="F420" s="328"/>
      <c r="G420" s="328"/>
      <c r="H420" s="328"/>
      <c r="I420" s="328"/>
      <c r="J420" s="328"/>
      <c r="K420" s="328"/>
      <c r="L420" s="328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  <c r="AA420" s="328"/>
      <c r="AB420" s="328"/>
      <c r="AC420" s="328"/>
      <c r="AD420" s="328"/>
      <c r="AE420" s="328"/>
      <c r="AF420" s="328"/>
      <c r="AG420" s="328"/>
      <c r="AH420" s="328"/>
      <c r="AI420" s="328"/>
      <c r="AJ420" s="328"/>
      <c r="AK420" s="328"/>
      <c r="AL420" s="328"/>
      <c r="AM420" s="328"/>
      <c r="AN420" s="328"/>
    </row>
    <row r="421" spans="1:40">
      <c r="A421" s="328"/>
      <c r="B421" s="328"/>
      <c r="C421" s="328"/>
      <c r="E421" s="328"/>
      <c r="F421" s="328"/>
      <c r="G421" s="328"/>
      <c r="H421" s="328"/>
      <c r="I421" s="328"/>
      <c r="J421" s="328"/>
      <c r="K421" s="328"/>
      <c r="L421" s="328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  <c r="AA421" s="328"/>
      <c r="AB421" s="328"/>
      <c r="AC421" s="328"/>
      <c r="AD421" s="328"/>
      <c r="AE421" s="328"/>
      <c r="AF421" s="328"/>
      <c r="AG421" s="328"/>
      <c r="AH421" s="328"/>
      <c r="AI421" s="328"/>
      <c r="AJ421" s="328"/>
      <c r="AK421" s="328"/>
      <c r="AL421" s="328"/>
      <c r="AM421" s="328"/>
      <c r="AN421" s="328"/>
    </row>
    <row r="422" spans="1:40">
      <c r="A422" s="328"/>
      <c r="B422" s="328"/>
      <c r="C422" s="328"/>
      <c r="E422" s="328"/>
      <c r="F422" s="328"/>
      <c r="G422" s="328"/>
      <c r="H422" s="328"/>
      <c r="I422" s="328"/>
      <c r="J422" s="328"/>
      <c r="K422" s="328"/>
      <c r="L422" s="328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  <c r="AA422" s="328"/>
      <c r="AB422" s="328"/>
      <c r="AC422" s="328"/>
      <c r="AD422" s="328"/>
      <c r="AE422" s="328"/>
      <c r="AF422" s="328"/>
      <c r="AG422" s="328"/>
      <c r="AH422" s="328"/>
      <c r="AI422" s="328"/>
      <c r="AJ422" s="328"/>
      <c r="AK422" s="328"/>
      <c r="AL422" s="328"/>
      <c r="AM422" s="328"/>
      <c r="AN422" s="328"/>
    </row>
    <row r="423" spans="1:40">
      <c r="A423" s="328"/>
      <c r="B423" s="328"/>
      <c r="C423" s="328"/>
      <c r="E423" s="328"/>
      <c r="F423" s="328"/>
      <c r="G423" s="328"/>
      <c r="H423" s="328"/>
      <c r="I423" s="328"/>
      <c r="J423" s="328"/>
      <c r="K423" s="328"/>
      <c r="L423" s="328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  <c r="AA423" s="328"/>
      <c r="AB423" s="328"/>
      <c r="AC423" s="328"/>
      <c r="AD423" s="328"/>
      <c r="AE423" s="328"/>
      <c r="AF423" s="328"/>
      <c r="AG423" s="328"/>
      <c r="AH423" s="328"/>
      <c r="AI423" s="328"/>
      <c r="AJ423" s="328"/>
      <c r="AK423" s="328"/>
      <c r="AL423" s="328"/>
      <c r="AM423" s="328"/>
      <c r="AN423" s="328"/>
    </row>
    <row r="424" spans="1:40">
      <c r="A424" s="328"/>
      <c r="B424" s="328"/>
      <c r="C424" s="328"/>
      <c r="E424" s="328"/>
      <c r="F424" s="328"/>
      <c r="G424" s="328"/>
      <c r="H424" s="328"/>
      <c r="I424" s="328"/>
      <c r="J424" s="328"/>
      <c r="K424" s="328"/>
      <c r="L424" s="328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  <c r="AA424" s="328"/>
      <c r="AB424" s="328"/>
      <c r="AC424" s="328"/>
      <c r="AD424" s="328"/>
      <c r="AE424" s="328"/>
      <c r="AF424" s="328"/>
      <c r="AG424" s="328"/>
      <c r="AH424" s="328"/>
      <c r="AI424" s="328"/>
      <c r="AJ424" s="328"/>
      <c r="AK424" s="328"/>
      <c r="AL424" s="328"/>
      <c r="AM424" s="328"/>
      <c r="AN424" s="328"/>
    </row>
    <row r="425" spans="1:40">
      <c r="A425" s="328"/>
      <c r="B425" s="328"/>
      <c r="C425" s="328"/>
      <c r="E425" s="328"/>
      <c r="F425" s="328"/>
      <c r="G425" s="328"/>
      <c r="H425" s="328"/>
      <c r="I425" s="328"/>
      <c r="J425" s="328"/>
      <c r="K425" s="328"/>
      <c r="L425" s="328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  <c r="AA425" s="328"/>
      <c r="AB425" s="328"/>
      <c r="AC425" s="328"/>
      <c r="AD425" s="328"/>
      <c r="AE425" s="328"/>
      <c r="AF425" s="328"/>
      <c r="AG425" s="328"/>
      <c r="AH425" s="328"/>
      <c r="AI425" s="328"/>
      <c r="AJ425" s="328"/>
      <c r="AK425" s="328"/>
      <c r="AL425" s="328"/>
      <c r="AM425" s="328"/>
      <c r="AN425" s="328"/>
    </row>
    <row r="426" spans="1:40">
      <c r="A426" s="328"/>
      <c r="B426" s="328"/>
      <c r="C426" s="328"/>
      <c r="E426" s="328"/>
      <c r="F426" s="328"/>
      <c r="G426" s="328"/>
      <c r="H426" s="328"/>
      <c r="I426" s="328"/>
      <c r="J426" s="328"/>
      <c r="K426" s="328"/>
      <c r="L426" s="328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  <c r="AA426" s="328"/>
      <c r="AB426" s="328"/>
      <c r="AC426" s="328"/>
      <c r="AD426" s="328"/>
      <c r="AE426" s="328"/>
      <c r="AF426" s="328"/>
      <c r="AG426" s="328"/>
      <c r="AH426" s="328"/>
      <c r="AI426" s="328"/>
      <c r="AJ426" s="328"/>
      <c r="AK426" s="328"/>
      <c r="AL426" s="328"/>
      <c r="AM426" s="328"/>
      <c r="AN426" s="328"/>
    </row>
    <row r="427" spans="1:40">
      <c r="A427" s="328"/>
      <c r="B427" s="328"/>
      <c r="C427" s="328"/>
      <c r="E427" s="328"/>
      <c r="F427" s="328"/>
      <c r="G427" s="328"/>
      <c r="H427" s="328"/>
      <c r="I427" s="328"/>
      <c r="J427" s="328"/>
      <c r="K427" s="328"/>
      <c r="L427" s="328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  <c r="AA427" s="328"/>
      <c r="AB427" s="328"/>
      <c r="AC427" s="328"/>
      <c r="AD427" s="328"/>
      <c r="AE427" s="328"/>
      <c r="AF427" s="328"/>
      <c r="AG427" s="328"/>
      <c r="AH427" s="328"/>
      <c r="AI427" s="328"/>
      <c r="AJ427" s="328"/>
      <c r="AK427" s="328"/>
      <c r="AL427" s="328"/>
      <c r="AM427" s="328"/>
      <c r="AN427" s="328"/>
    </row>
    <row r="428" spans="1:40">
      <c r="A428" s="328"/>
      <c r="B428" s="328"/>
      <c r="C428" s="328"/>
      <c r="E428" s="328"/>
      <c r="F428" s="328"/>
      <c r="G428" s="328"/>
      <c r="H428" s="328"/>
      <c r="I428" s="328"/>
      <c r="J428" s="328"/>
      <c r="K428" s="328"/>
      <c r="L428" s="328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  <c r="AA428" s="328"/>
      <c r="AB428" s="328"/>
      <c r="AC428" s="328"/>
      <c r="AD428" s="328"/>
      <c r="AE428" s="328"/>
      <c r="AF428" s="328"/>
      <c r="AG428" s="328"/>
      <c r="AH428" s="328"/>
      <c r="AI428" s="328"/>
      <c r="AJ428" s="328"/>
      <c r="AK428" s="328"/>
      <c r="AL428" s="328"/>
      <c r="AM428" s="328"/>
      <c r="AN428" s="328"/>
    </row>
    <row r="429" spans="1:40">
      <c r="A429" s="328"/>
      <c r="B429" s="328"/>
      <c r="C429" s="328"/>
      <c r="E429" s="328"/>
      <c r="F429" s="328"/>
      <c r="G429" s="328"/>
      <c r="H429" s="328"/>
      <c r="I429" s="328"/>
      <c r="J429" s="328"/>
      <c r="K429" s="328"/>
      <c r="L429" s="328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  <c r="AA429" s="328"/>
      <c r="AB429" s="328"/>
      <c r="AC429" s="328"/>
      <c r="AD429" s="328"/>
      <c r="AE429" s="328"/>
      <c r="AF429" s="328"/>
      <c r="AG429" s="328"/>
      <c r="AH429" s="328"/>
      <c r="AI429" s="328"/>
      <c r="AJ429" s="328"/>
      <c r="AK429" s="328"/>
      <c r="AL429" s="328"/>
      <c r="AM429" s="328"/>
      <c r="AN429" s="328"/>
    </row>
    <row r="430" spans="1:40">
      <c r="A430" s="328"/>
      <c r="B430" s="328"/>
      <c r="C430" s="328"/>
      <c r="E430" s="328"/>
      <c r="F430" s="328"/>
      <c r="G430" s="328"/>
      <c r="H430" s="328"/>
      <c r="I430" s="328"/>
      <c r="J430" s="328"/>
      <c r="K430" s="328"/>
      <c r="L430" s="328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  <c r="AA430" s="328"/>
      <c r="AB430" s="328"/>
      <c r="AC430" s="328"/>
      <c r="AD430" s="328"/>
      <c r="AE430" s="328"/>
      <c r="AF430" s="328"/>
      <c r="AG430" s="328"/>
      <c r="AH430" s="328"/>
      <c r="AI430" s="328"/>
      <c r="AJ430" s="328"/>
      <c r="AK430" s="328"/>
      <c r="AL430" s="328"/>
      <c r="AM430" s="328"/>
      <c r="AN430" s="328"/>
    </row>
    <row r="431" spans="1:40">
      <c r="A431" s="328"/>
      <c r="B431" s="328"/>
      <c r="C431" s="328"/>
      <c r="E431" s="328"/>
      <c r="F431" s="328"/>
      <c r="G431" s="328"/>
      <c r="H431" s="328"/>
      <c r="I431" s="328"/>
      <c r="J431" s="328"/>
      <c r="K431" s="328"/>
      <c r="L431" s="328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  <c r="AA431" s="328"/>
      <c r="AB431" s="328"/>
      <c r="AC431" s="328"/>
      <c r="AD431" s="328"/>
      <c r="AE431" s="328"/>
      <c r="AF431" s="328"/>
      <c r="AG431" s="328"/>
      <c r="AH431" s="328"/>
      <c r="AI431" s="328"/>
      <c r="AJ431" s="328"/>
      <c r="AK431" s="328"/>
      <c r="AL431" s="328"/>
      <c r="AM431" s="328"/>
      <c r="AN431" s="328"/>
    </row>
    <row r="432" spans="1:40">
      <c r="A432" s="328"/>
      <c r="B432" s="328"/>
      <c r="C432" s="328"/>
      <c r="E432" s="328"/>
      <c r="F432" s="328"/>
      <c r="G432" s="328"/>
      <c r="H432" s="328"/>
      <c r="I432" s="328"/>
      <c r="J432" s="328"/>
      <c r="K432" s="328"/>
      <c r="L432" s="328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  <c r="AA432" s="328"/>
      <c r="AB432" s="328"/>
      <c r="AC432" s="328"/>
      <c r="AD432" s="328"/>
      <c r="AE432" s="328"/>
      <c r="AF432" s="328"/>
      <c r="AG432" s="328"/>
      <c r="AH432" s="328"/>
      <c r="AI432" s="328"/>
      <c r="AJ432" s="328"/>
      <c r="AK432" s="328"/>
      <c r="AL432" s="328"/>
      <c r="AM432" s="328"/>
      <c r="AN432" s="328"/>
    </row>
    <row r="433" spans="1:40">
      <c r="A433" s="328"/>
      <c r="B433" s="328"/>
      <c r="C433" s="328"/>
      <c r="E433" s="328"/>
      <c r="F433" s="328"/>
      <c r="G433" s="328"/>
      <c r="H433" s="328"/>
      <c r="I433" s="328"/>
      <c r="J433" s="328"/>
      <c r="K433" s="328"/>
      <c r="L433" s="328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  <c r="AA433" s="328"/>
      <c r="AB433" s="328"/>
      <c r="AC433" s="328"/>
      <c r="AD433" s="328"/>
      <c r="AE433" s="328"/>
      <c r="AF433" s="328"/>
      <c r="AG433" s="328"/>
      <c r="AH433" s="328"/>
      <c r="AI433" s="328"/>
      <c r="AJ433" s="328"/>
      <c r="AK433" s="328"/>
      <c r="AL433" s="328"/>
      <c r="AM433" s="328"/>
      <c r="AN433" s="328"/>
    </row>
    <row r="434" spans="1:40">
      <c r="A434" s="328"/>
      <c r="B434" s="328"/>
      <c r="C434" s="328"/>
      <c r="E434" s="328"/>
      <c r="F434" s="328"/>
      <c r="G434" s="328"/>
      <c r="H434" s="328"/>
      <c r="I434" s="328"/>
      <c r="J434" s="328"/>
      <c r="K434" s="328"/>
      <c r="L434" s="328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  <c r="AA434" s="328"/>
      <c r="AB434" s="328"/>
      <c r="AC434" s="328"/>
      <c r="AD434" s="328"/>
      <c r="AE434" s="328"/>
      <c r="AF434" s="328"/>
      <c r="AG434" s="328"/>
      <c r="AH434" s="328"/>
      <c r="AI434" s="328"/>
      <c r="AJ434" s="328"/>
      <c r="AK434" s="328"/>
      <c r="AL434" s="328"/>
      <c r="AM434" s="328"/>
      <c r="AN434" s="328"/>
    </row>
    <row r="435" spans="1:40">
      <c r="A435" s="328"/>
      <c r="B435" s="328"/>
      <c r="C435" s="328"/>
      <c r="E435" s="328"/>
      <c r="F435" s="328"/>
      <c r="G435" s="328"/>
      <c r="H435" s="328"/>
      <c r="I435" s="328"/>
      <c r="J435" s="328"/>
      <c r="K435" s="328"/>
      <c r="L435" s="328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  <c r="AA435" s="328"/>
      <c r="AB435" s="328"/>
      <c r="AC435" s="328"/>
      <c r="AD435" s="328"/>
      <c r="AE435" s="328"/>
      <c r="AF435" s="328"/>
      <c r="AG435" s="328"/>
      <c r="AH435" s="328"/>
      <c r="AI435" s="328"/>
      <c r="AJ435" s="328"/>
      <c r="AK435" s="328"/>
      <c r="AL435" s="328"/>
      <c r="AM435" s="328"/>
      <c r="AN435" s="328"/>
    </row>
    <row r="436" spans="1:40">
      <c r="A436" s="328"/>
      <c r="B436" s="328"/>
      <c r="C436" s="328"/>
      <c r="E436" s="328"/>
      <c r="F436" s="328"/>
      <c r="G436" s="328"/>
      <c r="H436" s="328"/>
      <c r="I436" s="328"/>
      <c r="J436" s="328"/>
      <c r="K436" s="328"/>
      <c r="L436" s="328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  <c r="AA436" s="328"/>
      <c r="AB436" s="328"/>
      <c r="AC436" s="328"/>
      <c r="AD436" s="328"/>
      <c r="AE436" s="328"/>
      <c r="AF436" s="328"/>
      <c r="AG436" s="328"/>
      <c r="AH436" s="328"/>
      <c r="AI436" s="328"/>
      <c r="AJ436" s="328"/>
      <c r="AK436" s="328"/>
      <c r="AL436" s="328"/>
      <c r="AM436" s="328"/>
      <c r="AN436" s="328"/>
    </row>
    <row r="437" spans="1:40">
      <c r="A437" s="328"/>
      <c r="B437" s="328"/>
      <c r="C437" s="328"/>
      <c r="E437" s="328"/>
      <c r="F437" s="328"/>
      <c r="G437" s="328"/>
      <c r="H437" s="328"/>
      <c r="I437" s="328"/>
      <c r="J437" s="328"/>
      <c r="K437" s="328"/>
      <c r="L437" s="328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  <c r="AA437" s="328"/>
      <c r="AB437" s="328"/>
      <c r="AC437" s="328"/>
      <c r="AD437" s="328"/>
      <c r="AE437" s="328"/>
      <c r="AF437" s="328"/>
      <c r="AG437" s="328"/>
      <c r="AH437" s="328"/>
      <c r="AI437" s="328"/>
      <c r="AJ437" s="328"/>
      <c r="AK437" s="328"/>
      <c r="AL437" s="328"/>
      <c r="AM437" s="328"/>
      <c r="AN437" s="328"/>
    </row>
    <row r="438" spans="1:40">
      <c r="A438" s="328"/>
      <c r="B438" s="328"/>
      <c r="C438" s="328"/>
      <c r="E438" s="328"/>
      <c r="F438" s="328"/>
      <c r="G438" s="328"/>
      <c r="H438" s="328"/>
      <c r="I438" s="328"/>
      <c r="J438" s="328"/>
      <c r="K438" s="328"/>
      <c r="L438" s="328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  <c r="AA438" s="328"/>
      <c r="AB438" s="328"/>
      <c r="AC438" s="328"/>
      <c r="AD438" s="328"/>
      <c r="AE438" s="328"/>
      <c r="AF438" s="328"/>
      <c r="AG438" s="328"/>
      <c r="AH438" s="328"/>
      <c r="AI438" s="328"/>
      <c r="AJ438" s="328"/>
      <c r="AK438" s="328"/>
      <c r="AL438" s="328"/>
      <c r="AM438" s="328"/>
      <c r="AN438" s="328"/>
    </row>
  </sheetData>
  <sheetProtection password="C617" sheet="1" objects="1" scenarios="1" selectLockedCells="1" selectUnlockedCells="1"/>
  <mergeCells count="35">
    <mergeCell ref="A61:A68"/>
    <mergeCell ref="A1:D2"/>
    <mergeCell ref="A4:A34"/>
    <mergeCell ref="A36:D37"/>
    <mergeCell ref="A39:A56"/>
    <mergeCell ref="A58:D59"/>
    <mergeCell ref="A200:D201"/>
    <mergeCell ref="A203:A211"/>
    <mergeCell ref="A137:A145"/>
    <mergeCell ref="A147:D148"/>
    <mergeCell ref="A150:A158"/>
    <mergeCell ref="A160:D161"/>
    <mergeCell ref="A163:A171"/>
    <mergeCell ref="A173:D174"/>
    <mergeCell ref="A176:A184"/>
    <mergeCell ref="A185:D185"/>
    <mergeCell ref="A187:D188"/>
    <mergeCell ref="A190:A198"/>
    <mergeCell ref="A134:D135"/>
    <mergeCell ref="A70:D71"/>
    <mergeCell ref="A73:A80"/>
    <mergeCell ref="A82:D83"/>
    <mergeCell ref="A85:A92"/>
    <mergeCell ref="A94:D95"/>
    <mergeCell ref="A107:D108"/>
    <mergeCell ref="A110:A118"/>
    <mergeCell ref="A120:D121"/>
    <mergeCell ref="A123:A131"/>
    <mergeCell ref="A132:D132"/>
    <mergeCell ref="A97:A105"/>
    <mergeCell ref="A212:D212"/>
    <mergeCell ref="A214:D215"/>
    <mergeCell ref="A217:A225"/>
    <mergeCell ref="A227:D228"/>
    <mergeCell ref="A230:A238"/>
  </mergeCells>
  <pageMargins left="0.7" right="0.7" top="0.75" bottom="0.75" header="0.3" footer="0.3"/>
  <pageSetup scale="8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002060"/>
  </sheetPr>
  <dimension ref="A1:E293"/>
  <sheetViews>
    <sheetView view="pageBreakPreview" zoomScaleNormal="75" zoomScaleSheetLayoutView="100" workbookViewId="0">
      <selection activeCell="H12" sqref="H12"/>
    </sheetView>
  </sheetViews>
  <sheetFormatPr defaultRowHeight="15"/>
  <cols>
    <col min="1" max="1" width="38.42578125" style="329" customWidth="1"/>
    <col min="2" max="2" width="4.140625" style="329" customWidth="1"/>
    <col min="3" max="3" width="42.5703125" style="329" customWidth="1"/>
    <col min="4" max="4" width="25.42578125" style="384" customWidth="1"/>
    <col min="5" max="16384" width="9.140625" style="329"/>
  </cols>
  <sheetData>
    <row r="1" spans="1:4" ht="21.75" customHeight="1" thickBot="1">
      <c r="A1" s="1050" t="s">
        <v>1612</v>
      </c>
      <c r="B1" s="2950" t="s">
        <v>1623</v>
      </c>
      <c r="C1" s="2950"/>
      <c r="D1" s="2951"/>
    </row>
    <row r="2" spans="1:4" ht="15.75" thickBot="1">
      <c r="A2" s="1051"/>
      <c r="B2" s="982"/>
      <c r="C2" s="1052"/>
      <c r="D2" s="1053"/>
    </row>
    <row r="3" spans="1:4" ht="35.25" customHeight="1">
      <c r="A3" s="2952" t="s">
        <v>1612</v>
      </c>
      <c r="B3" s="2953"/>
      <c r="C3" s="2953"/>
      <c r="D3" s="2954"/>
    </row>
    <row r="4" spans="1:4" ht="15.75" customHeight="1" thickBot="1">
      <c r="A4" s="2955"/>
      <c r="B4" s="2956"/>
      <c r="C4" s="2956"/>
      <c r="D4" s="2957"/>
    </row>
    <row r="5" spans="1:4">
      <c r="A5" s="1054" t="s">
        <v>1004</v>
      </c>
      <c r="B5" s="1055" t="s">
        <v>1005</v>
      </c>
      <c r="C5" s="1055" t="s">
        <v>222</v>
      </c>
      <c r="D5" s="1001" t="s">
        <v>985</v>
      </c>
    </row>
    <row r="6" spans="1:4">
      <c r="A6" s="2958"/>
      <c r="B6" s="1056">
        <v>1</v>
      </c>
      <c r="C6" s="1057" t="s">
        <v>1613</v>
      </c>
      <c r="D6" s="1058">
        <f>'Установки CAU, ECO'!K3</f>
        <v>158607.35126774997</v>
      </c>
    </row>
    <row r="7" spans="1:4">
      <c r="A7" s="2959"/>
      <c r="B7" s="1056">
        <v>2</v>
      </c>
      <c r="C7" s="1057" t="s">
        <v>1614</v>
      </c>
      <c r="D7" s="1058">
        <f>'Установки CAU, ECO'!K4</f>
        <v>176230.39029750001</v>
      </c>
    </row>
    <row r="8" spans="1:4" ht="16.5" customHeight="1">
      <c r="A8" s="2959"/>
      <c r="B8" s="2961" t="s">
        <v>1693</v>
      </c>
      <c r="C8" s="2961"/>
      <c r="D8" s="2962"/>
    </row>
    <row r="9" spans="1:4">
      <c r="A9" s="2959"/>
      <c r="B9" s="1056">
        <v>3</v>
      </c>
      <c r="C9" s="1059" t="s">
        <v>1615</v>
      </c>
      <c r="D9" s="1058">
        <f>'Установки CAU, ECO'!K6</f>
        <v>19972.777567050001</v>
      </c>
    </row>
    <row r="10" spans="1:4">
      <c r="A10" s="2959"/>
      <c r="B10" s="1056">
        <v>4</v>
      </c>
      <c r="C10" s="1059" t="s">
        <v>1616</v>
      </c>
      <c r="D10" s="1058">
        <f>'Установки CAU, ECO'!K7</f>
        <v>22322.516104350001</v>
      </c>
    </row>
    <row r="11" spans="1:4">
      <c r="A11" s="2959"/>
      <c r="B11" s="1056">
        <v>5</v>
      </c>
      <c r="C11" s="1059" t="s">
        <v>1617</v>
      </c>
      <c r="D11" s="1058">
        <f>'Установки CAU, ECO'!K8</f>
        <v>45819.901477350002</v>
      </c>
    </row>
    <row r="12" spans="1:4">
      <c r="A12" s="2959"/>
      <c r="B12" s="1056">
        <v>6</v>
      </c>
      <c r="C12" s="1059" t="s">
        <v>1618</v>
      </c>
      <c r="D12" s="1058">
        <f>'Установки CAU, ECO'!K9</f>
        <v>24202.306934190001</v>
      </c>
    </row>
    <row r="13" spans="1:4">
      <c r="A13" s="2959"/>
      <c r="B13" s="1056">
        <v>7</v>
      </c>
      <c r="C13" s="1059" t="s">
        <v>1619</v>
      </c>
      <c r="D13" s="1058">
        <f>'Установки CAU, ECO'!K10</f>
        <v>48639.587722110002</v>
      </c>
    </row>
    <row r="14" spans="1:4">
      <c r="A14" s="2959"/>
      <c r="B14" s="1056">
        <v>8</v>
      </c>
      <c r="C14" s="1059" t="s">
        <v>1620</v>
      </c>
      <c r="D14" s="1058">
        <f>'Установки CAU, ECO'!K11</f>
        <v>60858.22811607</v>
      </c>
    </row>
    <row r="15" spans="1:4" ht="15.75" thickBot="1">
      <c r="A15" s="2960"/>
      <c r="B15" s="1060">
        <v>9</v>
      </c>
      <c r="C15" s="1061" t="s">
        <v>1621</v>
      </c>
      <c r="D15" s="1062">
        <f>'Установки CAU, ECO'!K12</f>
        <v>84355.61348906999</v>
      </c>
    </row>
    <row r="16" spans="1:4" ht="15.75" thickBot="1">
      <c r="A16" s="1063"/>
      <c r="B16" s="1064"/>
      <c r="C16" s="1065"/>
      <c r="D16" s="1066"/>
    </row>
    <row r="17" spans="1:4" ht="21.75" customHeight="1" thickBot="1">
      <c r="A17" s="1067" t="s">
        <v>1622</v>
      </c>
      <c r="B17" s="2941" t="s">
        <v>1623</v>
      </c>
      <c r="C17" s="2942"/>
      <c r="D17" s="2943"/>
    </row>
    <row r="18" spans="1:4" ht="15.75" thickBot="1">
      <c r="A18" s="1051"/>
      <c r="B18" s="982"/>
      <c r="C18" s="1065"/>
      <c r="D18" s="1068"/>
    </row>
    <row r="19" spans="1:4" ht="34.5" customHeight="1">
      <c r="A19" s="2963" t="s">
        <v>1624</v>
      </c>
      <c r="B19" s="2964"/>
      <c r="C19" s="2964"/>
      <c r="D19" s="2965"/>
    </row>
    <row r="20" spans="1:4" ht="15.75" customHeight="1" thickBot="1">
      <c r="A20" s="2966"/>
      <c r="B20" s="2967"/>
      <c r="C20" s="2967"/>
      <c r="D20" s="2968"/>
    </row>
    <row r="21" spans="1:4" ht="15.75" thickBot="1">
      <c r="A21" s="1069" t="s">
        <v>1004</v>
      </c>
      <c r="B21" s="1070" t="s">
        <v>1005</v>
      </c>
      <c r="C21" s="1069" t="s">
        <v>222</v>
      </c>
      <c r="D21" s="1071" t="s">
        <v>985</v>
      </c>
    </row>
    <row r="22" spans="1:4">
      <c r="A22" s="2937"/>
      <c r="B22" s="1072">
        <v>1</v>
      </c>
      <c r="C22" s="1073" t="s">
        <v>1625</v>
      </c>
      <c r="D22" s="1074">
        <f>'Установки CAU, ECO'!K14</f>
        <v>306640.87911765004</v>
      </c>
    </row>
    <row r="23" spans="1:4">
      <c r="A23" s="2938"/>
      <c r="B23" s="1056">
        <v>2</v>
      </c>
      <c r="C23" s="1057" t="s">
        <v>1626</v>
      </c>
      <c r="D23" s="1058">
        <f>'Установки CAU, ECO'!K15</f>
        <v>306640.87911765004</v>
      </c>
    </row>
    <row r="24" spans="1:4">
      <c r="A24" s="2938"/>
      <c r="B24" s="1056">
        <v>3</v>
      </c>
      <c r="C24" s="1057" t="s">
        <v>1627</v>
      </c>
      <c r="D24" s="1058">
        <f>'Установки CAU, ECO'!K16</f>
        <v>339772.19249357993</v>
      </c>
    </row>
    <row r="25" spans="1:4">
      <c r="A25" s="2938"/>
      <c r="B25" s="1056">
        <v>4</v>
      </c>
      <c r="C25" s="1057" t="s">
        <v>1628</v>
      </c>
      <c r="D25" s="1058">
        <f>'Установки CAU, ECO'!K17</f>
        <v>328728.42136826995</v>
      </c>
    </row>
    <row r="26" spans="1:4">
      <c r="A26" s="2938"/>
      <c r="B26" s="1056">
        <v>5</v>
      </c>
      <c r="C26" s="1057" t="s">
        <v>1629</v>
      </c>
      <c r="D26" s="1058">
        <f>'Установки CAU, ECO'!K18</f>
        <v>344236.69571445003</v>
      </c>
    </row>
    <row r="27" spans="1:4">
      <c r="A27" s="2938"/>
      <c r="B27" s="1056">
        <v>6</v>
      </c>
      <c r="C27" s="1057" t="s">
        <v>1630</v>
      </c>
      <c r="D27" s="1058">
        <f>'Установки CAU, ECO'!K19</f>
        <v>350346.01591143</v>
      </c>
    </row>
    <row r="28" spans="1:4">
      <c r="A28" s="2938"/>
      <c r="B28" s="1056">
        <v>7</v>
      </c>
      <c r="C28" s="1057" t="s">
        <v>1631</v>
      </c>
      <c r="D28" s="1058">
        <f>'Установки CAU, ECO'!K20</f>
        <v>375488.21826054004</v>
      </c>
    </row>
    <row r="29" spans="1:4">
      <c r="A29" s="2938"/>
      <c r="B29" s="1056">
        <v>8</v>
      </c>
      <c r="C29" s="1057" t="s">
        <v>1632</v>
      </c>
      <c r="D29" s="1058">
        <f>'Установки CAU, ECO'!K21</f>
        <v>377837.95679784002</v>
      </c>
    </row>
    <row r="30" spans="1:4">
      <c r="A30" s="2938"/>
      <c r="B30" s="1056">
        <v>9</v>
      </c>
      <c r="C30" s="1057" t="s">
        <v>1633</v>
      </c>
      <c r="D30" s="1058">
        <f>'Установки CAU, ECO'!K22</f>
        <v>421543.09359162004</v>
      </c>
    </row>
    <row r="31" spans="1:4">
      <c r="A31" s="2938"/>
      <c r="B31" s="1056">
        <v>10</v>
      </c>
      <c r="C31" s="1057" t="s">
        <v>1634</v>
      </c>
      <c r="D31" s="1058">
        <f>'Установки CAU, ECO'!K23</f>
        <v>421543.09359162004</v>
      </c>
    </row>
    <row r="32" spans="1:4">
      <c r="A32" s="2938"/>
      <c r="B32" s="1056">
        <v>11</v>
      </c>
      <c r="C32" s="1057" t="s">
        <v>1635</v>
      </c>
      <c r="D32" s="1058">
        <f>'Установки CAU, ECO'!K24</f>
        <v>472532.41985102993</v>
      </c>
    </row>
    <row r="33" spans="1:4">
      <c r="A33" s="2938"/>
      <c r="B33" s="1056">
        <v>12</v>
      </c>
      <c r="C33" s="1057" t="s">
        <v>1636</v>
      </c>
      <c r="D33" s="1058">
        <f>'Установки CAU, ECO'!K25</f>
        <v>474882.15838833002</v>
      </c>
    </row>
    <row r="34" spans="1:4">
      <c r="A34" s="2938"/>
      <c r="B34" s="1056">
        <v>13</v>
      </c>
      <c r="C34" s="1057" t="s">
        <v>1637</v>
      </c>
      <c r="D34" s="1058">
        <f>'Установки CAU, ECO'!K26</f>
        <v>514827.71352242993</v>
      </c>
    </row>
    <row r="35" spans="1:4">
      <c r="A35" s="2938"/>
      <c r="B35" s="1056">
        <v>14</v>
      </c>
      <c r="C35" s="1057" t="s">
        <v>1638</v>
      </c>
      <c r="D35" s="1058">
        <f>'Установки CAU, ECO'!K27</f>
        <v>519057.24288956996</v>
      </c>
    </row>
    <row r="36" spans="1:4">
      <c r="A36" s="2938"/>
      <c r="B36" s="1056">
        <v>15</v>
      </c>
      <c r="C36" s="1057" t="s">
        <v>1639</v>
      </c>
      <c r="D36" s="1058">
        <f>'Установки CAU, ECO'!K28</f>
        <v>574511.07236985001</v>
      </c>
    </row>
    <row r="37" spans="1:4">
      <c r="A37" s="2938"/>
      <c r="B37" s="1056">
        <v>16</v>
      </c>
      <c r="C37" s="1057" t="s">
        <v>1640</v>
      </c>
      <c r="D37" s="1058">
        <f>'Установки CAU, ECO'!K29</f>
        <v>561352.53656097001</v>
      </c>
    </row>
    <row r="38" spans="1:4">
      <c r="A38" s="2938"/>
      <c r="B38" s="1056">
        <v>17</v>
      </c>
      <c r="C38" s="1057" t="s">
        <v>1641</v>
      </c>
      <c r="D38" s="1058">
        <f>'Установки CAU, ECO'!K30</f>
        <v>603177.88252491003</v>
      </c>
    </row>
    <row r="39" spans="1:4">
      <c r="A39" s="2938"/>
      <c r="B39" s="1056">
        <v>18</v>
      </c>
      <c r="C39" s="1057" t="s">
        <v>1642</v>
      </c>
      <c r="D39" s="1058">
        <f>'Установки CAU, ECO'!K31</f>
        <v>608817.25501443003</v>
      </c>
    </row>
    <row r="40" spans="1:4">
      <c r="A40" s="2938"/>
      <c r="B40" s="1056">
        <v>19</v>
      </c>
      <c r="C40" s="1057" t="s">
        <v>1643</v>
      </c>
      <c r="D40" s="1058">
        <f>'Установки CAU, ECO'!K32</f>
        <v>652052.44410075003</v>
      </c>
    </row>
    <row r="41" spans="1:4">
      <c r="A41" s="2938"/>
      <c r="B41" s="1056">
        <v>20</v>
      </c>
      <c r="C41" s="1057" t="s">
        <v>1644</v>
      </c>
      <c r="D41" s="1058">
        <f>'Установки CAU, ECO'!K33</f>
        <v>652052.44410075003</v>
      </c>
    </row>
    <row r="42" spans="1:4">
      <c r="A42" s="2938"/>
      <c r="B42" s="1056">
        <v>21</v>
      </c>
      <c r="C42" s="1057" t="s">
        <v>1645</v>
      </c>
      <c r="D42" s="1058">
        <f>'Установки CAU, ECO'!K34</f>
        <v>717140.20158395998</v>
      </c>
    </row>
    <row r="43" spans="1:4">
      <c r="A43" s="2938"/>
      <c r="B43" s="1056">
        <v>22</v>
      </c>
      <c r="C43" s="1057" t="s">
        <v>1646</v>
      </c>
      <c r="D43" s="1058">
        <f>'Установки CAU, ECO'!K35</f>
        <v>717140.20158395998</v>
      </c>
    </row>
    <row r="44" spans="1:4">
      <c r="A44" s="2938"/>
      <c r="B44" s="1056">
        <v>23</v>
      </c>
      <c r="C44" s="1057" t="s">
        <v>1647</v>
      </c>
      <c r="D44" s="1058">
        <f>'Установки CAU, ECO'!K36</f>
        <v>823583.35732365004</v>
      </c>
    </row>
    <row r="45" spans="1:4">
      <c r="A45" s="2938"/>
      <c r="B45" s="1056">
        <v>24</v>
      </c>
      <c r="C45" s="1057" t="s">
        <v>1648</v>
      </c>
      <c r="D45" s="1058">
        <f>'Установки CAU, ECO'!K37</f>
        <v>836036.97157133999</v>
      </c>
    </row>
    <row r="46" spans="1:4">
      <c r="A46" s="2938"/>
      <c r="B46" s="1056">
        <v>25</v>
      </c>
      <c r="C46" s="1057" t="s">
        <v>1649</v>
      </c>
      <c r="D46" s="1058">
        <f>'Установки CAU, ECO'!K38</f>
        <v>886321.37626956007</v>
      </c>
    </row>
    <row r="47" spans="1:4" ht="15.75" thickBot="1">
      <c r="A47" s="2939"/>
      <c r="B47" s="1060">
        <v>26</v>
      </c>
      <c r="C47" s="1075" t="s">
        <v>1650</v>
      </c>
      <c r="D47" s="1062">
        <f>'Установки CAU, ECO'!K39</f>
        <v>1031770.1917284301</v>
      </c>
    </row>
    <row r="48" spans="1:4" ht="15.75" thickBot="1">
      <c r="A48" s="2940"/>
      <c r="B48" s="2940"/>
      <c r="C48" s="2940"/>
      <c r="D48" s="1076"/>
    </row>
    <row r="49" spans="1:4" ht="24" customHeight="1" thickBot="1">
      <c r="A49" s="1067" t="s">
        <v>1651</v>
      </c>
      <c r="B49" s="2941" t="s">
        <v>1652</v>
      </c>
      <c r="C49" s="2942"/>
      <c r="D49" s="2943"/>
    </row>
    <row r="50" spans="1:4" ht="15.75" thickBot="1">
      <c r="A50" s="1051"/>
      <c r="B50" s="982"/>
      <c r="C50" s="1052"/>
      <c r="D50" s="1068"/>
    </row>
    <row r="51" spans="1:4" ht="34.5" customHeight="1">
      <c r="A51" s="2944" t="s">
        <v>1653</v>
      </c>
      <c r="B51" s="2945"/>
      <c r="C51" s="2945"/>
      <c r="D51" s="2946"/>
    </row>
    <row r="52" spans="1:4" ht="15.75" customHeight="1" thickBot="1">
      <c r="A52" s="2947"/>
      <c r="B52" s="2948"/>
      <c r="C52" s="2948"/>
      <c r="D52" s="2949"/>
    </row>
    <row r="53" spans="1:4" ht="15.75" thickBot="1">
      <c r="A53" s="1077" t="s">
        <v>1004</v>
      </c>
      <c r="B53" s="1078" t="s">
        <v>1005</v>
      </c>
      <c r="C53" s="1079" t="s">
        <v>222</v>
      </c>
      <c r="D53" s="1080" t="s">
        <v>985</v>
      </c>
    </row>
    <row r="54" spans="1:4">
      <c r="A54" s="2937"/>
      <c r="B54" s="381">
        <v>1</v>
      </c>
      <c r="C54" s="1081" t="s">
        <v>1654</v>
      </c>
      <c r="D54" s="1074">
        <f>'Установки CAU, ECO'!K41</f>
        <v>457024.14550485002</v>
      </c>
    </row>
    <row r="55" spans="1:4">
      <c r="A55" s="2938"/>
      <c r="B55" s="466">
        <v>2</v>
      </c>
      <c r="C55" s="1082" t="s">
        <v>1655</v>
      </c>
      <c r="D55" s="1058">
        <f>'Установки CAU, ECO'!K42</f>
        <v>457024.14550485002</v>
      </c>
    </row>
    <row r="56" spans="1:4">
      <c r="A56" s="2938"/>
      <c r="B56" s="466">
        <v>3</v>
      </c>
      <c r="C56" s="1082" t="s">
        <v>1656</v>
      </c>
      <c r="D56" s="1058">
        <f>'Установки CAU, ECO'!K43</f>
        <v>614926.57521140995</v>
      </c>
    </row>
    <row r="57" spans="1:4">
      <c r="A57" s="2938"/>
      <c r="B57" s="466">
        <v>4</v>
      </c>
      <c r="C57" s="1082" t="s">
        <v>1657</v>
      </c>
      <c r="D57" s="1058">
        <f>'Установки CAU, ECO'!K44</f>
        <v>614926.57521140995</v>
      </c>
    </row>
    <row r="58" spans="1:4">
      <c r="A58" s="2938"/>
      <c r="B58" s="466">
        <v>5</v>
      </c>
      <c r="C58" s="1082" t="s">
        <v>1658</v>
      </c>
      <c r="D58" s="1058">
        <f>'Установки CAU, ECO'!K45</f>
        <v>830162.62522808998</v>
      </c>
    </row>
    <row r="59" spans="1:4">
      <c r="A59" s="2938"/>
      <c r="B59" s="466">
        <v>6</v>
      </c>
      <c r="C59" s="1082" t="s">
        <v>1659</v>
      </c>
      <c r="D59" s="1058">
        <f>'Установки CAU, ECO'!K46</f>
        <v>830162.62522808998</v>
      </c>
    </row>
    <row r="60" spans="1:4" ht="15.75" thickBot="1">
      <c r="A60" s="2939"/>
      <c r="B60" s="382">
        <v>7</v>
      </c>
      <c r="C60" s="1083" t="s">
        <v>1660</v>
      </c>
      <c r="D60" s="1062">
        <f>'Установки CAU, ECO'!K47</f>
        <v>960573.11404824001</v>
      </c>
    </row>
    <row r="61" spans="1:4" ht="15.75" thickBot="1">
      <c r="A61" s="1063"/>
      <c r="B61" s="1064"/>
      <c r="C61" s="1065"/>
      <c r="D61" s="1066"/>
    </row>
    <row r="62" spans="1:4" ht="21.75" customHeight="1" thickBot="1">
      <c r="A62" s="1067" t="s">
        <v>1661</v>
      </c>
      <c r="B62" s="2941" t="s">
        <v>1662</v>
      </c>
      <c r="C62" s="2942"/>
      <c r="D62" s="2942"/>
    </row>
    <row r="63" spans="1:4" ht="15.75" thickBot="1">
      <c r="A63" s="1051"/>
      <c r="B63" s="982"/>
      <c r="C63" s="1052"/>
      <c r="D63" s="1068"/>
    </row>
    <row r="64" spans="1:4" ht="38.25" customHeight="1">
      <c r="A64" s="2969" t="s">
        <v>1663</v>
      </c>
      <c r="B64" s="2970"/>
      <c r="C64" s="2970"/>
      <c r="D64" s="2971"/>
    </row>
    <row r="65" spans="1:4" ht="33.75" customHeight="1" thickBot="1">
      <c r="A65" s="2972"/>
      <c r="B65" s="2973"/>
      <c r="C65" s="2973"/>
      <c r="D65" s="2974"/>
    </row>
    <row r="66" spans="1:4" ht="15.75" thickBot="1">
      <c r="A66" s="1084" t="s">
        <v>1004</v>
      </c>
      <c r="B66" s="1085" t="s">
        <v>1005</v>
      </c>
      <c r="C66" s="1084" t="s">
        <v>222</v>
      </c>
      <c r="D66" s="1003" t="s">
        <v>985</v>
      </c>
    </row>
    <row r="67" spans="1:4">
      <c r="A67" s="2975"/>
      <c r="B67" s="381">
        <v>1</v>
      </c>
      <c r="C67" s="1086" t="s">
        <v>1664</v>
      </c>
      <c r="D67" s="1074">
        <f>'Установки CAU, ECO'!K49</f>
        <v>100098.86168898</v>
      </c>
    </row>
    <row r="68" spans="1:4">
      <c r="A68" s="2959"/>
      <c r="B68" s="466">
        <v>2</v>
      </c>
      <c r="C68" s="1087" t="s">
        <v>1665</v>
      </c>
      <c r="D68" s="1058">
        <f>'Установки CAU, ECO'!K50</f>
        <v>100333.83554271</v>
      </c>
    </row>
    <row r="69" spans="1:4">
      <c r="A69" s="2959"/>
      <c r="B69" s="466">
        <v>3</v>
      </c>
      <c r="C69" s="1087" t="s">
        <v>1666</v>
      </c>
      <c r="D69" s="1058">
        <f>'Установки CAU, ECO'!K51</f>
        <v>100568.80939644</v>
      </c>
    </row>
    <row r="70" spans="1:4">
      <c r="A70" s="2959"/>
      <c r="B70" s="466">
        <v>4</v>
      </c>
      <c r="C70" s="1087" t="s">
        <v>1667</v>
      </c>
      <c r="D70" s="1058">
        <f>'Установки CAU, ECO'!K52</f>
        <v>100803.78325017</v>
      </c>
    </row>
    <row r="71" spans="1:4">
      <c r="A71" s="2959"/>
      <c r="B71" s="466">
        <v>5</v>
      </c>
      <c r="C71" s="1087" t="s">
        <v>1668</v>
      </c>
      <c r="D71" s="1058">
        <f>'Установки CAU, ECO'!K53</f>
        <v>111142.63281429002</v>
      </c>
    </row>
    <row r="72" spans="1:4">
      <c r="A72" s="2959"/>
      <c r="B72" s="466">
        <v>6</v>
      </c>
      <c r="C72" s="1087" t="s">
        <v>1669</v>
      </c>
      <c r="D72" s="1058">
        <f>'Установки CAU, ECO'!K54</f>
        <v>111401.10405339301</v>
      </c>
    </row>
    <row r="73" spans="1:4">
      <c r="A73" s="2959"/>
      <c r="B73" s="466">
        <v>7</v>
      </c>
      <c r="C73" s="1087" t="s">
        <v>1670</v>
      </c>
      <c r="D73" s="1058">
        <f>'Установки CAU, ECO'!K55</f>
        <v>111659.57529249603</v>
      </c>
    </row>
    <row r="74" spans="1:4">
      <c r="A74" s="2959"/>
      <c r="B74" s="466">
        <v>8</v>
      </c>
      <c r="C74" s="1087" t="s">
        <v>1671</v>
      </c>
      <c r="D74" s="1058">
        <f>'Установки CAU, ECO'!K56</f>
        <v>113952.92010490081</v>
      </c>
    </row>
    <row r="75" spans="1:4">
      <c r="A75" s="2959"/>
      <c r="B75" s="466">
        <v>9</v>
      </c>
      <c r="C75" s="1087" t="s">
        <v>1672</v>
      </c>
      <c r="D75" s="1058">
        <f>'Установки CAU, ECO'!K57</f>
        <v>114216.09082107841</v>
      </c>
    </row>
    <row r="76" spans="1:4">
      <c r="A76" s="2959"/>
      <c r="B76" s="466">
        <v>10</v>
      </c>
      <c r="C76" s="1087" t="s">
        <v>1673</v>
      </c>
      <c r="D76" s="1058">
        <f>'Установки CAU, ECO'!K58</f>
        <v>114479.26153725601</v>
      </c>
    </row>
    <row r="77" spans="1:4">
      <c r="A77" s="2959"/>
      <c r="B77" s="466">
        <v>11</v>
      </c>
      <c r="C77" s="1087" t="s">
        <v>1674</v>
      </c>
      <c r="D77" s="1058">
        <f>'Установки CAU, ECO'!K59</f>
        <v>133183.18029416402</v>
      </c>
    </row>
    <row r="78" spans="1:4">
      <c r="A78" s="2959"/>
      <c r="B78" s="466">
        <v>12</v>
      </c>
      <c r="C78" s="1087" t="s">
        <v>1675</v>
      </c>
      <c r="D78" s="1058">
        <f>'Установки CAU, ECO'!K60</f>
        <v>128354.46760001249</v>
      </c>
    </row>
    <row r="79" spans="1:4">
      <c r="A79" s="2959"/>
      <c r="B79" s="466">
        <v>13</v>
      </c>
      <c r="C79" s="1087" t="s">
        <v>1676</v>
      </c>
      <c r="D79" s="1058">
        <f>'Установки CAU, ECO'!K61</f>
        <v>128648.18491717501</v>
      </c>
    </row>
    <row r="80" spans="1:4" ht="15.75" thickBot="1">
      <c r="A80" s="2960"/>
      <c r="B80" s="382">
        <v>14</v>
      </c>
      <c r="C80" s="1088" t="s">
        <v>1677</v>
      </c>
      <c r="D80" s="1062">
        <f>'Установки CAU, ECO'!K62</f>
        <v>134099.578323711</v>
      </c>
    </row>
    <row r="81" spans="1:5" ht="51.75" customHeight="1" thickBot="1">
      <c r="A81" s="2976" t="s">
        <v>1678</v>
      </c>
      <c r="B81" s="2977"/>
      <c r="C81" s="2977"/>
      <c r="D81" s="2978"/>
      <c r="E81" s="328"/>
    </row>
    <row r="82" spans="1:5" ht="15.75" customHeight="1" thickBot="1">
      <c r="A82" s="1084" t="s">
        <v>1004</v>
      </c>
      <c r="B82" s="1085" t="s">
        <v>1005</v>
      </c>
      <c r="C82" s="1084" t="s">
        <v>222</v>
      </c>
      <c r="D82" s="1003" t="s">
        <v>985</v>
      </c>
      <c r="E82" s="328"/>
    </row>
    <row r="83" spans="1:5">
      <c r="A83" s="2937"/>
      <c r="B83" s="381">
        <v>1</v>
      </c>
      <c r="C83" s="1089" t="s">
        <v>1679</v>
      </c>
      <c r="D83" s="1074">
        <f>'Установки CAU, ECO'!K64</f>
        <v>233798.98446134996</v>
      </c>
    </row>
    <row r="84" spans="1:5">
      <c r="A84" s="2938"/>
      <c r="B84" s="466">
        <v>2</v>
      </c>
      <c r="C84" s="1090" t="s">
        <v>1680</v>
      </c>
      <c r="D84" s="1058">
        <f>'Установки CAU, ECO'!K65</f>
        <v>244372.8078792</v>
      </c>
    </row>
    <row r="85" spans="1:5">
      <c r="A85" s="2938"/>
      <c r="B85" s="466">
        <v>3</v>
      </c>
      <c r="C85" s="1090" t="s">
        <v>1681</v>
      </c>
      <c r="D85" s="1058">
        <f>'Установки CAU, ECO'!K66</f>
        <v>246722.54641650003</v>
      </c>
    </row>
    <row r="86" spans="1:5">
      <c r="A86" s="2938"/>
      <c r="B86" s="466">
        <v>4</v>
      </c>
      <c r="C86" s="1090" t="s">
        <v>1682</v>
      </c>
      <c r="D86" s="1058">
        <f>'Установки CAU, ECO'!K67</f>
        <v>258471.23910299997</v>
      </c>
    </row>
    <row r="87" spans="1:5">
      <c r="A87" s="2938"/>
      <c r="B87" s="466">
        <v>5</v>
      </c>
      <c r="C87" s="1090" t="s">
        <v>1683</v>
      </c>
      <c r="D87" s="1058">
        <f>'Установки CAU, ECO'!K68</f>
        <v>267870.19325219997</v>
      </c>
    </row>
    <row r="88" spans="1:5">
      <c r="A88" s="2938"/>
      <c r="B88" s="466">
        <v>6</v>
      </c>
      <c r="C88" s="1090" t="s">
        <v>1684</v>
      </c>
      <c r="D88" s="1058">
        <f>'Установки CAU, ECO'!K69</f>
        <v>277269.14740139997</v>
      </c>
    </row>
    <row r="89" spans="1:5">
      <c r="A89" s="2938"/>
      <c r="B89" s="466">
        <v>7</v>
      </c>
      <c r="C89" s="1090" t="s">
        <v>1685</v>
      </c>
      <c r="D89" s="1058">
        <f>'Установки CAU, ECO'!K70</f>
        <v>279618.8859387</v>
      </c>
    </row>
    <row r="90" spans="1:5">
      <c r="A90" s="2938"/>
      <c r="B90" s="466">
        <v>8</v>
      </c>
      <c r="C90" s="1090" t="s">
        <v>1686</v>
      </c>
      <c r="D90" s="1058">
        <f>'Установки CAU, ECO'!K71</f>
        <v>281968.62447600003</v>
      </c>
    </row>
    <row r="91" spans="1:5">
      <c r="A91" s="2938"/>
      <c r="B91" s="466">
        <v>9</v>
      </c>
      <c r="C91" s="1090" t="s">
        <v>1687</v>
      </c>
      <c r="D91" s="1058">
        <f>'Установки CAU, ECO'!K72</f>
        <v>286668.10155059997</v>
      </c>
    </row>
    <row r="92" spans="1:5">
      <c r="A92" s="2938"/>
      <c r="B92" s="466">
        <v>10</v>
      </c>
      <c r="C92" s="1090" t="s">
        <v>1688</v>
      </c>
      <c r="D92" s="1058">
        <f>'Установки CAU, ECO'!K73</f>
        <v>293717.31716250005</v>
      </c>
    </row>
    <row r="93" spans="1:5">
      <c r="A93" s="2938"/>
      <c r="B93" s="466">
        <v>11</v>
      </c>
      <c r="C93" s="1090" t="s">
        <v>1689</v>
      </c>
      <c r="D93" s="1058">
        <f>'Установки CAU, ECO'!K74</f>
        <v>305466.00984900002</v>
      </c>
    </row>
    <row r="94" spans="1:5">
      <c r="A94" s="2938"/>
      <c r="B94" s="466">
        <v>12</v>
      </c>
      <c r="C94" s="1090" t="s">
        <v>1690</v>
      </c>
      <c r="D94" s="1058">
        <f>'Установки CAU, ECO'!K75</f>
        <v>310165.48692360002</v>
      </c>
    </row>
    <row r="95" spans="1:5">
      <c r="A95" s="2938"/>
      <c r="B95" s="466">
        <v>13</v>
      </c>
      <c r="C95" s="1090" t="s">
        <v>1691</v>
      </c>
      <c r="D95" s="1058">
        <f>'Установки CAU, ECO'!K76</f>
        <v>352460.78059500002</v>
      </c>
    </row>
    <row r="96" spans="1:5" ht="15.75" thickBot="1">
      <c r="A96" s="2939"/>
      <c r="B96" s="382">
        <v>14</v>
      </c>
      <c r="C96" s="1091" t="s">
        <v>1692</v>
      </c>
      <c r="D96" s="1062">
        <f>'Установки CAU, ECO'!K77</f>
        <v>375958.16596799996</v>
      </c>
    </row>
    <row r="97" spans="1:4">
      <c r="A97" s="328"/>
      <c r="B97" s="328"/>
      <c r="C97" s="328"/>
      <c r="D97" s="383"/>
    </row>
    <row r="98" spans="1:4">
      <c r="A98" s="328"/>
      <c r="B98" s="328"/>
      <c r="C98" s="328"/>
      <c r="D98" s="383"/>
    </row>
    <row r="99" spans="1:4">
      <c r="A99" s="328"/>
      <c r="B99" s="328"/>
      <c r="C99" s="328"/>
      <c r="D99" s="383"/>
    </row>
    <row r="100" spans="1:4">
      <c r="A100" s="328"/>
      <c r="B100" s="328"/>
      <c r="C100" s="328"/>
      <c r="D100" s="383"/>
    </row>
    <row r="101" spans="1:4">
      <c r="A101" s="328"/>
      <c r="B101" s="328"/>
      <c r="C101" s="328"/>
      <c r="D101" s="383"/>
    </row>
    <row r="102" spans="1:4">
      <c r="A102" s="328"/>
      <c r="B102" s="328"/>
      <c r="C102" s="328"/>
      <c r="D102" s="383"/>
    </row>
    <row r="103" spans="1:4">
      <c r="A103" s="328"/>
      <c r="B103" s="328"/>
      <c r="C103" s="328"/>
      <c r="D103" s="383"/>
    </row>
    <row r="104" spans="1:4">
      <c r="A104" s="328"/>
      <c r="B104" s="328"/>
      <c r="C104" s="328"/>
      <c r="D104" s="383"/>
    </row>
    <row r="105" spans="1:4">
      <c r="A105" s="328"/>
      <c r="B105" s="328"/>
      <c r="C105" s="328"/>
      <c r="D105" s="383"/>
    </row>
    <row r="106" spans="1:4">
      <c r="A106" s="328"/>
      <c r="B106" s="328"/>
      <c r="C106" s="328"/>
      <c r="D106" s="383"/>
    </row>
    <row r="107" spans="1:4">
      <c r="A107" s="328"/>
      <c r="B107" s="328"/>
      <c r="C107" s="328"/>
      <c r="D107" s="383"/>
    </row>
    <row r="108" spans="1:4">
      <c r="A108" s="328"/>
      <c r="B108" s="328"/>
      <c r="C108" s="328"/>
      <c r="D108" s="383"/>
    </row>
    <row r="109" spans="1:4">
      <c r="A109" s="328"/>
      <c r="B109" s="328"/>
      <c r="C109" s="328"/>
      <c r="D109" s="383"/>
    </row>
    <row r="110" spans="1:4">
      <c r="A110" s="328"/>
      <c r="B110" s="328"/>
      <c r="C110" s="328"/>
      <c r="D110" s="383"/>
    </row>
    <row r="111" spans="1:4">
      <c r="A111" s="328"/>
      <c r="B111" s="328"/>
      <c r="C111" s="328"/>
      <c r="D111" s="383"/>
    </row>
    <row r="112" spans="1:4">
      <c r="A112" s="328"/>
      <c r="B112" s="328"/>
      <c r="C112" s="328"/>
      <c r="D112" s="383"/>
    </row>
    <row r="113" spans="1:4">
      <c r="A113" s="328"/>
      <c r="B113" s="328"/>
      <c r="C113" s="328"/>
      <c r="D113" s="383"/>
    </row>
    <row r="114" spans="1:4">
      <c r="A114" s="328"/>
      <c r="B114" s="328"/>
      <c r="C114" s="328"/>
      <c r="D114" s="383"/>
    </row>
    <row r="115" spans="1:4">
      <c r="A115" s="328"/>
      <c r="B115" s="328"/>
      <c r="C115" s="328"/>
      <c r="D115" s="383"/>
    </row>
    <row r="116" spans="1:4">
      <c r="A116" s="328"/>
      <c r="B116" s="328"/>
      <c r="C116" s="328"/>
      <c r="D116" s="383"/>
    </row>
    <row r="117" spans="1:4">
      <c r="A117" s="328"/>
      <c r="B117" s="328"/>
      <c r="C117" s="328"/>
      <c r="D117" s="383"/>
    </row>
    <row r="118" spans="1:4">
      <c r="A118" s="328"/>
      <c r="B118" s="328"/>
      <c r="C118" s="328"/>
      <c r="D118" s="383"/>
    </row>
    <row r="119" spans="1:4">
      <c r="A119" s="328"/>
      <c r="B119" s="328"/>
      <c r="C119" s="328"/>
      <c r="D119" s="383"/>
    </row>
    <row r="120" spans="1:4">
      <c r="A120" s="328"/>
      <c r="B120" s="328"/>
      <c r="C120" s="328"/>
      <c r="D120" s="383"/>
    </row>
    <row r="121" spans="1:4">
      <c r="A121" s="328"/>
      <c r="B121" s="328"/>
      <c r="C121" s="328"/>
      <c r="D121" s="383"/>
    </row>
    <row r="122" spans="1:4">
      <c r="A122" s="328"/>
      <c r="B122" s="328"/>
      <c r="C122" s="328"/>
      <c r="D122" s="383"/>
    </row>
    <row r="123" spans="1:4">
      <c r="A123" s="328"/>
      <c r="B123" s="328"/>
      <c r="C123" s="328"/>
      <c r="D123" s="383"/>
    </row>
    <row r="124" spans="1:4">
      <c r="A124" s="328"/>
      <c r="B124" s="328"/>
      <c r="C124" s="328"/>
      <c r="D124" s="383"/>
    </row>
    <row r="125" spans="1:4">
      <c r="A125" s="328"/>
      <c r="B125" s="328"/>
      <c r="C125" s="328"/>
      <c r="D125" s="383"/>
    </row>
    <row r="126" spans="1:4">
      <c r="A126" s="328"/>
      <c r="B126" s="328"/>
      <c r="C126" s="328"/>
      <c r="D126" s="383"/>
    </row>
    <row r="127" spans="1:4">
      <c r="A127" s="328"/>
      <c r="B127" s="328"/>
      <c r="C127" s="328"/>
      <c r="D127" s="383"/>
    </row>
    <row r="128" spans="1:4">
      <c r="A128" s="328"/>
      <c r="B128" s="328"/>
      <c r="C128" s="328"/>
      <c r="D128" s="383"/>
    </row>
    <row r="129" spans="1:4">
      <c r="A129" s="328"/>
      <c r="B129" s="328"/>
      <c r="C129" s="328"/>
      <c r="D129" s="383"/>
    </row>
    <row r="130" spans="1:4">
      <c r="A130" s="328"/>
      <c r="B130" s="328"/>
      <c r="C130" s="328"/>
      <c r="D130" s="383"/>
    </row>
    <row r="131" spans="1:4">
      <c r="A131" s="328"/>
      <c r="B131" s="328"/>
      <c r="C131" s="328"/>
      <c r="D131" s="383"/>
    </row>
    <row r="132" spans="1:4">
      <c r="A132" s="328"/>
      <c r="B132" s="328"/>
      <c r="C132" s="328"/>
      <c r="D132" s="383"/>
    </row>
    <row r="133" spans="1:4">
      <c r="A133" s="328"/>
      <c r="B133" s="328"/>
      <c r="C133" s="328"/>
      <c r="D133" s="383"/>
    </row>
    <row r="134" spans="1:4">
      <c r="A134" s="328"/>
      <c r="B134" s="328"/>
      <c r="C134" s="328"/>
      <c r="D134" s="383"/>
    </row>
    <row r="135" spans="1:4">
      <c r="A135" s="328"/>
      <c r="B135" s="328"/>
      <c r="C135" s="328"/>
      <c r="D135" s="383"/>
    </row>
    <row r="136" spans="1:4">
      <c r="A136" s="328"/>
      <c r="B136" s="328"/>
      <c r="C136" s="328"/>
      <c r="D136" s="383"/>
    </row>
    <row r="137" spans="1:4">
      <c r="A137" s="328"/>
      <c r="B137" s="328"/>
      <c r="C137" s="328"/>
      <c r="D137" s="383"/>
    </row>
    <row r="138" spans="1:4">
      <c r="A138" s="328"/>
      <c r="B138" s="328"/>
      <c r="C138" s="328"/>
      <c r="D138" s="383"/>
    </row>
    <row r="139" spans="1:4">
      <c r="A139" s="328"/>
      <c r="B139" s="328"/>
      <c r="C139" s="328"/>
      <c r="D139" s="383"/>
    </row>
    <row r="140" spans="1:4">
      <c r="A140" s="328"/>
      <c r="B140" s="328"/>
      <c r="C140" s="328"/>
      <c r="D140" s="383"/>
    </row>
    <row r="141" spans="1:4">
      <c r="A141" s="328"/>
      <c r="B141" s="328"/>
      <c r="C141" s="328"/>
      <c r="D141" s="383"/>
    </row>
    <row r="142" spans="1:4">
      <c r="A142" s="328"/>
      <c r="B142" s="328"/>
      <c r="C142" s="328"/>
      <c r="D142" s="383"/>
    </row>
    <row r="143" spans="1:4">
      <c r="A143" s="328"/>
      <c r="B143" s="328"/>
      <c r="C143" s="328"/>
      <c r="D143" s="383"/>
    </row>
    <row r="144" spans="1:4">
      <c r="A144" s="328"/>
      <c r="B144" s="328"/>
      <c r="C144" s="328"/>
      <c r="D144" s="383"/>
    </row>
    <row r="145" spans="1:4">
      <c r="A145" s="328"/>
      <c r="B145" s="328"/>
      <c r="C145" s="328"/>
      <c r="D145" s="383"/>
    </row>
    <row r="146" spans="1:4">
      <c r="A146" s="328"/>
      <c r="B146" s="328"/>
      <c r="C146" s="328"/>
      <c r="D146" s="383"/>
    </row>
    <row r="147" spans="1:4">
      <c r="A147" s="328"/>
      <c r="B147" s="328"/>
      <c r="C147" s="328"/>
      <c r="D147" s="383"/>
    </row>
    <row r="148" spans="1:4">
      <c r="A148" s="328"/>
      <c r="B148" s="328"/>
      <c r="C148" s="328"/>
      <c r="D148" s="383"/>
    </row>
    <row r="149" spans="1:4">
      <c r="A149" s="328"/>
      <c r="B149" s="328"/>
      <c r="C149" s="328"/>
      <c r="D149" s="383"/>
    </row>
    <row r="150" spans="1:4">
      <c r="A150" s="328"/>
      <c r="B150" s="328"/>
      <c r="C150" s="328"/>
      <c r="D150" s="383"/>
    </row>
    <row r="151" spans="1:4">
      <c r="A151" s="328"/>
      <c r="B151" s="328"/>
      <c r="C151" s="328"/>
      <c r="D151" s="383"/>
    </row>
    <row r="152" spans="1:4">
      <c r="A152" s="328"/>
      <c r="B152" s="328"/>
      <c r="C152" s="328"/>
      <c r="D152" s="383"/>
    </row>
    <row r="153" spans="1:4">
      <c r="A153" s="328"/>
      <c r="B153" s="328"/>
      <c r="C153" s="328"/>
      <c r="D153" s="383"/>
    </row>
    <row r="154" spans="1:4">
      <c r="A154" s="328"/>
      <c r="B154" s="328"/>
      <c r="C154" s="328"/>
      <c r="D154" s="383"/>
    </row>
    <row r="155" spans="1:4">
      <c r="A155" s="328"/>
      <c r="B155" s="328"/>
      <c r="C155" s="328"/>
      <c r="D155" s="383"/>
    </row>
    <row r="156" spans="1:4">
      <c r="A156" s="328"/>
      <c r="B156" s="328"/>
      <c r="C156" s="328"/>
      <c r="D156" s="383"/>
    </row>
    <row r="157" spans="1:4">
      <c r="A157" s="328"/>
      <c r="B157" s="328"/>
      <c r="C157" s="328"/>
      <c r="D157" s="383"/>
    </row>
    <row r="158" spans="1:4">
      <c r="A158" s="328"/>
      <c r="B158" s="328"/>
      <c r="C158" s="328"/>
      <c r="D158" s="383"/>
    </row>
    <row r="159" spans="1:4">
      <c r="A159" s="328"/>
      <c r="B159" s="328"/>
      <c r="C159" s="328"/>
      <c r="D159" s="383"/>
    </row>
    <row r="160" spans="1:4">
      <c r="A160" s="328"/>
      <c r="B160" s="328"/>
      <c r="C160" s="328"/>
      <c r="D160" s="383"/>
    </row>
    <row r="161" spans="1:4">
      <c r="A161" s="328"/>
      <c r="B161" s="328"/>
      <c r="C161" s="328"/>
      <c r="D161" s="383"/>
    </row>
    <row r="162" spans="1:4">
      <c r="A162" s="328"/>
      <c r="B162" s="328"/>
      <c r="C162" s="328"/>
      <c r="D162" s="383"/>
    </row>
    <row r="163" spans="1:4">
      <c r="A163" s="328"/>
      <c r="B163" s="328"/>
      <c r="C163" s="328"/>
      <c r="D163" s="383"/>
    </row>
    <row r="164" spans="1:4">
      <c r="A164" s="328"/>
      <c r="B164" s="328"/>
      <c r="C164" s="328"/>
      <c r="D164" s="383"/>
    </row>
    <row r="165" spans="1:4">
      <c r="A165" s="328"/>
      <c r="B165" s="328"/>
      <c r="C165" s="328"/>
      <c r="D165" s="383"/>
    </row>
    <row r="166" spans="1:4">
      <c r="A166" s="328"/>
      <c r="B166" s="328"/>
      <c r="C166" s="328"/>
      <c r="D166" s="383"/>
    </row>
    <row r="167" spans="1:4">
      <c r="A167" s="328"/>
      <c r="B167" s="328"/>
      <c r="C167" s="328"/>
      <c r="D167" s="383"/>
    </row>
    <row r="168" spans="1:4">
      <c r="A168" s="328"/>
      <c r="B168" s="328"/>
      <c r="C168" s="328"/>
      <c r="D168" s="383"/>
    </row>
    <row r="169" spans="1:4">
      <c r="A169" s="328"/>
      <c r="B169" s="328"/>
      <c r="C169" s="328"/>
      <c r="D169" s="383"/>
    </row>
    <row r="170" spans="1:4">
      <c r="A170" s="328"/>
      <c r="B170" s="328"/>
      <c r="C170" s="328"/>
      <c r="D170" s="383"/>
    </row>
    <row r="171" spans="1:4">
      <c r="A171" s="328"/>
      <c r="B171" s="328"/>
      <c r="C171" s="328"/>
      <c r="D171" s="383"/>
    </row>
    <row r="172" spans="1:4">
      <c r="A172" s="328"/>
      <c r="B172" s="328"/>
      <c r="C172" s="328"/>
      <c r="D172" s="383"/>
    </row>
    <row r="173" spans="1:4">
      <c r="A173" s="328"/>
      <c r="B173" s="328"/>
      <c r="C173" s="328"/>
      <c r="D173" s="383"/>
    </row>
    <row r="174" spans="1:4">
      <c r="A174" s="328"/>
      <c r="B174" s="328"/>
      <c r="C174" s="328"/>
      <c r="D174" s="383"/>
    </row>
    <row r="175" spans="1:4">
      <c r="A175" s="328"/>
      <c r="B175" s="328"/>
      <c r="C175" s="328"/>
      <c r="D175" s="383"/>
    </row>
    <row r="176" spans="1:4">
      <c r="A176" s="328"/>
      <c r="B176" s="328"/>
      <c r="C176" s="328"/>
      <c r="D176" s="383"/>
    </row>
    <row r="177" spans="1:4">
      <c r="A177" s="328"/>
      <c r="B177" s="328"/>
      <c r="C177" s="328"/>
      <c r="D177" s="383"/>
    </row>
    <row r="178" spans="1:4">
      <c r="A178" s="328"/>
      <c r="B178" s="328"/>
      <c r="C178" s="328"/>
      <c r="D178" s="383"/>
    </row>
    <row r="179" spans="1:4">
      <c r="A179" s="328"/>
      <c r="B179" s="328"/>
      <c r="C179" s="328"/>
      <c r="D179" s="383"/>
    </row>
    <row r="180" spans="1:4">
      <c r="A180" s="328"/>
      <c r="B180" s="328"/>
      <c r="C180" s="328"/>
      <c r="D180" s="383"/>
    </row>
    <row r="181" spans="1:4">
      <c r="A181" s="328"/>
      <c r="B181" s="328"/>
      <c r="C181" s="328"/>
      <c r="D181" s="383"/>
    </row>
    <row r="182" spans="1:4">
      <c r="A182" s="328"/>
      <c r="B182" s="328"/>
      <c r="C182" s="328"/>
      <c r="D182" s="383"/>
    </row>
    <row r="183" spans="1:4">
      <c r="A183" s="328"/>
      <c r="B183" s="328"/>
      <c r="C183" s="328"/>
      <c r="D183" s="383"/>
    </row>
    <row r="184" spans="1:4">
      <c r="A184" s="328"/>
      <c r="B184" s="328"/>
      <c r="C184" s="328"/>
      <c r="D184" s="383"/>
    </row>
    <row r="185" spans="1:4">
      <c r="A185" s="328"/>
      <c r="B185" s="328"/>
      <c r="C185" s="328"/>
      <c r="D185" s="383"/>
    </row>
    <row r="186" spans="1:4">
      <c r="A186" s="328"/>
      <c r="B186" s="328"/>
      <c r="C186" s="328"/>
      <c r="D186" s="383"/>
    </row>
    <row r="187" spans="1:4">
      <c r="A187" s="328"/>
      <c r="B187" s="328"/>
      <c r="C187" s="328"/>
      <c r="D187" s="383"/>
    </row>
    <row r="188" spans="1:4">
      <c r="A188" s="328"/>
      <c r="B188" s="328"/>
      <c r="C188" s="328"/>
      <c r="D188" s="383"/>
    </row>
    <row r="189" spans="1:4">
      <c r="A189" s="328"/>
      <c r="B189" s="328"/>
      <c r="C189" s="328"/>
      <c r="D189" s="383"/>
    </row>
    <row r="190" spans="1:4">
      <c r="A190" s="328"/>
      <c r="B190" s="328"/>
      <c r="C190" s="328"/>
      <c r="D190" s="383"/>
    </row>
    <row r="191" spans="1:4">
      <c r="A191" s="328"/>
      <c r="B191" s="328"/>
      <c r="C191" s="328"/>
      <c r="D191" s="383"/>
    </row>
    <row r="192" spans="1:4">
      <c r="A192" s="328"/>
      <c r="B192" s="328"/>
      <c r="C192" s="328"/>
      <c r="D192" s="383"/>
    </row>
    <row r="193" spans="1:4">
      <c r="A193" s="328"/>
      <c r="B193" s="328"/>
      <c r="C193" s="328"/>
      <c r="D193" s="383"/>
    </row>
    <row r="194" spans="1:4">
      <c r="A194" s="328"/>
      <c r="B194" s="328"/>
      <c r="C194" s="328"/>
      <c r="D194" s="383"/>
    </row>
    <row r="195" spans="1:4">
      <c r="A195" s="328"/>
      <c r="B195" s="328"/>
      <c r="C195" s="328"/>
      <c r="D195" s="383"/>
    </row>
    <row r="196" spans="1:4">
      <c r="A196" s="328"/>
      <c r="B196" s="328"/>
      <c r="C196" s="328"/>
      <c r="D196" s="383"/>
    </row>
    <row r="197" spans="1:4">
      <c r="A197" s="328"/>
      <c r="B197" s="328"/>
      <c r="C197" s="328"/>
      <c r="D197" s="383"/>
    </row>
    <row r="198" spans="1:4">
      <c r="A198" s="328"/>
      <c r="B198" s="328"/>
      <c r="C198" s="328"/>
      <c r="D198" s="383"/>
    </row>
    <row r="199" spans="1:4">
      <c r="A199" s="328"/>
      <c r="B199" s="328"/>
      <c r="C199" s="328"/>
      <c r="D199" s="383"/>
    </row>
    <row r="200" spans="1:4">
      <c r="A200" s="328"/>
      <c r="B200" s="328"/>
      <c r="C200" s="328"/>
      <c r="D200" s="383"/>
    </row>
    <row r="201" spans="1:4">
      <c r="A201" s="328"/>
      <c r="B201" s="328"/>
      <c r="C201" s="328"/>
      <c r="D201" s="383"/>
    </row>
    <row r="202" spans="1:4">
      <c r="A202" s="328"/>
      <c r="B202" s="328"/>
      <c r="C202" s="328"/>
      <c r="D202" s="383"/>
    </row>
    <row r="203" spans="1:4">
      <c r="A203" s="328"/>
      <c r="B203" s="328"/>
      <c r="C203" s="328"/>
      <c r="D203" s="383"/>
    </row>
    <row r="204" spans="1:4">
      <c r="A204" s="328"/>
      <c r="B204" s="328"/>
      <c r="C204" s="328"/>
      <c r="D204" s="383"/>
    </row>
    <row r="205" spans="1:4">
      <c r="A205" s="328"/>
      <c r="B205" s="328"/>
      <c r="C205" s="328"/>
      <c r="D205" s="383"/>
    </row>
    <row r="206" spans="1:4">
      <c r="A206" s="328"/>
      <c r="B206" s="328"/>
      <c r="C206" s="328"/>
      <c r="D206" s="383"/>
    </row>
    <row r="207" spans="1:4">
      <c r="A207" s="328"/>
      <c r="B207" s="328"/>
      <c r="C207" s="328"/>
      <c r="D207" s="383"/>
    </row>
    <row r="208" spans="1:4">
      <c r="A208" s="328"/>
      <c r="B208" s="328"/>
      <c r="C208" s="328"/>
      <c r="D208" s="383"/>
    </row>
    <row r="209" spans="1:4">
      <c r="A209" s="328"/>
      <c r="B209" s="328"/>
      <c r="C209" s="328"/>
      <c r="D209" s="383"/>
    </row>
    <row r="210" spans="1:4">
      <c r="A210" s="328"/>
      <c r="B210" s="328"/>
      <c r="C210" s="328"/>
      <c r="D210" s="383"/>
    </row>
    <row r="211" spans="1:4">
      <c r="A211" s="328"/>
      <c r="B211" s="328"/>
      <c r="C211" s="328"/>
      <c r="D211" s="383"/>
    </row>
    <row r="212" spans="1:4">
      <c r="A212" s="328"/>
      <c r="B212" s="328"/>
      <c r="C212" s="328"/>
      <c r="D212" s="383"/>
    </row>
    <row r="213" spans="1:4">
      <c r="A213" s="328"/>
      <c r="B213" s="328"/>
      <c r="C213" s="328"/>
      <c r="D213" s="383"/>
    </row>
    <row r="214" spans="1:4">
      <c r="A214" s="328"/>
      <c r="B214" s="328"/>
      <c r="C214" s="328"/>
      <c r="D214" s="383"/>
    </row>
    <row r="215" spans="1:4">
      <c r="A215" s="328"/>
      <c r="B215" s="328"/>
      <c r="C215" s="328"/>
      <c r="D215" s="383"/>
    </row>
    <row r="216" spans="1:4">
      <c r="A216" s="328"/>
      <c r="B216" s="328"/>
      <c r="C216" s="328"/>
      <c r="D216" s="383"/>
    </row>
    <row r="217" spans="1:4">
      <c r="A217" s="328"/>
      <c r="B217" s="328"/>
      <c r="C217" s="328"/>
      <c r="D217" s="383"/>
    </row>
    <row r="218" spans="1:4">
      <c r="A218" s="328"/>
      <c r="B218" s="328"/>
      <c r="C218" s="328"/>
      <c r="D218" s="383"/>
    </row>
    <row r="219" spans="1:4">
      <c r="A219" s="328"/>
      <c r="B219" s="328"/>
      <c r="C219" s="328"/>
      <c r="D219" s="383"/>
    </row>
    <row r="220" spans="1:4">
      <c r="A220" s="328"/>
      <c r="B220" s="328"/>
      <c r="C220" s="328"/>
      <c r="D220" s="383"/>
    </row>
    <row r="221" spans="1:4">
      <c r="A221" s="328"/>
      <c r="B221" s="328"/>
      <c r="C221" s="328"/>
      <c r="D221" s="383"/>
    </row>
    <row r="222" spans="1:4">
      <c r="A222" s="328"/>
      <c r="B222" s="328"/>
      <c r="C222" s="328"/>
      <c r="D222" s="383"/>
    </row>
    <row r="223" spans="1:4">
      <c r="A223" s="328"/>
      <c r="B223" s="328"/>
      <c r="C223" s="328"/>
      <c r="D223" s="383"/>
    </row>
    <row r="224" spans="1:4">
      <c r="A224" s="328"/>
      <c r="B224" s="328"/>
      <c r="C224" s="328"/>
      <c r="D224" s="383"/>
    </row>
    <row r="225" spans="1:4">
      <c r="A225" s="328"/>
      <c r="B225" s="328"/>
      <c r="C225" s="328"/>
      <c r="D225" s="383"/>
    </row>
    <row r="226" spans="1:4">
      <c r="A226" s="328"/>
      <c r="B226" s="328"/>
      <c r="C226" s="328"/>
      <c r="D226" s="383"/>
    </row>
    <row r="227" spans="1:4">
      <c r="A227" s="328"/>
      <c r="B227" s="328"/>
      <c r="C227" s="328"/>
      <c r="D227" s="383"/>
    </row>
    <row r="228" spans="1:4">
      <c r="A228" s="328"/>
      <c r="B228" s="328"/>
      <c r="C228" s="328"/>
      <c r="D228" s="383"/>
    </row>
    <row r="229" spans="1:4">
      <c r="A229" s="328"/>
      <c r="B229" s="328"/>
      <c r="C229" s="328"/>
      <c r="D229" s="383"/>
    </row>
    <row r="230" spans="1:4">
      <c r="A230" s="328"/>
      <c r="B230" s="328"/>
      <c r="C230" s="328"/>
      <c r="D230" s="383"/>
    </row>
    <row r="231" spans="1:4">
      <c r="A231" s="328"/>
      <c r="B231" s="328"/>
      <c r="C231" s="328"/>
      <c r="D231" s="383"/>
    </row>
    <row r="232" spans="1:4">
      <c r="A232" s="328"/>
      <c r="B232" s="328"/>
      <c r="C232" s="328"/>
      <c r="D232" s="383"/>
    </row>
    <row r="233" spans="1:4">
      <c r="A233" s="328"/>
      <c r="B233" s="328"/>
      <c r="C233" s="328"/>
      <c r="D233" s="383"/>
    </row>
    <row r="234" spans="1:4">
      <c r="A234" s="328"/>
      <c r="B234" s="328"/>
      <c r="C234" s="328"/>
      <c r="D234" s="383"/>
    </row>
    <row r="235" spans="1:4">
      <c r="A235" s="328"/>
      <c r="B235" s="328"/>
      <c r="C235" s="328"/>
      <c r="D235" s="383"/>
    </row>
    <row r="236" spans="1:4">
      <c r="A236" s="328"/>
      <c r="B236" s="328"/>
      <c r="C236" s="328"/>
      <c r="D236" s="383"/>
    </row>
    <row r="237" spans="1:4">
      <c r="A237" s="328"/>
      <c r="B237" s="328"/>
      <c r="C237" s="328"/>
      <c r="D237" s="383"/>
    </row>
    <row r="238" spans="1:4">
      <c r="A238" s="328"/>
      <c r="B238" s="328"/>
      <c r="C238" s="328"/>
      <c r="D238" s="383"/>
    </row>
    <row r="239" spans="1:4">
      <c r="A239" s="328"/>
      <c r="B239" s="328"/>
      <c r="C239" s="328"/>
      <c r="D239" s="383"/>
    </row>
    <row r="240" spans="1:4">
      <c r="A240" s="328"/>
      <c r="B240" s="328"/>
      <c r="C240" s="328"/>
      <c r="D240" s="383"/>
    </row>
    <row r="241" spans="1:4">
      <c r="A241" s="328"/>
      <c r="B241" s="328"/>
      <c r="C241" s="328"/>
      <c r="D241" s="383"/>
    </row>
    <row r="242" spans="1:4">
      <c r="A242" s="328"/>
      <c r="B242" s="328"/>
      <c r="C242" s="328"/>
      <c r="D242" s="383"/>
    </row>
    <row r="243" spans="1:4">
      <c r="A243" s="328"/>
      <c r="B243" s="328"/>
      <c r="C243" s="328"/>
      <c r="D243" s="383"/>
    </row>
    <row r="244" spans="1:4">
      <c r="A244" s="328"/>
      <c r="B244" s="328"/>
      <c r="C244" s="328"/>
      <c r="D244" s="383"/>
    </row>
    <row r="245" spans="1:4">
      <c r="A245" s="328"/>
      <c r="B245" s="328"/>
      <c r="C245" s="328"/>
      <c r="D245" s="383"/>
    </row>
    <row r="246" spans="1:4">
      <c r="A246" s="328"/>
      <c r="B246" s="328"/>
      <c r="C246" s="328"/>
      <c r="D246" s="383"/>
    </row>
    <row r="247" spans="1:4">
      <c r="A247" s="328"/>
      <c r="B247" s="328"/>
      <c r="C247" s="328"/>
      <c r="D247" s="383"/>
    </row>
    <row r="248" spans="1:4">
      <c r="A248" s="328"/>
      <c r="B248" s="328"/>
      <c r="C248" s="328"/>
      <c r="D248" s="383"/>
    </row>
    <row r="249" spans="1:4">
      <c r="A249" s="328"/>
      <c r="B249" s="328"/>
      <c r="C249" s="328"/>
      <c r="D249" s="383"/>
    </row>
    <row r="250" spans="1:4">
      <c r="A250" s="328"/>
      <c r="B250" s="328"/>
      <c r="C250" s="328"/>
      <c r="D250" s="383"/>
    </row>
    <row r="251" spans="1:4">
      <c r="A251" s="328"/>
      <c r="B251" s="328"/>
      <c r="C251" s="328"/>
      <c r="D251" s="383"/>
    </row>
    <row r="252" spans="1:4">
      <c r="A252" s="328"/>
      <c r="B252" s="328"/>
      <c r="C252" s="328"/>
      <c r="D252" s="383"/>
    </row>
    <row r="253" spans="1:4">
      <c r="A253" s="328"/>
      <c r="B253" s="328"/>
      <c r="C253" s="328"/>
      <c r="D253" s="383"/>
    </row>
    <row r="254" spans="1:4">
      <c r="A254" s="328"/>
      <c r="B254" s="328"/>
      <c r="C254" s="328"/>
      <c r="D254" s="383"/>
    </row>
    <row r="255" spans="1:4">
      <c r="A255" s="328"/>
      <c r="B255" s="328"/>
      <c r="C255" s="328"/>
      <c r="D255" s="383"/>
    </row>
    <row r="256" spans="1:4">
      <c r="A256" s="328"/>
      <c r="B256" s="328"/>
      <c r="C256" s="328"/>
      <c r="D256" s="383"/>
    </row>
    <row r="257" spans="1:4">
      <c r="A257" s="328"/>
      <c r="B257" s="328"/>
      <c r="C257" s="328"/>
      <c r="D257" s="383"/>
    </row>
    <row r="258" spans="1:4">
      <c r="A258" s="328"/>
      <c r="B258" s="328"/>
      <c r="C258" s="328"/>
      <c r="D258" s="383"/>
    </row>
    <row r="259" spans="1:4">
      <c r="A259" s="328"/>
      <c r="B259" s="328"/>
      <c r="C259" s="328"/>
      <c r="D259" s="383"/>
    </row>
    <row r="260" spans="1:4">
      <c r="A260" s="328"/>
      <c r="B260" s="328"/>
      <c r="C260" s="328"/>
      <c r="D260" s="383"/>
    </row>
    <row r="261" spans="1:4">
      <c r="A261" s="328"/>
      <c r="B261" s="328"/>
      <c r="C261" s="328"/>
      <c r="D261" s="383"/>
    </row>
    <row r="262" spans="1:4">
      <c r="A262" s="328"/>
      <c r="B262" s="328"/>
      <c r="C262" s="328"/>
      <c r="D262" s="383"/>
    </row>
    <row r="263" spans="1:4">
      <c r="A263" s="328"/>
      <c r="B263" s="328"/>
      <c r="C263" s="328"/>
      <c r="D263" s="383"/>
    </row>
    <row r="264" spans="1:4">
      <c r="A264" s="328"/>
      <c r="B264" s="328"/>
      <c r="C264" s="328"/>
      <c r="D264" s="383"/>
    </row>
    <row r="265" spans="1:4">
      <c r="A265" s="328"/>
      <c r="B265" s="328"/>
      <c r="C265" s="328"/>
      <c r="D265" s="383"/>
    </row>
    <row r="266" spans="1:4">
      <c r="A266" s="328"/>
      <c r="B266" s="328"/>
      <c r="C266" s="328"/>
      <c r="D266" s="383"/>
    </row>
    <row r="267" spans="1:4">
      <c r="A267" s="328"/>
      <c r="B267" s="328"/>
      <c r="C267" s="328"/>
      <c r="D267" s="383"/>
    </row>
    <row r="268" spans="1:4">
      <c r="A268" s="328"/>
      <c r="B268" s="328"/>
      <c r="C268" s="328"/>
      <c r="D268" s="383"/>
    </row>
    <row r="269" spans="1:4">
      <c r="A269" s="328"/>
      <c r="B269" s="328"/>
      <c r="C269" s="328"/>
      <c r="D269" s="383"/>
    </row>
    <row r="270" spans="1:4">
      <c r="A270" s="328"/>
      <c r="B270" s="328"/>
      <c r="C270" s="328"/>
      <c r="D270" s="383"/>
    </row>
    <row r="271" spans="1:4">
      <c r="A271" s="328"/>
      <c r="B271" s="328"/>
      <c r="C271" s="328"/>
      <c r="D271" s="383"/>
    </row>
    <row r="272" spans="1:4">
      <c r="A272" s="328"/>
      <c r="B272" s="328"/>
      <c r="C272" s="328"/>
      <c r="D272" s="383"/>
    </row>
    <row r="273" spans="1:4">
      <c r="A273" s="328"/>
      <c r="B273" s="328"/>
      <c r="C273" s="328"/>
      <c r="D273" s="383"/>
    </row>
    <row r="274" spans="1:4">
      <c r="A274" s="328"/>
      <c r="B274" s="328"/>
      <c r="C274" s="328"/>
      <c r="D274" s="383"/>
    </row>
    <row r="275" spans="1:4">
      <c r="A275" s="328"/>
      <c r="B275" s="328"/>
      <c r="C275" s="328"/>
      <c r="D275" s="383"/>
    </row>
    <row r="276" spans="1:4">
      <c r="A276" s="328"/>
      <c r="B276" s="328"/>
      <c r="C276" s="328"/>
      <c r="D276" s="383"/>
    </row>
    <row r="277" spans="1:4">
      <c r="A277" s="328"/>
      <c r="B277" s="328"/>
      <c r="C277" s="328"/>
      <c r="D277" s="383"/>
    </row>
    <row r="278" spans="1:4">
      <c r="A278" s="328"/>
      <c r="B278" s="328"/>
      <c r="C278" s="328"/>
      <c r="D278" s="383"/>
    </row>
    <row r="279" spans="1:4">
      <c r="A279" s="328"/>
      <c r="B279" s="328"/>
      <c r="C279" s="328"/>
      <c r="D279" s="383"/>
    </row>
    <row r="280" spans="1:4">
      <c r="A280" s="328"/>
      <c r="B280" s="328"/>
      <c r="C280" s="328"/>
      <c r="D280" s="383"/>
    </row>
    <row r="281" spans="1:4">
      <c r="A281" s="328"/>
      <c r="B281" s="328"/>
      <c r="C281" s="328"/>
      <c r="D281" s="383"/>
    </row>
    <row r="282" spans="1:4">
      <c r="A282" s="328"/>
      <c r="B282" s="328"/>
      <c r="C282" s="328"/>
      <c r="D282" s="383"/>
    </row>
    <row r="283" spans="1:4">
      <c r="A283" s="328"/>
      <c r="B283" s="328"/>
      <c r="C283" s="328"/>
      <c r="D283" s="383"/>
    </row>
    <row r="284" spans="1:4">
      <c r="A284" s="328"/>
      <c r="B284" s="328"/>
      <c r="C284" s="328"/>
      <c r="D284" s="383"/>
    </row>
    <row r="285" spans="1:4">
      <c r="A285" s="328"/>
      <c r="B285" s="328"/>
      <c r="C285" s="328"/>
      <c r="D285" s="383"/>
    </row>
    <row r="286" spans="1:4">
      <c r="A286" s="328"/>
      <c r="B286" s="328"/>
      <c r="C286" s="328"/>
      <c r="D286" s="383"/>
    </row>
    <row r="287" spans="1:4">
      <c r="A287" s="328"/>
      <c r="B287" s="328"/>
      <c r="C287" s="328"/>
      <c r="D287" s="383"/>
    </row>
    <row r="288" spans="1:4">
      <c r="A288" s="328"/>
      <c r="B288" s="328"/>
      <c r="C288" s="328"/>
      <c r="D288" s="383"/>
    </row>
    <row r="289" spans="1:4">
      <c r="A289" s="328"/>
      <c r="B289" s="328"/>
      <c r="C289" s="328"/>
      <c r="D289" s="383"/>
    </row>
    <row r="290" spans="1:4">
      <c r="A290" s="328"/>
      <c r="B290" s="328"/>
      <c r="C290" s="328"/>
      <c r="D290" s="383"/>
    </row>
    <row r="291" spans="1:4">
      <c r="A291" s="328"/>
      <c r="B291" s="328"/>
      <c r="C291" s="328"/>
      <c r="D291" s="383"/>
    </row>
    <row r="292" spans="1:4">
      <c r="A292" s="328"/>
      <c r="B292" s="328"/>
      <c r="C292" s="328"/>
      <c r="D292" s="383"/>
    </row>
    <row r="293" spans="1:4">
      <c r="A293" s="328"/>
      <c r="B293" s="328"/>
      <c r="C293" s="328"/>
      <c r="D293" s="383"/>
    </row>
  </sheetData>
  <sheetProtection password="C617" sheet="1" objects="1" scenarios="1" selectLockedCells="1" selectUnlockedCells="1"/>
  <mergeCells count="16">
    <mergeCell ref="A64:D65"/>
    <mergeCell ref="A67:A80"/>
    <mergeCell ref="A81:D81"/>
    <mergeCell ref="A83:A96"/>
    <mergeCell ref="A54:A60"/>
    <mergeCell ref="B62:D62"/>
    <mergeCell ref="A22:A47"/>
    <mergeCell ref="A48:C48"/>
    <mergeCell ref="B49:D49"/>
    <mergeCell ref="A51:D52"/>
    <mergeCell ref="B1:D1"/>
    <mergeCell ref="A3:D4"/>
    <mergeCell ref="A6:A15"/>
    <mergeCell ref="B8:D8"/>
    <mergeCell ref="B17:D17"/>
    <mergeCell ref="A19:D20"/>
  </mergeCells>
  <pageMargins left="0.7" right="0.7" top="0.75" bottom="0.75" header="0.3" footer="0.3"/>
  <pageSetup paperSize="9" scale="80" orientation="portrait" r:id="rId1"/>
  <rowBreaks count="1" manualBreakCount="1">
    <brk id="48" max="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B1:R77"/>
  <sheetViews>
    <sheetView workbookViewId="0">
      <pane ySplit="1" topLeftCell="A2" activePane="bottomLeft" state="frozen"/>
      <selection activeCell="E3" sqref="E3"/>
      <selection pane="bottomLeft" activeCell="G14" sqref="G14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9.28515625" style="670" customWidth="1"/>
    <col min="10" max="10" width="10.5703125" style="670" customWidth="1"/>
    <col min="11" max="11" width="11.85546875" style="670" customWidth="1"/>
    <col min="12" max="13" width="9.28515625" style="670" hidden="1" customWidth="1"/>
    <col min="14" max="14" width="0" style="670" hidden="1" customWidth="1"/>
    <col min="15" max="15" width="10.85546875" style="670" hidden="1" customWidth="1"/>
    <col min="16" max="17" width="9.28515625" style="670" hidden="1" customWidth="1"/>
    <col min="18" max="16384" width="9.140625" style="665"/>
  </cols>
  <sheetData>
    <row r="1" spans="2:18" ht="24">
      <c r="B1" s="396" t="s">
        <v>1086</v>
      </c>
      <c r="C1" s="396" t="s">
        <v>1087</v>
      </c>
      <c r="D1" s="396" t="s">
        <v>988</v>
      </c>
      <c r="E1" s="396" t="s">
        <v>989</v>
      </c>
      <c r="F1" s="396" t="s">
        <v>990</v>
      </c>
      <c r="G1" s="396" t="s">
        <v>991</v>
      </c>
      <c r="H1" s="396" t="s">
        <v>993</v>
      </c>
      <c r="I1" s="396" t="s">
        <v>992</v>
      </c>
      <c r="J1" s="396" t="s">
        <v>994</v>
      </c>
      <c r="K1" s="396" t="s">
        <v>995</v>
      </c>
      <c r="L1" s="1043" t="s">
        <v>996</v>
      </c>
      <c r="M1" s="1043" t="s">
        <v>997</v>
      </c>
      <c r="N1" s="1043"/>
      <c r="O1" s="1043"/>
      <c r="P1" s="1043" t="s">
        <v>1694</v>
      </c>
      <c r="Q1" s="1044" t="s">
        <v>991</v>
      </c>
    </row>
    <row r="2" spans="2:18">
      <c r="B2" s="396"/>
      <c r="C2" s="396">
        <f>РФ!J12</f>
        <v>66.339314999999999</v>
      </c>
      <c r="D2" s="396"/>
      <c r="E2" s="396">
        <f>KZT!I3</f>
        <v>6.16</v>
      </c>
      <c r="F2" s="396"/>
      <c r="G2" s="396">
        <v>1.25</v>
      </c>
      <c r="H2" s="396"/>
      <c r="I2" s="396"/>
      <c r="J2" s="396"/>
      <c r="K2" s="396"/>
      <c r="L2" s="1043"/>
      <c r="M2" s="1043"/>
      <c r="N2" s="1043"/>
      <c r="O2" s="1043"/>
      <c r="P2" s="1043"/>
      <c r="Q2" s="1044"/>
    </row>
    <row r="3" spans="2:18">
      <c r="B3" s="347">
        <v>337.5</v>
      </c>
      <c r="C3" s="666">
        <f>C2</f>
        <v>66.339314999999999</v>
      </c>
      <c r="D3" s="666">
        <f>B3*C3</f>
        <v>22389.518812499999</v>
      </c>
      <c r="E3" s="666">
        <f>E2</f>
        <v>6.16</v>
      </c>
      <c r="F3" s="666">
        <f>D3*E3</f>
        <v>137919.43588499998</v>
      </c>
      <c r="G3" s="286">
        <f>G2</f>
        <v>1.25</v>
      </c>
      <c r="H3" s="286">
        <f>F3*G3</f>
        <v>172399.29485625</v>
      </c>
      <c r="I3" s="286">
        <f>H3*12/100</f>
        <v>20687.915382749998</v>
      </c>
      <c r="J3" s="667">
        <f>F3+I3</f>
        <v>158607.35126774997</v>
      </c>
      <c r="K3" s="666">
        <f>J3</f>
        <v>158607.35126774997</v>
      </c>
      <c r="L3" s="669">
        <v>324</v>
      </c>
      <c r="M3" s="939">
        <f>K3/L3</f>
        <v>489.52886193749993</v>
      </c>
      <c r="N3" s="669"/>
      <c r="O3" s="667">
        <f>K3-I3-F3</f>
        <v>0</v>
      </c>
      <c r="P3" s="939">
        <f>O3*10/100</f>
        <v>0</v>
      </c>
      <c r="Q3" s="969">
        <f>O3-P3</f>
        <v>0</v>
      </c>
      <c r="R3" s="668"/>
    </row>
    <row r="4" spans="2:18">
      <c r="B4" s="669">
        <v>375</v>
      </c>
      <c r="C4" s="666">
        <f t="shared" ref="C4:C67" si="0">C3</f>
        <v>66.339314999999999</v>
      </c>
      <c r="D4" s="666">
        <f>B4*C4</f>
        <v>24877.243125000001</v>
      </c>
      <c r="E4" s="666">
        <f t="shared" ref="E4:E67" si="1">E3</f>
        <v>6.16</v>
      </c>
      <c r="F4" s="666">
        <f>D4*E4</f>
        <v>153243.81765000001</v>
      </c>
      <c r="G4" s="286">
        <f t="shared" ref="G4:G67" si="2">G3</f>
        <v>1.25</v>
      </c>
      <c r="H4" s="286">
        <f>F4*G4</f>
        <v>191554.77206250001</v>
      </c>
      <c r="I4" s="286">
        <f>H4*12/100</f>
        <v>22986.572647500001</v>
      </c>
      <c r="J4" s="667">
        <f>F4+I4</f>
        <v>176230.39029750001</v>
      </c>
      <c r="K4" s="666">
        <f t="shared" ref="K4:K67" si="3">J4</f>
        <v>176230.39029750001</v>
      </c>
      <c r="L4" s="669">
        <v>324</v>
      </c>
      <c r="M4" s="939">
        <f>K4/L4</f>
        <v>543.92095770833339</v>
      </c>
      <c r="N4" s="669"/>
      <c r="O4" s="667">
        <f>K4-I4-F4</f>
        <v>0</v>
      </c>
      <c r="P4" s="939">
        <f>O4*10/100</f>
        <v>0</v>
      </c>
      <c r="Q4" s="969">
        <f>O4-P4</f>
        <v>0</v>
      </c>
    </row>
    <row r="5" spans="2:18">
      <c r="C5" s="666">
        <f t="shared" si="0"/>
        <v>66.339314999999999</v>
      </c>
      <c r="E5" s="666">
        <f t="shared" si="1"/>
        <v>6.16</v>
      </c>
      <c r="G5" s="286">
        <f t="shared" si="2"/>
        <v>1.25</v>
      </c>
      <c r="K5" s="666">
        <f t="shared" si="3"/>
        <v>0</v>
      </c>
    </row>
    <row r="6" spans="2:18">
      <c r="B6" s="669">
        <v>42.5</v>
      </c>
      <c r="C6" s="666">
        <f t="shared" si="0"/>
        <v>66.339314999999999</v>
      </c>
      <c r="D6" s="666">
        <f t="shared" ref="D6:D12" si="4">B6*C6</f>
        <v>2819.4208874999999</v>
      </c>
      <c r="E6" s="666">
        <f t="shared" si="1"/>
        <v>6.16</v>
      </c>
      <c r="F6" s="666">
        <f t="shared" ref="F6:F12" si="5">D6*E6</f>
        <v>17367.632667000002</v>
      </c>
      <c r="G6" s="286">
        <f t="shared" si="2"/>
        <v>1.25</v>
      </c>
      <c r="H6" s="286">
        <f t="shared" ref="H6:H12" si="6">F6*G6</f>
        <v>21709.540833750001</v>
      </c>
      <c r="I6" s="286">
        <f t="shared" ref="I6:I12" si="7">H6*12/100</f>
        <v>2605.1449000500002</v>
      </c>
      <c r="J6" s="667">
        <f t="shared" ref="J6:J12" si="8">F6+I6</f>
        <v>19972.777567050001</v>
      </c>
      <c r="K6" s="666">
        <f t="shared" si="3"/>
        <v>19972.777567050001</v>
      </c>
      <c r="L6" s="669">
        <v>324</v>
      </c>
      <c r="M6" s="939">
        <f t="shared" ref="M6:M12" si="9">K6/L6</f>
        <v>61.644375206944446</v>
      </c>
      <c r="N6" s="669"/>
      <c r="O6" s="667">
        <f t="shared" ref="O6:O12" si="10">K6-I6-F6</f>
        <v>0</v>
      </c>
      <c r="P6" s="939">
        <f t="shared" ref="P6:P12" si="11">O6*15/100</f>
        <v>0</v>
      </c>
      <c r="Q6" s="969">
        <f t="shared" ref="Q6:Q12" si="12">O6-P6</f>
        <v>0</v>
      </c>
    </row>
    <row r="7" spans="2:18">
      <c r="B7" s="669">
        <v>47.5</v>
      </c>
      <c r="C7" s="666">
        <f t="shared" si="0"/>
        <v>66.339314999999999</v>
      </c>
      <c r="D7" s="666">
        <f t="shared" si="4"/>
        <v>3151.1174624999999</v>
      </c>
      <c r="E7" s="666">
        <f t="shared" si="1"/>
        <v>6.16</v>
      </c>
      <c r="F7" s="666">
        <f t="shared" si="5"/>
        <v>19410.883569000001</v>
      </c>
      <c r="G7" s="286">
        <f t="shared" si="2"/>
        <v>1.25</v>
      </c>
      <c r="H7" s="286">
        <f t="shared" si="6"/>
        <v>24263.604461250001</v>
      </c>
      <c r="I7" s="286">
        <f t="shared" si="7"/>
        <v>2911.6325353500001</v>
      </c>
      <c r="J7" s="667">
        <f t="shared" si="8"/>
        <v>22322.516104350001</v>
      </c>
      <c r="K7" s="666">
        <f t="shared" si="3"/>
        <v>22322.516104350001</v>
      </c>
      <c r="L7" s="669">
        <v>324</v>
      </c>
      <c r="M7" s="939">
        <f t="shared" si="9"/>
        <v>68.896654643055555</v>
      </c>
      <c r="N7" s="669"/>
      <c r="O7" s="667">
        <f t="shared" si="10"/>
        <v>0</v>
      </c>
      <c r="P7" s="939">
        <f t="shared" si="11"/>
        <v>0</v>
      </c>
      <c r="Q7" s="969">
        <f t="shared" si="12"/>
        <v>0</v>
      </c>
    </row>
    <row r="8" spans="2:18">
      <c r="B8" s="669">
        <v>97.5</v>
      </c>
      <c r="C8" s="666">
        <f t="shared" si="0"/>
        <v>66.339314999999999</v>
      </c>
      <c r="D8" s="666">
        <f t="shared" si="4"/>
        <v>6468.0832124999997</v>
      </c>
      <c r="E8" s="666">
        <f t="shared" si="1"/>
        <v>6.16</v>
      </c>
      <c r="F8" s="666">
        <f t="shared" si="5"/>
        <v>39843.392589000003</v>
      </c>
      <c r="G8" s="286">
        <f t="shared" si="2"/>
        <v>1.25</v>
      </c>
      <c r="H8" s="286">
        <f t="shared" si="6"/>
        <v>49804.240736250002</v>
      </c>
      <c r="I8" s="286">
        <f t="shared" si="7"/>
        <v>5976.5088883500002</v>
      </c>
      <c r="J8" s="667">
        <f t="shared" si="8"/>
        <v>45819.901477350002</v>
      </c>
      <c r="K8" s="666">
        <f t="shared" si="3"/>
        <v>45819.901477350002</v>
      </c>
      <c r="L8" s="669">
        <v>324</v>
      </c>
      <c r="M8" s="939">
        <f t="shared" si="9"/>
        <v>141.41944900416667</v>
      </c>
      <c r="N8" s="669"/>
      <c r="O8" s="667">
        <f t="shared" si="10"/>
        <v>0</v>
      </c>
      <c r="P8" s="939">
        <f t="shared" si="11"/>
        <v>0</v>
      </c>
      <c r="Q8" s="969">
        <f t="shared" si="12"/>
        <v>0</v>
      </c>
    </row>
    <row r="9" spans="2:18">
      <c r="B9" s="669">
        <v>51.5</v>
      </c>
      <c r="C9" s="666">
        <f t="shared" si="0"/>
        <v>66.339314999999999</v>
      </c>
      <c r="D9" s="666">
        <f t="shared" si="4"/>
        <v>3416.4747225000001</v>
      </c>
      <c r="E9" s="666">
        <f t="shared" si="1"/>
        <v>6.16</v>
      </c>
      <c r="F9" s="666">
        <f t="shared" si="5"/>
        <v>21045.484290600001</v>
      </c>
      <c r="G9" s="286">
        <f t="shared" si="2"/>
        <v>1.25</v>
      </c>
      <c r="H9" s="286">
        <f t="shared" si="6"/>
        <v>26306.855363250001</v>
      </c>
      <c r="I9" s="286">
        <f t="shared" si="7"/>
        <v>3156.8226435900001</v>
      </c>
      <c r="J9" s="667">
        <f t="shared" si="8"/>
        <v>24202.306934190001</v>
      </c>
      <c r="K9" s="666">
        <f t="shared" si="3"/>
        <v>24202.306934190001</v>
      </c>
      <c r="L9" s="669">
        <v>324</v>
      </c>
      <c r="M9" s="939">
        <f t="shared" si="9"/>
        <v>74.698478191944446</v>
      </c>
      <c r="N9" s="669"/>
      <c r="O9" s="667">
        <f t="shared" si="10"/>
        <v>0</v>
      </c>
      <c r="P9" s="939">
        <f t="shared" si="11"/>
        <v>0</v>
      </c>
      <c r="Q9" s="969">
        <f t="shared" si="12"/>
        <v>0</v>
      </c>
    </row>
    <row r="10" spans="2:18">
      <c r="B10" s="669">
        <v>103.5</v>
      </c>
      <c r="C10" s="666">
        <f t="shared" si="0"/>
        <v>66.339314999999999</v>
      </c>
      <c r="D10" s="666">
        <f t="shared" si="4"/>
        <v>6866.1191024999998</v>
      </c>
      <c r="E10" s="666">
        <f t="shared" si="1"/>
        <v>6.16</v>
      </c>
      <c r="F10" s="666">
        <f t="shared" si="5"/>
        <v>42295.293671400002</v>
      </c>
      <c r="G10" s="286">
        <f t="shared" si="2"/>
        <v>1.25</v>
      </c>
      <c r="H10" s="286">
        <f t="shared" si="6"/>
        <v>52869.117089250001</v>
      </c>
      <c r="I10" s="286">
        <f t="shared" si="7"/>
        <v>6344.2940507100002</v>
      </c>
      <c r="J10" s="667">
        <f t="shared" si="8"/>
        <v>48639.587722110002</v>
      </c>
      <c r="K10" s="666">
        <f t="shared" si="3"/>
        <v>48639.587722110002</v>
      </c>
      <c r="L10" s="669">
        <v>324</v>
      </c>
      <c r="M10" s="939">
        <f t="shared" si="9"/>
        <v>150.12218432750001</v>
      </c>
      <c r="N10" s="669"/>
      <c r="O10" s="667">
        <f t="shared" si="10"/>
        <v>0</v>
      </c>
      <c r="P10" s="939">
        <f t="shared" si="11"/>
        <v>0</v>
      </c>
      <c r="Q10" s="969">
        <f t="shared" si="12"/>
        <v>0</v>
      </c>
    </row>
    <row r="11" spans="2:18">
      <c r="B11" s="669">
        <v>129.5</v>
      </c>
      <c r="C11" s="666">
        <f t="shared" si="0"/>
        <v>66.339314999999999</v>
      </c>
      <c r="D11" s="666">
        <f t="shared" si="4"/>
        <v>8590.9412924999997</v>
      </c>
      <c r="E11" s="666">
        <f t="shared" si="1"/>
        <v>6.16</v>
      </c>
      <c r="F11" s="666">
        <f t="shared" si="5"/>
        <v>52920.198361800001</v>
      </c>
      <c r="G11" s="286">
        <f t="shared" si="2"/>
        <v>1.25</v>
      </c>
      <c r="H11" s="286">
        <f t="shared" si="6"/>
        <v>66150.247952250007</v>
      </c>
      <c r="I11" s="286">
        <f t="shared" si="7"/>
        <v>7938.0297542700009</v>
      </c>
      <c r="J11" s="667">
        <f t="shared" si="8"/>
        <v>60858.22811607</v>
      </c>
      <c r="K11" s="666">
        <f t="shared" si="3"/>
        <v>60858.22811607</v>
      </c>
      <c r="L11" s="669">
        <v>324</v>
      </c>
      <c r="M11" s="939">
        <f t="shared" si="9"/>
        <v>187.83403739527779</v>
      </c>
      <c r="N11" s="669"/>
      <c r="O11" s="667">
        <f t="shared" si="10"/>
        <v>0</v>
      </c>
      <c r="P11" s="939">
        <f t="shared" si="11"/>
        <v>0</v>
      </c>
      <c r="Q11" s="969">
        <f t="shared" si="12"/>
        <v>0</v>
      </c>
    </row>
    <row r="12" spans="2:18">
      <c r="B12" s="669">
        <v>179.5</v>
      </c>
      <c r="C12" s="666">
        <f t="shared" si="0"/>
        <v>66.339314999999999</v>
      </c>
      <c r="D12" s="666">
        <f t="shared" si="4"/>
        <v>11907.907042499999</v>
      </c>
      <c r="E12" s="666">
        <f t="shared" si="1"/>
        <v>6.16</v>
      </c>
      <c r="F12" s="666">
        <f t="shared" si="5"/>
        <v>73352.707381799992</v>
      </c>
      <c r="G12" s="286">
        <f t="shared" si="2"/>
        <v>1.25</v>
      </c>
      <c r="H12" s="286">
        <f t="shared" si="6"/>
        <v>91690.88422724999</v>
      </c>
      <c r="I12" s="286">
        <f t="shared" si="7"/>
        <v>11002.906107269999</v>
      </c>
      <c r="J12" s="667">
        <f t="shared" si="8"/>
        <v>84355.61348906999</v>
      </c>
      <c r="K12" s="666">
        <f t="shared" si="3"/>
        <v>84355.61348906999</v>
      </c>
      <c r="L12" s="669">
        <v>324</v>
      </c>
      <c r="M12" s="939">
        <f t="shared" si="9"/>
        <v>260.35683175638889</v>
      </c>
      <c r="N12" s="669"/>
      <c r="O12" s="667">
        <f t="shared" si="10"/>
        <v>0</v>
      </c>
      <c r="P12" s="939">
        <f t="shared" si="11"/>
        <v>0</v>
      </c>
      <c r="Q12" s="969">
        <f t="shared" si="12"/>
        <v>0</v>
      </c>
    </row>
    <row r="13" spans="2:18">
      <c r="C13" s="666">
        <f t="shared" si="0"/>
        <v>66.339314999999999</v>
      </c>
      <c r="E13" s="666">
        <f t="shared" si="1"/>
        <v>6.16</v>
      </c>
      <c r="G13" s="286">
        <f t="shared" si="2"/>
        <v>1.25</v>
      </c>
      <c r="K13" s="666">
        <f t="shared" si="3"/>
        <v>0</v>
      </c>
    </row>
    <row r="14" spans="2:18">
      <c r="B14" s="669">
        <v>652.5</v>
      </c>
      <c r="C14" s="666">
        <f t="shared" si="0"/>
        <v>66.339314999999999</v>
      </c>
      <c r="D14" s="666">
        <f t="shared" ref="D14:D39" si="13">B14*C14</f>
        <v>43286.4030375</v>
      </c>
      <c r="E14" s="666">
        <f t="shared" si="1"/>
        <v>6.16</v>
      </c>
      <c r="F14" s="666">
        <f t="shared" ref="F14:F39" si="14">D14*E14</f>
        <v>266644.24271100003</v>
      </c>
      <c r="G14" s="286">
        <f t="shared" si="2"/>
        <v>1.25</v>
      </c>
      <c r="H14" s="286">
        <f t="shared" ref="H14:H39" si="15">F14*G14</f>
        <v>333305.30338875006</v>
      </c>
      <c r="I14" s="286">
        <f t="shared" ref="I14:I39" si="16">H14*12/100</f>
        <v>39996.63640665001</v>
      </c>
      <c r="J14" s="667">
        <f t="shared" ref="J14:J39" si="17">F14+I14</f>
        <v>306640.87911765004</v>
      </c>
      <c r="K14" s="666">
        <f t="shared" si="3"/>
        <v>306640.87911765004</v>
      </c>
      <c r="L14" s="669">
        <v>324</v>
      </c>
      <c r="M14" s="939">
        <f t="shared" ref="M14:M39" si="18">K14/L14</f>
        <v>946.42246641250017</v>
      </c>
      <c r="N14" s="669"/>
      <c r="O14" s="667">
        <f t="shared" ref="O14:O39" si="19">K14-I14-F14</f>
        <v>0</v>
      </c>
      <c r="P14" s="939">
        <f t="shared" ref="P14:P39" si="20">O14*15/100</f>
        <v>0</v>
      </c>
      <c r="Q14" s="969">
        <f t="shared" ref="Q14:Q39" si="21">O14-P14</f>
        <v>0</v>
      </c>
    </row>
    <row r="15" spans="2:18">
      <c r="B15" s="669">
        <v>652.5</v>
      </c>
      <c r="C15" s="666">
        <f t="shared" si="0"/>
        <v>66.339314999999999</v>
      </c>
      <c r="D15" s="666">
        <f t="shared" si="13"/>
        <v>43286.4030375</v>
      </c>
      <c r="E15" s="666">
        <f t="shared" si="1"/>
        <v>6.16</v>
      </c>
      <c r="F15" s="666">
        <f t="shared" si="14"/>
        <v>266644.24271100003</v>
      </c>
      <c r="G15" s="286">
        <f t="shared" si="2"/>
        <v>1.25</v>
      </c>
      <c r="H15" s="286">
        <f t="shared" si="15"/>
        <v>333305.30338875006</v>
      </c>
      <c r="I15" s="286">
        <f t="shared" si="16"/>
        <v>39996.63640665001</v>
      </c>
      <c r="J15" s="667">
        <f t="shared" si="17"/>
        <v>306640.87911765004</v>
      </c>
      <c r="K15" s="666">
        <f t="shared" si="3"/>
        <v>306640.87911765004</v>
      </c>
      <c r="L15" s="669">
        <v>324</v>
      </c>
      <c r="M15" s="939">
        <f t="shared" si="18"/>
        <v>946.42246641250017</v>
      </c>
      <c r="N15" s="669"/>
      <c r="O15" s="667">
        <f t="shared" si="19"/>
        <v>0</v>
      </c>
      <c r="P15" s="939">
        <f t="shared" si="20"/>
        <v>0</v>
      </c>
      <c r="Q15" s="969">
        <f t="shared" si="21"/>
        <v>0</v>
      </c>
    </row>
    <row r="16" spans="2:18">
      <c r="B16" s="669">
        <v>723</v>
      </c>
      <c r="C16" s="666">
        <f t="shared" si="0"/>
        <v>66.339314999999999</v>
      </c>
      <c r="D16" s="666">
        <f t="shared" si="13"/>
        <v>47963.324744999998</v>
      </c>
      <c r="E16" s="666">
        <f t="shared" si="1"/>
        <v>6.16</v>
      </c>
      <c r="F16" s="666">
        <f t="shared" si="14"/>
        <v>295454.08042919997</v>
      </c>
      <c r="G16" s="286">
        <f t="shared" si="2"/>
        <v>1.25</v>
      </c>
      <c r="H16" s="286">
        <f t="shared" si="15"/>
        <v>369317.60053649999</v>
      </c>
      <c r="I16" s="286">
        <f t="shared" si="16"/>
        <v>44318.112064379995</v>
      </c>
      <c r="J16" s="667">
        <f t="shared" si="17"/>
        <v>339772.19249357993</v>
      </c>
      <c r="K16" s="666">
        <f t="shared" si="3"/>
        <v>339772.19249357993</v>
      </c>
      <c r="L16" s="669">
        <v>324</v>
      </c>
      <c r="M16" s="939">
        <f t="shared" si="18"/>
        <v>1048.6796064616665</v>
      </c>
      <c r="N16" s="669"/>
      <c r="O16" s="667">
        <f t="shared" si="19"/>
        <v>0</v>
      </c>
      <c r="P16" s="939">
        <f t="shared" si="20"/>
        <v>0</v>
      </c>
      <c r="Q16" s="969">
        <f t="shared" si="21"/>
        <v>0</v>
      </c>
    </row>
    <row r="17" spans="2:17">
      <c r="B17" s="669">
        <v>699.5</v>
      </c>
      <c r="C17" s="666">
        <f t="shared" si="0"/>
        <v>66.339314999999999</v>
      </c>
      <c r="D17" s="666">
        <f t="shared" si="13"/>
        <v>46404.350842499996</v>
      </c>
      <c r="E17" s="666">
        <f t="shared" si="1"/>
        <v>6.16</v>
      </c>
      <c r="F17" s="666">
        <f t="shared" si="14"/>
        <v>285850.80118979997</v>
      </c>
      <c r="G17" s="286">
        <f t="shared" si="2"/>
        <v>1.25</v>
      </c>
      <c r="H17" s="286">
        <f t="shared" si="15"/>
        <v>357313.50148724997</v>
      </c>
      <c r="I17" s="286">
        <f t="shared" si="16"/>
        <v>42877.620178469995</v>
      </c>
      <c r="J17" s="667">
        <f t="shared" si="17"/>
        <v>328728.42136826995</v>
      </c>
      <c r="K17" s="666">
        <f t="shared" si="3"/>
        <v>328728.42136826995</v>
      </c>
      <c r="L17" s="669">
        <v>324</v>
      </c>
      <c r="M17" s="939">
        <f t="shared" si="18"/>
        <v>1014.5938931119443</v>
      </c>
      <c r="N17" s="669"/>
      <c r="O17" s="667">
        <f t="shared" si="19"/>
        <v>0</v>
      </c>
      <c r="P17" s="939">
        <f t="shared" si="20"/>
        <v>0</v>
      </c>
      <c r="Q17" s="969">
        <f t="shared" si="21"/>
        <v>0</v>
      </c>
    </row>
    <row r="18" spans="2:17">
      <c r="B18" s="669">
        <v>732.5</v>
      </c>
      <c r="C18" s="666">
        <f t="shared" si="0"/>
        <v>66.339314999999999</v>
      </c>
      <c r="D18" s="666">
        <f t="shared" si="13"/>
        <v>48593.548237499999</v>
      </c>
      <c r="E18" s="666">
        <f t="shared" si="1"/>
        <v>6.16</v>
      </c>
      <c r="F18" s="666">
        <f t="shared" si="14"/>
        <v>299336.25714300002</v>
      </c>
      <c r="G18" s="286">
        <f t="shared" si="2"/>
        <v>1.25</v>
      </c>
      <c r="H18" s="286">
        <f t="shared" si="15"/>
        <v>374170.32142875006</v>
      </c>
      <c r="I18" s="286">
        <f t="shared" si="16"/>
        <v>44900.438571450002</v>
      </c>
      <c r="J18" s="667">
        <f t="shared" si="17"/>
        <v>344236.69571445003</v>
      </c>
      <c r="K18" s="666">
        <f t="shared" si="3"/>
        <v>344236.69571445003</v>
      </c>
      <c r="L18" s="669">
        <v>324</v>
      </c>
      <c r="M18" s="939">
        <f t="shared" si="18"/>
        <v>1062.4589373902779</v>
      </c>
      <c r="N18" s="669"/>
      <c r="O18" s="667">
        <f t="shared" si="19"/>
        <v>0</v>
      </c>
      <c r="P18" s="939">
        <f t="shared" si="20"/>
        <v>0</v>
      </c>
      <c r="Q18" s="969">
        <f t="shared" si="21"/>
        <v>0</v>
      </c>
    </row>
    <row r="19" spans="2:17">
      <c r="B19" s="669">
        <v>745.5</v>
      </c>
      <c r="C19" s="666">
        <f t="shared" si="0"/>
        <v>66.339314999999999</v>
      </c>
      <c r="D19" s="666">
        <f t="shared" si="13"/>
        <v>49455.959332500002</v>
      </c>
      <c r="E19" s="666">
        <f t="shared" si="1"/>
        <v>6.16</v>
      </c>
      <c r="F19" s="666">
        <f t="shared" si="14"/>
        <v>304648.70948820002</v>
      </c>
      <c r="G19" s="286">
        <f t="shared" si="2"/>
        <v>1.25</v>
      </c>
      <c r="H19" s="286">
        <f t="shared" si="15"/>
        <v>380810.88686025003</v>
      </c>
      <c r="I19" s="286">
        <f t="shared" si="16"/>
        <v>45697.306423230002</v>
      </c>
      <c r="J19" s="667">
        <f t="shared" si="17"/>
        <v>350346.01591143</v>
      </c>
      <c r="K19" s="666">
        <f t="shared" si="3"/>
        <v>350346.01591143</v>
      </c>
      <c r="L19" s="669">
        <v>324</v>
      </c>
      <c r="M19" s="939">
        <f t="shared" si="18"/>
        <v>1081.3148639241667</v>
      </c>
      <c r="N19" s="669"/>
      <c r="O19" s="667">
        <f t="shared" si="19"/>
        <v>0</v>
      </c>
      <c r="P19" s="939">
        <f t="shared" si="20"/>
        <v>0</v>
      </c>
      <c r="Q19" s="969">
        <f t="shared" si="21"/>
        <v>0</v>
      </c>
    </row>
    <row r="20" spans="2:17">
      <c r="B20" s="669">
        <v>799</v>
      </c>
      <c r="C20" s="666">
        <f t="shared" si="0"/>
        <v>66.339314999999999</v>
      </c>
      <c r="D20" s="666">
        <f t="shared" si="13"/>
        <v>53005.112685</v>
      </c>
      <c r="E20" s="666">
        <f t="shared" si="1"/>
        <v>6.16</v>
      </c>
      <c r="F20" s="666">
        <f t="shared" si="14"/>
        <v>326511.49413960002</v>
      </c>
      <c r="G20" s="286">
        <f t="shared" si="2"/>
        <v>1.25</v>
      </c>
      <c r="H20" s="286">
        <f t="shared" si="15"/>
        <v>408139.36767450004</v>
      </c>
      <c r="I20" s="286">
        <f t="shared" si="16"/>
        <v>48976.724120940009</v>
      </c>
      <c r="J20" s="667">
        <f t="shared" si="17"/>
        <v>375488.21826054004</v>
      </c>
      <c r="K20" s="666">
        <f t="shared" si="3"/>
        <v>375488.21826054004</v>
      </c>
      <c r="L20" s="669">
        <v>324</v>
      </c>
      <c r="M20" s="939">
        <f t="shared" si="18"/>
        <v>1158.9142538905558</v>
      </c>
      <c r="N20" s="669"/>
      <c r="O20" s="667">
        <f t="shared" si="19"/>
        <v>0</v>
      </c>
      <c r="P20" s="939">
        <f t="shared" si="20"/>
        <v>0</v>
      </c>
      <c r="Q20" s="969">
        <f t="shared" si="21"/>
        <v>0</v>
      </c>
    </row>
    <row r="21" spans="2:17">
      <c r="B21" s="669">
        <v>804</v>
      </c>
      <c r="C21" s="666">
        <f t="shared" si="0"/>
        <v>66.339314999999999</v>
      </c>
      <c r="D21" s="666">
        <f t="shared" si="13"/>
        <v>53336.809260000002</v>
      </c>
      <c r="E21" s="666">
        <f t="shared" si="1"/>
        <v>6.16</v>
      </c>
      <c r="F21" s="666">
        <f t="shared" si="14"/>
        <v>328554.74504160002</v>
      </c>
      <c r="G21" s="286">
        <f t="shared" si="2"/>
        <v>1.25</v>
      </c>
      <c r="H21" s="286">
        <f t="shared" si="15"/>
        <v>410693.43130200001</v>
      </c>
      <c r="I21" s="286">
        <f t="shared" si="16"/>
        <v>49283.211756240002</v>
      </c>
      <c r="J21" s="667">
        <f t="shared" si="17"/>
        <v>377837.95679784002</v>
      </c>
      <c r="K21" s="666">
        <f t="shared" si="3"/>
        <v>377837.95679784002</v>
      </c>
      <c r="L21" s="669">
        <v>324</v>
      </c>
      <c r="M21" s="939">
        <f t="shared" si="18"/>
        <v>1166.1665333266667</v>
      </c>
      <c r="N21" s="669"/>
      <c r="O21" s="667">
        <f t="shared" si="19"/>
        <v>0</v>
      </c>
      <c r="P21" s="939">
        <f t="shared" si="20"/>
        <v>0</v>
      </c>
      <c r="Q21" s="969">
        <f t="shared" si="21"/>
        <v>0</v>
      </c>
    </row>
    <row r="22" spans="2:17">
      <c r="B22" s="669">
        <v>897</v>
      </c>
      <c r="C22" s="666">
        <f t="shared" si="0"/>
        <v>66.339314999999999</v>
      </c>
      <c r="D22" s="666">
        <f t="shared" si="13"/>
        <v>59506.365554999997</v>
      </c>
      <c r="E22" s="666">
        <f t="shared" si="1"/>
        <v>6.16</v>
      </c>
      <c r="F22" s="666">
        <f t="shared" si="14"/>
        <v>366559.21181880002</v>
      </c>
      <c r="G22" s="286">
        <f t="shared" si="2"/>
        <v>1.25</v>
      </c>
      <c r="H22" s="286">
        <f t="shared" si="15"/>
        <v>458199.01477350004</v>
      </c>
      <c r="I22" s="286">
        <f t="shared" si="16"/>
        <v>54983.881772820001</v>
      </c>
      <c r="J22" s="667">
        <f t="shared" si="17"/>
        <v>421543.09359162004</v>
      </c>
      <c r="K22" s="666">
        <f t="shared" si="3"/>
        <v>421543.09359162004</v>
      </c>
      <c r="L22" s="669">
        <v>324</v>
      </c>
      <c r="M22" s="939">
        <f t="shared" si="18"/>
        <v>1301.0589308383335</v>
      </c>
      <c r="N22" s="669"/>
      <c r="O22" s="667">
        <f t="shared" si="19"/>
        <v>0</v>
      </c>
      <c r="P22" s="939">
        <f t="shared" si="20"/>
        <v>0</v>
      </c>
      <c r="Q22" s="969">
        <f t="shared" si="21"/>
        <v>0</v>
      </c>
    </row>
    <row r="23" spans="2:17">
      <c r="B23" s="669">
        <v>897</v>
      </c>
      <c r="C23" s="666">
        <f t="shared" si="0"/>
        <v>66.339314999999999</v>
      </c>
      <c r="D23" s="666">
        <f t="shared" si="13"/>
        <v>59506.365554999997</v>
      </c>
      <c r="E23" s="666">
        <f t="shared" si="1"/>
        <v>6.16</v>
      </c>
      <c r="F23" s="666">
        <f t="shared" si="14"/>
        <v>366559.21181880002</v>
      </c>
      <c r="G23" s="286">
        <f t="shared" si="2"/>
        <v>1.25</v>
      </c>
      <c r="H23" s="286">
        <f t="shared" si="15"/>
        <v>458199.01477350004</v>
      </c>
      <c r="I23" s="286">
        <f t="shared" si="16"/>
        <v>54983.881772820001</v>
      </c>
      <c r="J23" s="667">
        <f t="shared" si="17"/>
        <v>421543.09359162004</v>
      </c>
      <c r="K23" s="666">
        <f t="shared" si="3"/>
        <v>421543.09359162004</v>
      </c>
      <c r="L23" s="669">
        <v>324</v>
      </c>
      <c r="M23" s="939">
        <f t="shared" si="18"/>
        <v>1301.0589308383335</v>
      </c>
      <c r="N23" s="669"/>
      <c r="O23" s="667">
        <f t="shared" si="19"/>
        <v>0</v>
      </c>
      <c r="P23" s="939">
        <f t="shared" si="20"/>
        <v>0</v>
      </c>
      <c r="Q23" s="969">
        <f t="shared" si="21"/>
        <v>0</v>
      </c>
    </row>
    <row r="24" spans="2:17">
      <c r="B24" s="669">
        <v>1005.5</v>
      </c>
      <c r="C24" s="666">
        <f t="shared" si="0"/>
        <v>66.339314999999999</v>
      </c>
      <c r="D24" s="666">
        <f t="shared" si="13"/>
        <v>66704.181232499992</v>
      </c>
      <c r="E24" s="666">
        <f t="shared" si="1"/>
        <v>6.16</v>
      </c>
      <c r="F24" s="666">
        <f t="shared" si="14"/>
        <v>410897.75639219995</v>
      </c>
      <c r="G24" s="286">
        <f t="shared" si="2"/>
        <v>1.25</v>
      </c>
      <c r="H24" s="286">
        <f t="shared" si="15"/>
        <v>513622.19549024996</v>
      </c>
      <c r="I24" s="286">
        <f t="shared" si="16"/>
        <v>61634.66345883</v>
      </c>
      <c r="J24" s="667">
        <f t="shared" si="17"/>
        <v>472532.41985102993</v>
      </c>
      <c r="K24" s="666">
        <f t="shared" si="3"/>
        <v>472532.41985102993</v>
      </c>
      <c r="L24" s="669">
        <v>324</v>
      </c>
      <c r="M24" s="939">
        <f t="shared" si="18"/>
        <v>1458.4333946019442</v>
      </c>
      <c r="N24" s="669"/>
      <c r="O24" s="667">
        <f t="shared" si="19"/>
        <v>0</v>
      </c>
      <c r="P24" s="939">
        <f t="shared" si="20"/>
        <v>0</v>
      </c>
      <c r="Q24" s="969">
        <f t="shared" si="21"/>
        <v>0</v>
      </c>
    </row>
    <row r="25" spans="2:17">
      <c r="B25" s="669">
        <v>1010.5</v>
      </c>
      <c r="C25" s="666">
        <f t="shared" si="0"/>
        <v>66.339314999999999</v>
      </c>
      <c r="D25" s="666">
        <f t="shared" si="13"/>
        <v>67035.877807500001</v>
      </c>
      <c r="E25" s="666">
        <f t="shared" si="1"/>
        <v>6.16</v>
      </c>
      <c r="F25" s="666">
        <f t="shared" si="14"/>
        <v>412941.00729420001</v>
      </c>
      <c r="G25" s="286">
        <f t="shared" si="2"/>
        <v>1.25</v>
      </c>
      <c r="H25" s="286">
        <f t="shared" si="15"/>
        <v>516176.25911774999</v>
      </c>
      <c r="I25" s="286">
        <f t="shared" si="16"/>
        <v>61941.15109413</v>
      </c>
      <c r="J25" s="667">
        <f t="shared" si="17"/>
        <v>474882.15838833002</v>
      </c>
      <c r="K25" s="666">
        <f t="shared" si="3"/>
        <v>474882.15838833002</v>
      </c>
      <c r="L25" s="669">
        <v>324</v>
      </c>
      <c r="M25" s="939">
        <f t="shared" si="18"/>
        <v>1465.6856740380556</v>
      </c>
      <c r="N25" s="669"/>
      <c r="O25" s="667">
        <f t="shared" si="19"/>
        <v>0</v>
      </c>
      <c r="P25" s="939">
        <f t="shared" si="20"/>
        <v>0</v>
      </c>
      <c r="Q25" s="969">
        <f t="shared" si="21"/>
        <v>0</v>
      </c>
    </row>
    <row r="26" spans="2:17">
      <c r="B26" s="669">
        <v>1095.5</v>
      </c>
      <c r="C26" s="666">
        <f t="shared" si="0"/>
        <v>66.339314999999999</v>
      </c>
      <c r="D26" s="666">
        <f t="shared" si="13"/>
        <v>72674.719582499994</v>
      </c>
      <c r="E26" s="666">
        <f t="shared" si="1"/>
        <v>6.16</v>
      </c>
      <c r="F26" s="666">
        <f t="shared" si="14"/>
        <v>447676.27262819995</v>
      </c>
      <c r="G26" s="286">
        <f t="shared" si="2"/>
        <v>1.25</v>
      </c>
      <c r="H26" s="286">
        <f t="shared" si="15"/>
        <v>559595.34078524995</v>
      </c>
      <c r="I26" s="286">
        <f t="shared" si="16"/>
        <v>67151.440894229992</v>
      </c>
      <c r="J26" s="667">
        <f t="shared" si="17"/>
        <v>514827.71352242993</v>
      </c>
      <c r="K26" s="666">
        <f t="shared" si="3"/>
        <v>514827.71352242993</v>
      </c>
      <c r="L26" s="669">
        <v>324</v>
      </c>
      <c r="M26" s="939">
        <f t="shared" si="18"/>
        <v>1588.9744244519443</v>
      </c>
      <c r="N26" s="669"/>
      <c r="O26" s="667">
        <f t="shared" si="19"/>
        <v>0</v>
      </c>
      <c r="P26" s="939">
        <f t="shared" si="20"/>
        <v>0</v>
      </c>
      <c r="Q26" s="969">
        <f t="shared" si="21"/>
        <v>0</v>
      </c>
    </row>
    <row r="27" spans="2:17">
      <c r="B27" s="669">
        <v>1104.5</v>
      </c>
      <c r="C27" s="666">
        <f t="shared" si="0"/>
        <v>66.339314999999999</v>
      </c>
      <c r="D27" s="666">
        <f t="shared" si="13"/>
        <v>73271.773417499993</v>
      </c>
      <c r="E27" s="666">
        <f t="shared" si="1"/>
        <v>6.16</v>
      </c>
      <c r="F27" s="666">
        <f t="shared" si="14"/>
        <v>451354.12425179995</v>
      </c>
      <c r="G27" s="286">
        <f t="shared" si="2"/>
        <v>1.25</v>
      </c>
      <c r="H27" s="286">
        <f t="shared" si="15"/>
        <v>564192.65531474992</v>
      </c>
      <c r="I27" s="286">
        <f t="shared" si="16"/>
        <v>67703.118637769992</v>
      </c>
      <c r="J27" s="667">
        <f t="shared" si="17"/>
        <v>519057.24288956996</v>
      </c>
      <c r="K27" s="666">
        <f t="shared" si="3"/>
        <v>519057.24288956996</v>
      </c>
      <c r="L27" s="669">
        <v>324</v>
      </c>
      <c r="M27" s="939">
        <f t="shared" si="18"/>
        <v>1602.0285274369444</v>
      </c>
      <c r="N27" s="669"/>
      <c r="O27" s="667">
        <f t="shared" si="19"/>
        <v>0</v>
      </c>
      <c r="P27" s="939">
        <f t="shared" si="20"/>
        <v>0</v>
      </c>
      <c r="Q27" s="969">
        <f t="shared" si="21"/>
        <v>0</v>
      </c>
    </row>
    <row r="28" spans="2:17">
      <c r="B28" s="669">
        <v>1222.5</v>
      </c>
      <c r="C28" s="666">
        <f t="shared" si="0"/>
        <v>66.339314999999999</v>
      </c>
      <c r="D28" s="666">
        <f t="shared" si="13"/>
        <v>81099.812587499997</v>
      </c>
      <c r="E28" s="666">
        <f t="shared" si="1"/>
        <v>6.16</v>
      </c>
      <c r="F28" s="666">
        <f t="shared" si="14"/>
        <v>499574.845539</v>
      </c>
      <c r="G28" s="286">
        <f t="shared" si="2"/>
        <v>1.25</v>
      </c>
      <c r="H28" s="286">
        <f t="shared" si="15"/>
        <v>624468.55692374997</v>
      </c>
      <c r="I28" s="286">
        <f t="shared" si="16"/>
        <v>74936.226830850006</v>
      </c>
      <c r="J28" s="667">
        <f t="shared" si="17"/>
        <v>574511.07236985001</v>
      </c>
      <c r="K28" s="666">
        <f t="shared" si="3"/>
        <v>574511.07236985001</v>
      </c>
      <c r="L28" s="669">
        <v>324</v>
      </c>
      <c r="M28" s="939">
        <f t="shared" si="18"/>
        <v>1773.1823221291668</v>
      </c>
      <c r="N28" s="669"/>
      <c r="O28" s="667">
        <f t="shared" si="19"/>
        <v>0</v>
      </c>
      <c r="P28" s="939">
        <f t="shared" si="20"/>
        <v>0</v>
      </c>
      <c r="Q28" s="969">
        <f t="shared" si="21"/>
        <v>0</v>
      </c>
    </row>
    <row r="29" spans="2:17">
      <c r="B29" s="669">
        <v>1194.5</v>
      </c>
      <c r="C29" s="666">
        <f t="shared" si="0"/>
        <v>66.339314999999999</v>
      </c>
      <c r="D29" s="666">
        <f t="shared" si="13"/>
        <v>79242.311767499996</v>
      </c>
      <c r="E29" s="666">
        <f t="shared" si="1"/>
        <v>6.16</v>
      </c>
      <c r="F29" s="666">
        <f t="shared" si="14"/>
        <v>488132.6404878</v>
      </c>
      <c r="G29" s="286">
        <f t="shared" si="2"/>
        <v>1.25</v>
      </c>
      <c r="H29" s="286">
        <f t="shared" si="15"/>
        <v>610165.80060974997</v>
      </c>
      <c r="I29" s="286">
        <f t="shared" si="16"/>
        <v>73219.896073169992</v>
      </c>
      <c r="J29" s="667">
        <f t="shared" si="17"/>
        <v>561352.53656097001</v>
      </c>
      <c r="K29" s="666">
        <f t="shared" si="3"/>
        <v>561352.53656097001</v>
      </c>
      <c r="L29" s="669">
        <v>324</v>
      </c>
      <c r="M29" s="939">
        <f t="shared" si="18"/>
        <v>1732.5695572869445</v>
      </c>
      <c r="N29" s="669"/>
      <c r="O29" s="667">
        <f t="shared" si="19"/>
        <v>0</v>
      </c>
      <c r="P29" s="939">
        <f t="shared" si="20"/>
        <v>0</v>
      </c>
      <c r="Q29" s="969">
        <f t="shared" si="21"/>
        <v>0</v>
      </c>
    </row>
    <row r="30" spans="2:17">
      <c r="B30" s="669">
        <v>1283.5</v>
      </c>
      <c r="C30" s="666">
        <f t="shared" si="0"/>
        <v>66.339314999999999</v>
      </c>
      <c r="D30" s="666">
        <f t="shared" si="13"/>
        <v>85146.510802499994</v>
      </c>
      <c r="E30" s="666">
        <f t="shared" si="1"/>
        <v>6.16</v>
      </c>
      <c r="F30" s="666">
        <f t="shared" si="14"/>
        <v>524502.5065434</v>
      </c>
      <c r="G30" s="286">
        <f t="shared" si="2"/>
        <v>1.25</v>
      </c>
      <c r="H30" s="286">
        <f t="shared" si="15"/>
        <v>655628.13317924994</v>
      </c>
      <c r="I30" s="286">
        <f t="shared" si="16"/>
        <v>78675.375981509991</v>
      </c>
      <c r="J30" s="667">
        <f t="shared" si="17"/>
        <v>603177.88252491003</v>
      </c>
      <c r="K30" s="666">
        <f t="shared" si="3"/>
        <v>603177.88252491003</v>
      </c>
      <c r="L30" s="669">
        <v>324</v>
      </c>
      <c r="M30" s="939">
        <f t="shared" si="18"/>
        <v>1861.6601312497223</v>
      </c>
      <c r="N30" s="669"/>
      <c r="O30" s="667">
        <f t="shared" si="19"/>
        <v>0</v>
      </c>
      <c r="P30" s="939">
        <f t="shared" si="20"/>
        <v>0</v>
      </c>
      <c r="Q30" s="969">
        <f t="shared" si="21"/>
        <v>0</v>
      </c>
    </row>
    <row r="31" spans="2:17">
      <c r="B31" s="669">
        <v>1295.5</v>
      </c>
      <c r="C31" s="666">
        <f t="shared" si="0"/>
        <v>66.339314999999999</v>
      </c>
      <c r="D31" s="666">
        <f t="shared" si="13"/>
        <v>85942.582582499992</v>
      </c>
      <c r="E31" s="666">
        <f t="shared" si="1"/>
        <v>6.16</v>
      </c>
      <c r="F31" s="666">
        <f t="shared" si="14"/>
        <v>529406.3087082</v>
      </c>
      <c r="G31" s="286">
        <f t="shared" si="2"/>
        <v>1.25</v>
      </c>
      <c r="H31" s="286">
        <f t="shared" si="15"/>
        <v>661757.88588525006</v>
      </c>
      <c r="I31" s="286">
        <f t="shared" si="16"/>
        <v>79410.946306230006</v>
      </c>
      <c r="J31" s="667">
        <f t="shared" si="17"/>
        <v>608817.25501443003</v>
      </c>
      <c r="K31" s="666">
        <f t="shared" si="3"/>
        <v>608817.25501443003</v>
      </c>
      <c r="L31" s="669">
        <v>324</v>
      </c>
      <c r="M31" s="939">
        <f t="shared" si="18"/>
        <v>1879.0656018963889</v>
      </c>
      <c r="N31" s="669"/>
      <c r="O31" s="667">
        <f t="shared" si="19"/>
        <v>0</v>
      </c>
      <c r="P31" s="939">
        <f t="shared" si="20"/>
        <v>0</v>
      </c>
      <c r="Q31" s="969">
        <f t="shared" si="21"/>
        <v>0</v>
      </c>
    </row>
    <row r="32" spans="2:17">
      <c r="B32" s="669">
        <v>1387.5</v>
      </c>
      <c r="C32" s="666">
        <f t="shared" si="0"/>
        <v>66.339314999999999</v>
      </c>
      <c r="D32" s="666">
        <f t="shared" si="13"/>
        <v>92045.799562500004</v>
      </c>
      <c r="E32" s="666">
        <f t="shared" si="1"/>
        <v>6.16</v>
      </c>
      <c r="F32" s="666">
        <f t="shared" si="14"/>
        <v>567002.12530499999</v>
      </c>
      <c r="G32" s="286">
        <f t="shared" si="2"/>
        <v>1.25</v>
      </c>
      <c r="H32" s="286">
        <f t="shared" si="15"/>
        <v>708752.65663124993</v>
      </c>
      <c r="I32" s="286">
        <f t="shared" si="16"/>
        <v>85050.31879574999</v>
      </c>
      <c r="J32" s="667">
        <f t="shared" si="17"/>
        <v>652052.44410075003</v>
      </c>
      <c r="K32" s="666">
        <f t="shared" si="3"/>
        <v>652052.44410075003</v>
      </c>
      <c r="L32" s="669">
        <v>324</v>
      </c>
      <c r="M32" s="939">
        <f t="shared" si="18"/>
        <v>2012.5075435208335</v>
      </c>
      <c r="N32" s="669"/>
      <c r="O32" s="667">
        <f t="shared" si="19"/>
        <v>0</v>
      </c>
      <c r="P32" s="939">
        <f t="shared" si="20"/>
        <v>0</v>
      </c>
      <c r="Q32" s="969">
        <f t="shared" si="21"/>
        <v>0</v>
      </c>
    </row>
    <row r="33" spans="2:17">
      <c r="B33" s="669">
        <v>1387.5</v>
      </c>
      <c r="C33" s="666">
        <f t="shared" si="0"/>
        <v>66.339314999999999</v>
      </c>
      <c r="D33" s="666">
        <f t="shared" si="13"/>
        <v>92045.799562500004</v>
      </c>
      <c r="E33" s="666">
        <f t="shared" si="1"/>
        <v>6.16</v>
      </c>
      <c r="F33" s="666">
        <f t="shared" si="14"/>
        <v>567002.12530499999</v>
      </c>
      <c r="G33" s="286">
        <f t="shared" si="2"/>
        <v>1.25</v>
      </c>
      <c r="H33" s="286">
        <f t="shared" si="15"/>
        <v>708752.65663124993</v>
      </c>
      <c r="I33" s="286">
        <f t="shared" si="16"/>
        <v>85050.31879574999</v>
      </c>
      <c r="J33" s="667">
        <f t="shared" si="17"/>
        <v>652052.44410075003</v>
      </c>
      <c r="K33" s="666">
        <f t="shared" si="3"/>
        <v>652052.44410075003</v>
      </c>
      <c r="L33" s="669">
        <v>324</v>
      </c>
      <c r="M33" s="939">
        <f t="shared" si="18"/>
        <v>2012.5075435208335</v>
      </c>
      <c r="N33" s="669"/>
      <c r="O33" s="667">
        <f t="shared" si="19"/>
        <v>0</v>
      </c>
      <c r="P33" s="939">
        <f t="shared" si="20"/>
        <v>0</v>
      </c>
      <c r="Q33" s="969">
        <f t="shared" si="21"/>
        <v>0</v>
      </c>
    </row>
    <row r="34" spans="2:17">
      <c r="B34" s="669">
        <v>1526</v>
      </c>
      <c r="C34" s="666">
        <f t="shared" si="0"/>
        <v>66.339314999999999</v>
      </c>
      <c r="D34" s="666">
        <f t="shared" si="13"/>
        <v>101233.79469</v>
      </c>
      <c r="E34" s="666">
        <f t="shared" si="1"/>
        <v>6.16</v>
      </c>
      <c r="F34" s="666">
        <f t="shared" si="14"/>
        <v>623600.17529039993</v>
      </c>
      <c r="G34" s="286">
        <f t="shared" si="2"/>
        <v>1.25</v>
      </c>
      <c r="H34" s="286">
        <f t="shared" si="15"/>
        <v>779500.21911299997</v>
      </c>
      <c r="I34" s="286">
        <f t="shared" si="16"/>
        <v>93540.026293560004</v>
      </c>
      <c r="J34" s="667">
        <f t="shared" si="17"/>
        <v>717140.20158395998</v>
      </c>
      <c r="K34" s="666">
        <f t="shared" si="3"/>
        <v>717140.20158395998</v>
      </c>
      <c r="L34" s="669">
        <v>324</v>
      </c>
      <c r="M34" s="939">
        <f t="shared" si="18"/>
        <v>2213.3956839011112</v>
      </c>
      <c r="N34" s="669"/>
      <c r="O34" s="667">
        <f t="shared" si="19"/>
        <v>0</v>
      </c>
      <c r="P34" s="939">
        <f t="shared" si="20"/>
        <v>0</v>
      </c>
      <c r="Q34" s="969">
        <f t="shared" si="21"/>
        <v>0</v>
      </c>
    </row>
    <row r="35" spans="2:17">
      <c r="B35" s="669">
        <v>1526</v>
      </c>
      <c r="C35" s="666">
        <f t="shared" si="0"/>
        <v>66.339314999999999</v>
      </c>
      <c r="D35" s="666">
        <f t="shared" si="13"/>
        <v>101233.79469</v>
      </c>
      <c r="E35" s="666">
        <f t="shared" si="1"/>
        <v>6.16</v>
      </c>
      <c r="F35" s="666">
        <f t="shared" si="14"/>
        <v>623600.17529039993</v>
      </c>
      <c r="G35" s="286">
        <f t="shared" si="2"/>
        <v>1.25</v>
      </c>
      <c r="H35" s="286">
        <f t="shared" si="15"/>
        <v>779500.21911299997</v>
      </c>
      <c r="I35" s="286">
        <f t="shared" si="16"/>
        <v>93540.026293560004</v>
      </c>
      <c r="J35" s="667">
        <f t="shared" si="17"/>
        <v>717140.20158395998</v>
      </c>
      <c r="K35" s="666">
        <f t="shared" si="3"/>
        <v>717140.20158395998</v>
      </c>
      <c r="L35" s="669">
        <v>324</v>
      </c>
      <c r="M35" s="939">
        <f t="shared" si="18"/>
        <v>2213.3956839011112</v>
      </c>
      <c r="N35" s="669"/>
      <c r="O35" s="667">
        <f t="shared" si="19"/>
        <v>0</v>
      </c>
      <c r="P35" s="939">
        <f t="shared" si="20"/>
        <v>0</v>
      </c>
      <c r="Q35" s="969">
        <f t="shared" si="21"/>
        <v>0</v>
      </c>
    </row>
    <row r="36" spans="2:17">
      <c r="B36" s="669">
        <v>1752.5</v>
      </c>
      <c r="C36" s="666">
        <f t="shared" si="0"/>
        <v>66.339314999999999</v>
      </c>
      <c r="D36" s="666">
        <f t="shared" si="13"/>
        <v>116259.64953749999</v>
      </c>
      <c r="E36" s="666">
        <f t="shared" si="1"/>
        <v>6.16</v>
      </c>
      <c r="F36" s="666">
        <f t="shared" si="14"/>
        <v>716159.44115099998</v>
      </c>
      <c r="G36" s="286">
        <f t="shared" si="2"/>
        <v>1.25</v>
      </c>
      <c r="H36" s="286">
        <f t="shared" si="15"/>
        <v>895199.30143875</v>
      </c>
      <c r="I36" s="286">
        <f t="shared" si="16"/>
        <v>107423.91617265</v>
      </c>
      <c r="J36" s="667">
        <f t="shared" si="17"/>
        <v>823583.35732365004</v>
      </c>
      <c r="K36" s="666">
        <f t="shared" si="3"/>
        <v>823583.35732365004</v>
      </c>
      <c r="L36" s="669">
        <v>324</v>
      </c>
      <c r="M36" s="939">
        <f t="shared" si="18"/>
        <v>2541.9239423569447</v>
      </c>
      <c r="N36" s="669"/>
      <c r="O36" s="667">
        <f t="shared" si="19"/>
        <v>0</v>
      </c>
      <c r="P36" s="939">
        <f t="shared" si="20"/>
        <v>0</v>
      </c>
      <c r="Q36" s="969">
        <f t="shared" si="21"/>
        <v>0</v>
      </c>
    </row>
    <row r="37" spans="2:17">
      <c r="B37" s="669">
        <v>1779</v>
      </c>
      <c r="C37" s="666">
        <f t="shared" si="0"/>
        <v>66.339314999999999</v>
      </c>
      <c r="D37" s="666">
        <f t="shared" si="13"/>
        <v>118017.641385</v>
      </c>
      <c r="E37" s="666">
        <f t="shared" si="1"/>
        <v>6.16</v>
      </c>
      <c r="F37" s="666">
        <f t="shared" si="14"/>
        <v>726988.67093160003</v>
      </c>
      <c r="G37" s="286">
        <f t="shared" si="2"/>
        <v>1.25</v>
      </c>
      <c r="H37" s="286">
        <f t="shared" si="15"/>
        <v>908735.83866450004</v>
      </c>
      <c r="I37" s="286">
        <f t="shared" si="16"/>
        <v>109048.30063974</v>
      </c>
      <c r="J37" s="667">
        <f t="shared" si="17"/>
        <v>836036.97157133999</v>
      </c>
      <c r="K37" s="666">
        <f t="shared" si="3"/>
        <v>836036.97157133999</v>
      </c>
      <c r="L37" s="669">
        <v>324</v>
      </c>
      <c r="M37" s="939">
        <f t="shared" si="18"/>
        <v>2580.3610233683335</v>
      </c>
      <c r="N37" s="669"/>
      <c r="O37" s="667">
        <f t="shared" si="19"/>
        <v>0</v>
      </c>
      <c r="P37" s="939">
        <f t="shared" si="20"/>
        <v>0</v>
      </c>
      <c r="Q37" s="969">
        <f t="shared" si="21"/>
        <v>0</v>
      </c>
    </row>
    <row r="38" spans="2:17">
      <c r="B38" s="669">
        <v>1886</v>
      </c>
      <c r="C38" s="666">
        <f t="shared" si="0"/>
        <v>66.339314999999999</v>
      </c>
      <c r="D38" s="666">
        <f t="shared" si="13"/>
        <v>125115.94809000001</v>
      </c>
      <c r="E38" s="666">
        <f t="shared" si="1"/>
        <v>6.16</v>
      </c>
      <c r="F38" s="666">
        <f t="shared" si="14"/>
        <v>770714.24023440003</v>
      </c>
      <c r="G38" s="286">
        <f t="shared" si="2"/>
        <v>1.25</v>
      </c>
      <c r="H38" s="286">
        <f t="shared" si="15"/>
        <v>963392.80029300007</v>
      </c>
      <c r="I38" s="286">
        <f t="shared" si="16"/>
        <v>115607.13603516002</v>
      </c>
      <c r="J38" s="667">
        <f t="shared" si="17"/>
        <v>886321.37626956007</v>
      </c>
      <c r="K38" s="666">
        <f t="shared" si="3"/>
        <v>886321.37626956007</v>
      </c>
      <c r="L38" s="669">
        <v>324</v>
      </c>
      <c r="M38" s="939">
        <f t="shared" si="18"/>
        <v>2735.5598033011115</v>
      </c>
      <c r="N38" s="669"/>
      <c r="O38" s="667">
        <f t="shared" si="19"/>
        <v>0</v>
      </c>
      <c r="P38" s="939">
        <f t="shared" si="20"/>
        <v>0</v>
      </c>
      <c r="Q38" s="969">
        <f t="shared" si="21"/>
        <v>0</v>
      </c>
    </row>
    <row r="39" spans="2:17">
      <c r="B39" s="669">
        <v>2195.5</v>
      </c>
      <c r="C39" s="666">
        <f t="shared" si="0"/>
        <v>66.339314999999999</v>
      </c>
      <c r="D39" s="666">
        <f t="shared" si="13"/>
        <v>145647.9660825</v>
      </c>
      <c r="E39" s="666">
        <f t="shared" si="1"/>
        <v>6.16</v>
      </c>
      <c r="F39" s="666">
        <f t="shared" si="14"/>
        <v>897191.47106820007</v>
      </c>
      <c r="G39" s="286">
        <f t="shared" si="2"/>
        <v>1.25</v>
      </c>
      <c r="H39" s="286">
        <f t="shared" si="15"/>
        <v>1121489.3388352501</v>
      </c>
      <c r="I39" s="286">
        <f t="shared" si="16"/>
        <v>134578.72066023003</v>
      </c>
      <c r="J39" s="667">
        <f t="shared" si="17"/>
        <v>1031770.1917284301</v>
      </c>
      <c r="K39" s="666">
        <f t="shared" si="3"/>
        <v>1031770.1917284301</v>
      </c>
      <c r="L39" s="669">
        <v>324</v>
      </c>
      <c r="M39" s="939">
        <f t="shared" si="18"/>
        <v>3184.4759003963891</v>
      </c>
      <c r="N39" s="669"/>
      <c r="O39" s="667">
        <f t="shared" si="19"/>
        <v>0</v>
      </c>
      <c r="P39" s="939">
        <f t="shared" si="20"/>
        <v>0</v>
      </c>
      <c r="Q39" s="969">
        <f t="shared" si="21"/>
        <v>0</v>
      </c>
    </row>
    <row r="40" spans="2:17">
      <c r="C40" s="666">
        <f t="shared" si="0"/>
        <v>66.339314999999999</v>
      </c>
      <c r="E40" s="666">
        <f t="shared" si="1"/>
        <v>6.16</v>
      </c>
      <c r="G40" s="286">
        <f t="shared" si="2"/>
        <v>1.25</v>
      </c>
      <c r="K40" s="666">
        <f t="shared" si="3"/>
        <v>0</v>
      </c>
    </row>
    <row r="41" spans="2:17">
      <c r="B41" s="669">
        <v>972.5</v>
      </c>
      <c r="C41" s="666">
        <f t="shared" si="0"/>
        <v>66.339314999999999</v>
      </c>
      <c r="D41" s="666">
        <f t="shared" ref="D41:D47" si="22">B41*C41</f>
        <v>64514.983837499996</v>
      </c>
      <c r="E41" s="666">
        <f t="shared" si="1"/>
        <v>6.16</v>
      </c>
      <c r="F41" s="666">
        <f t="shared" ref="F41:F47" si="23">D41*E41</f>
        <v>397412.30043900001</v>
      </c>
      <c r="G41" s="286">
        <f t="shared" si="2"/>
        <v>1.25</v>
      </c>
      <c r="H41" s="286">
        <f t="shared" ref="H41:H47" si="24">F41*G41</f>
        <v>496765.37554875005</v>
      </c>
      <c r="I41" s="286">
        <f t="shared" ref="I41:I47" si="25">H41*12/100</f>
        <v>59611.845065850001</v>
      </c>
      <c r="J41" s="667">
        <f t="shared" ref="J41:J47" si="26">F41+I41</f>
        <v>457024.14550485002</v>
      </c>
      <c r="K41" s="666">
        <f t="shared" si="3"/>
        <v>457024.14550485002</v>
      </c>
      <c r="L41" s="669">
        <v>324</v>
      </c>
      <c r="M41" s="939">
        <f t="shared" ref="M41:M47" si="27">K41/L41</f>
        <v>1410.5683503236112</v>
      </c>
      <c r="N41" s="669"/>
      <c r="O41" s="667">
        <f t="shared" ref="O41:O47" si="28">K41-I41-F41</f>
        <v>0</v>
      </c>
      <c r="P41" s="939">
        <f t="shared" ref="P41:P47" si="29">O41*15/100</f>
        <v>0</v>
      </c>
      <c r="Q41" s="969">
        <f t="shared" ref="Q41:Q47" si="30">O41-P41</f>
        <v>0</v>
      </c>
    </row>
    <row r="42" spans="2:17">
      <c r="B42" s="669">
        <v>972.5</v>
      </c>
      <c r="C42" s="666">
        <f t="shared" si="0"/>
        <v>66.339314999999999</v>
      </c>
      <c r="D42" s="666">
        <f t="shared" si="22"/>
        <v>64514.983837499996</v>
      </c>
      <c r="E42" s="666">
        <f t="shared" si="1"/>
        <v>6.16</v>
      </c>
      <c r="F42" s="666">
        <f t="shared" si="23"/>
        <v>397412.30043900001</v>
      </c>
      <c r="G42" s="286">
        <f t="shared" si="2"/>
        <v>1.25</v>
      </c>
      <c r="H42" s="286">
        <f t="shared" si="24"/>
        <v>496765.37554875005</v>
      </c>
      <c r="I42" s="286">
        <f t="shared" si="25"/>
        <v>59611.845065850001</v>
      </c>
      <c r="J42" s="667">
        <f t="shared" si="26"/>
        <v>457024.14550485002</v>
      </c>
      <c r="K42" s="666">
        <f t="shared" si="3"/>
        <v>457024.14550485002</v>
      </c>
      <c r="L42" s="669">
        <v>324</v>
      </c>
      <c r="M42" s="939">
        <f t="shared" si="27"/>
        <v>1410.5683503236112</v>
      </c>
      <c r="N42" s="669"/>
      <c r="O42" s="667">
        <f t="shared" si="28"/>
        <v>0</v>
      </c>
      <c r="P42" s="939">
        <f t="shared" si="29"/>
        <v>0</v>
      </c>
      <c r="Q42" s="969">
        <f t="shared" si="30"/>
        <v>0</v>
      </c>
    </row>
    <row r="43" spans="2:17">
      <c r="B43" s="669">
        <v>1308.5</v>
      </c>
      <c r="C43" s="666">
        <f t="shared" si="0"/>
        <v>66.339314999999999</v>
      </c>
      <c r="D43" s="666">
        <f t="shared" si="22"/>
        <v>86804.993677499995</v>
      </c>
      <c r="E43" s="666">
        <f t="shared" si="1"/>
        <v>6.16</v>
      </c>
      <c r="F43" s="666">
        <f t="shared" si="23"/>
        <v>534718.7610534</v>
      </c>
      <c r="G43" s="286">
        <f t="shared" si="2"/>
        <v>1.25</v>
      </c>
      <c r="H43" s="286">
        <f t="shared" si="24"/>
        <v>668398.45131675003</v>
      </c>
      <c r="I43" s="286">
        <f t="shared" si="25"/>
        <v>80207.814158010005</v>
      </c>
      <c r="J43" s="667">
        <f t="shared" si="26"/>
        <v>614926.57521140995</v>
      </c>
      <c r="K43" s="666">
        <f t="shared" si="3"/>
        <v>614926.57521140995</v>
      </c>
      <c r="L43" s="669">
        <v>324</v>
      </c>
      <c r="M43" s="939">
        <f t="shared" si="27"/>
        <v>1897.9215284302777</v>
      </c>
      <c r="N43" s="669"/>
      <c r="O43" s="667">
        <f t="shared" si="28"/>
        <v>0</v>
      </c>
      <c r="P43" s="939">
        <f t="shared" si="29"/>
        <v>0</v>
      </c>
      <c r="Q43" s="969">
        <f t="shared" si="30"/>
        <v>0</v>
      </c>
    </row>
    <row r="44" spans="2:17">
      <c r="B44" s="669">
        <v>1308.5</v>
      </c>
      <c r="C44" s="666">
        <f t="shared" si="0"/>
        <v>66.339314999999999</v>
      </c>
      <c r="D44" s="666">
        <f t="shared" si="22"/>
        <v>86804.993677499995</v>
      </c>
      <c r="E44" s="666">
        <f t="shared" si="1"/>
        <v>6.16</v>
      </c>
      <c r="F44" s="666">
        <f t="shared" si="23"/>
        <v>534718.7610534</v>
      </c>
      <c r="G44" s="286">
        <f t="shared" si="2"/>
        <v>1.25</v>
      </c>
      <c r="H44" s="286">
        <f t="shared" si="24"/>
        <v>668398.45131675003</v>
      </c>
      <c r="I44" s="286">
        <f t="shared" si="25"/>
        <v>80207.814158010005</v>
      </c>
      <c r="J44" s="667">
        <f t="shared" si="26"/>
        <v>614926.57521140995</v>
      </c>
      <c r="K44" s="666">
        <f t="shared" si="3"/>
        <v>614926.57521140995</v>
      </c>
      <c r="L44" s="669">
        <v>324</v>
      </c>
      <c r="M44" s="939">
        <f t="shared" si="27"/>
        <v>1897.9215284302777</v>
      </c>
      <c r="N44" s="669"/>
      <c r="O44" s="667">
        <f t="shared" si="28"/>
        <v>0</v>
      </c>
      <c r="P44" s="939">
        <f t="shared" si="29"/>
        <v>0</v>
      </c>
      <c r="Q44" s="969">
        <f t="shared" si="30"/>
        <v>0</v>
      </c>
    </row>
    <row r="45" spans="2:17">
      <c r="B45" s="669">
        <v>1766.5</v>
      </c>
      <c r="C45" s="666">
        <f t="shared" si="0"/>
        <v>66.339314999999999</v>
      </c>
      <c r="D45" s="666">
        <f t="shared" si="22"/>
        <v>117188.3999475</v>
      </c>
      <c r="E45" s="666">
        <f t="shared" si="1"/>
        <v>6.16</v>
      </c>
      <c r="F45" s="666">
        <f t="shared" si="23"/>
        <v>721880.54367659998</v>
      </c>
      <c r="G45" s="286">
        <f t="shared" si="2"/>
        <v>1.25</v>
      </c>
      <c r="H45" s="286">
        <f t="shared" si="24"/>
        <v>902350.67959574994</v>
      </c>
      <c r="I45" s="286">
        <f t="shared" si="25"/>
        <v>108282.08155149</v>
      </c>
      <c r="J45" s="667">
        <f t="shared" si="26"/>
        <v>830162.62522808998</v>
      </c>
      <c r="K45" s="666">
        <f t="shared" si="3"/>
        <v>830162.62522808998</v>
      </c>
      <c r="L45" s="669">
        <v>324</v>
      </c>
      <c r="M45" s="939">
        <f t="shared" si="27"/>
        <v>2562.2303247780555</v>
      </c>
      <c r="N45" s="669"/>
      <c r="O45" s="667">
        <f t="shared" si="28"/>
        <v>0</v>
      </c>
      <c r="P45" s="939">
        <f t="shared" si="29"/>
        <v>0</v>
      </c>
      <c r="Q45" s="969">
        <f t="shared" si="30"/>
        <v>0</v>
      </c>
    </row>
    <row r="46" spans="2:17">
      <c r="B46" s="669">
        <v>1766.5</v>
      </c>
      <c r="C46" s="666">
        <f t="shared" si="0"/>
        <v>66.339314999999999</v>
      </c>
      <c r="D46" s="666">
        <f t="shared" si="22"/>
        <v>117188.3999475</v>
      </c>
      <c r="E46" s="666">
        <f t="shared" si="1"/>
        <v>6.16</v>
      </c>
      <c r="F46" s="666">
        <f t="shared" si="23"/>
        <v>721880.54367659998</v>
      </c>
      <c r="G46" s="286">
        <f t="shared" si="2"/>
        <v>1.25</v>
      </c>
      <c r="H46" s="286">
        <f t="shared" si="24"/>
        <v>902350.67959574994</v>
      </c>
      <c r="I46" s="286">
        <f t="shared" si="25"/>
        <v>108282.08155149</v>
      </c>
      <c r="J46" s="667">
        <f t="shared" si="26"/>
        <v>830162.62522808998</v>
      </c>
      <c r="K46" s="666">
        <f t="shared" si="3"/>
        <v>830162.62522808998</v>
      </c>
      <c r="L46" s="669">
        <v>324</v>
      </c>
      <c r="M46" s="939">
        <f t="shared" si="27"/>
        <v>2562.2303247780555</v>
      </c>
      <c r="N46" s="669"/>
      <c r="O46" s="667">
        <f t="shared" si="28"/>
        <v>0</v>
      </c>
      <c r="P46" s="939">
        <f t="shared" si="29"/>
        <v>0</v>
      </c>
      <c r="Q46" s="969">
        <f t="shared" si="30"/>
        <v>0</v>
      </c>
    </row>
    <row r="47" spans="2:17">
      <c r="B47" s="669">
        <v>2044</v>
      </c>
      <c r="C47" s="666">
        <f t="shared" si="0"/>
        <v>66.339314999999999</v>
      </c>
      <c r="D47" s="666">
        <f t="shared" si="22"/>
        <v>135597.55986000001</v>
      </c>
      <c r="E47" s="666">
        <f t="shared" si="1"/>
        <v>6.16</v>
      </c>
      <c r="F47" s="666">
        <f t="shared" si="23"/>
        <v>835280.96873760002</v>
      </c>
      <c r="G47" s="286">
        <f t="shared" si="2"/>
        <v>1.25</v>
      </c>
      <c r="H47" s="286">
        <f t="shared" si="24"/>
        <v>1044101.210922</v>
      </c>
      <c r="I47" s="286">
        <f t="shared" si="25"/>
        <v>125292.14531064</v>
      </c>
      <c r="J47" s="667">
        <f t="shared" si="26"/>
        <v>960573.11404824001</v>
      </c>
      <c r="K47" s="666">
        <f t="shared" si="3"/>
        <v>960573.11404824001</v>
      </c>
      <c r="L47" s="669">
        <v>324</v>
      </c>
      <c r="M47" s="939">
        <f t="shared" si="27"/>
        <v>2964.7318334822221</v>
      </c>
      <c r="N47" s="669"/>
      <c r="O47" s="667">
        <f t="shared" si="28"/>
        <v>0</v>
      </c>
      <c r="P47" s="939">
        <f t="shared" si="29"/>
        <v>0</v>
      </c>
      <c r="Q47" s="969">
        <f t="shared" si="30"/>
        <v>0</v>
      </c>
    </row>
    <row r="48" spans="2:17">
      <c r="C48" s="666">
        <f t="shared" si="0"/>
        <v>66.339314999999999</v>
      </c>
      <c r="E48" s="666">
        <f t="shared" si="1"/>
        <v>6.16</v>
      </c>
      <c r="G48" s="286">
        <f t="shared" si="2"/>
        <v>1.25</v>
      </c>
      <c r="K48" s="666">
        <f t="shared" si="3"/>
        <v>0</v>
      </c>
    </row>
    <row r="49" spans="2:17">
      <c r="B49" s="669">
        <v>213</v>
      </c>
      <c r="C49" s="666">
        <f t="shared" si="0"/>
        <v>66.339314999999999</v>
      </c>
      <c r="D49" s="666">
        <f t="shared" ref="D49:D62" si="31">B49*C49</f>
        <v>14130.274095000001</v>
      </c>
      <c r="E49" s="666">
        <f t="shared" si="1"/>
        <v>6.16</v>
      </c>
      <c r="F49" s="666">
        <f t="shared" ref="F49:F62" si="32">D49*E49</f>
        <v>87042.488425200005</v>
      </c>
      <c r="G49" s="286">
        <f t="shared" si="2"/>
        <v>1.25</v>
      </c>
      <c r="H49" s="286">
        <f t="shared" ref="H49:H62" si="33">F49*G49</f>
        <v>108803.1105315</v>
      </c>
      <c r="I49" s="286">
        <f t="shared" ref="I49:I62" si="34">H49*12/100</f>
        <v>13056.37326378</v>
      </c>
      <c r="J49" s="667">
        <f t="shared" ref="J49:J62" si="35">F49+I49</f>
        <v>100098.86168898</v>
      </c>
      <c r="K49" s="666">
        <f t="shared" si="3"/>
        <v>100098.86168898</v>
      </c>
      <c r="L49" s="669">
        <v>324</v>
      </c>
      <c r="M49" s="939">
        <f t="shared" ref="M49:M62" si="36">K49/L49</f>
        <v>308.94710397833336</v>
      </c>
      <c r="N49" s="669"/>
      <c r="O49" s="667">
        <f t="shared" ref="O49:O62" si="37">K49-I49-F49</f>
        <v>0</v>
      </c>
      <c r="P49" s="939">
        <f t="shared" ref="P49:P62" si="38">O49*15/100</f>
        <v>0</v>
      </c>
      <c r="Q49" s="969">
        <f t="shared" ref="Q49:Q62" si="39">O49-P49</f>
        <v>0</v>
      </c>
    </row>
    <row r="50" spans="2:17">
      <c r="B50" s="669">
        <v>213.5</v>
      </c>
      <c r="C50" s="666">
        <f t="shared" si="0"/>
        <v>66.339314999999999</v>
      </c>
      <c r="D50" s="666">
        <f t="shared" si="31"/>
        <v>14163.443752499999</v>
      </c>
      <c r="E50" s="666">
        <f t="shared" si="1"/>
        <v>6.16</v>
      </c>
      <c r="F50" s="666">
        <f t="shared" si="32"/>
        <v>87246.813515400005</v>
      </c>
      <c r="G50" s="286">
        <f t="shared" si="2"/>
        <v>1.25</v>
      </c>
      <c r="H50" s="286">
        <f t="shared" si="33"/>
        <v>109058.51689425</v>
      </c>
      <c r="I50" s="286">
        <f t="shared" si="34"/>
        <v>13087.02202731</v>
      </c>
      <c r="J50" s="667">
        <f t="shared" si="35"/>
        <v>100333.83554271</v>
      </c>
      <c r="K50" s="666">
        <f t="shared" si="3"/>
        <v>100333.83554271</v>
      </c>
      <c r="L50" s="669">
        <v>324</v>
      </c>
      <c r="M50" s="939">
        <f t="shared" si="36"/>
        <v>309.67233192194448</v>
      </c>
      <c r="N50" s="669"/>
      <c r="O50" s="667">
        <f t="shared" si="37"/>
        <v>0</v>
      </c>
      <c r="P50" s="939">
        <f t="shared" si="38"/>
        <v>0</v>
      </c>
      <c r="Q50" s="969">
        <f t="shared" si="39"/>
        <v>0</v>
      </c>
    </row>
    <row r="51" spans="2:17">
      <c r="B51" s="669">
        <v>214</v>
      </c>
      <c r="C51" s="666">
        <f t="shared" si="0"/>
        <v>66.339314999999999</v>
      </c>
      <c r="D51" s="666">
        <f t="shared" si="31"/>
        <v>14196.61341</v>
      </c>
      <c r="E51" s="666">
        <f t="shared" si="1"/>
        <v>6.16</v>
      </c>
      <c r="F51" s="666">
        <f t="shared" si="32"/>
        <v>87451.138605600005</v>
      </c>
      <c r="G51" s="286">
        <f t="shared" si="2"/>
        <v>1.25</v>
      </c>
      <c r="H51" s="286">
        <f t="shared" si="33"/>
        <v>109313.923257</v>
      </c>
      <c r="I51" s="286">
        <f t="shared" si="34"/>
        <v>13117.67079084</v>
      </c>
      <c r="J51" s="667">
        <f t="shared" si="35"/>
        <v>100568.80939644</v>
      </c>
      <c r="K51" s="666">
        <f t="shared" si="3"/>
        <v>100568.80939644</v>
      </c>
      <c r="L51" s="669">
        <v>324</v>
      </c>
      <c r="M51" s="939">
        <f t="shared" si="36"/>
        <v>310.39755986555559</v>
      </c>
      <c r="N51" s="669"/>
      <c r="O51" s="667">
        <f t="shared" si="37"/>
        <v>0</v>
      </c>
      <c r="P51" s="939">
        <f t="shared" si="38"/>
        <v>0</v>
      </c>
      <c r="Q51" s="969">
        <f t="shared" si="39"/>
        <v>0</v>
      </c>
    </row>
    <row r="52" spans="2:17">
      <c r="B52" s="669">
        <v>214.5</v>
      </c>
      <c r="C52" s="666">
        <f t="shared" si="0"/>
        <v>66.339314999999999</v>
      </c>
      <c r="D52" s="666">
        <f t="shared" si="31"/>
        <v>14229.7830675</v>
      </c>
      <c r="E52" s="666">
        <f t="shared" si="1"/>
        <v>6.16</v>
      </c>
      <c r="F52" s="666">
        <f t="shared" si="32"/>
        <v>87655.463695800005</v>
      </c>
      <c r="G52" s="286">
        <f t="shared" si="2"/>
        <v>1.25</v>
      </c>
      <c r="H52" s="286">
        <f t="shared" si="33"/>
        <v>109569.32961975</v>
      </c>
      <c r="I52" s="286">
        <f t="shared" si="34"/>
        <v>13148.319554369999</v>
      </c>
      <c r="J52" s="667">
        <f t="shared" si="35"/>
        <v>100803.78325017</v>
      </c>
      <c r="K52" s="666">
        <f t="shared" si="3"/>
        <v>100803.78325017</v>
      </c>
      <c r="L52" s="669">
        <v>324</v>
      </c>
      <c r="M52" s="939">
        <f t="shared" si="36"/>
        <v>311.12278780916665</v>
      </c>
      <c r="N52" s="669"/>
      <c r="O52" s="667">
        <f t="shared" si="37"/>
        <v>0</v>
      </c>
      <c r="P52" s="939">
        <f t="shared" si="38"/>
        <v>0</v>
      </c>
      <c r="Q52" s="969">
        <f t="shared" si="39"/>
        <v>0</v>
      </c>
    </row>
    <row r="53" spans="2:17">
      <c r="B53" s="669">
        <v>236.50000000000003</v>
      </c>
      <c r="C53" s="666">
        <f t="shared" si="0"/>
        <v>66.339314999999999</v>
      </c>
      <c r="D53" s="666">
        <f t="shared" si="31"/>
        <v>15689.247997500002</v>
      </c>
      <c r="E53" s="666">
        <f t="shared" si="1"/>
        <v>6.16</v>
      </c>
      <c r="F53" s="666">
        <f t="shared" si="32"/>
        <v>96645.767664600018</v>
      </c>
      <c r="G53" s="286">
        <f t="shared" si="2"/>
        <v>1.25</v>
      </c>
      <c r="H53" s="286">
        <f t="shared" si="33"/>
        <v>120807.20958075003</v>
      </c>
      <c r="I53" s="286">
        <f t="shared" si="34"/>
        <v>14496.865149690004</v>
      </c>
      <c r="J53" s="667">
        <f t="shared" si="35"/>
        <v>111142.63281429002</v>
      </c>
      <c r="K53" s="666">
        <f t="shared" si="3"/>
        <v>111142.63281429002</v>
      </c>
      <c r="L53" s="669">
        <v>324</v>
      </c>
      <c r="M53" s="939">
        <f t="shared" si="36"/>
        <v>343.03281732805561</v>
      </c>
      <c r="N53" s="669"/>
      <c r="O53" s="667">
        <f t="shared" si="37"/>
        <v>0</v>
      </c>
      <c r="P53" s="939">
        <f t="shared" si="38"/>
        <v>0</v>
      </c>
      <c r="Q53" s="969">
        <f t="shared" si="39"/>
        <v>0</v>
      </c>
    </row>
    <row r="54" spans="2:17">
      <c r="B54" s="669">
        <v>237.05</v>
      </c>
      <c r="C54" s="666">
        <f t="shared" si="0"/>
        <v>66.339314999999999</v>
      </c>
      <c r="D54" s="666">
        <f t="shared" si="31"/>
        <v>15725.734620750001</v>
      </c>
      <c r="E54" s="666">
        <f t="shared" si="1"/>
        <v>6.16</v>
      </c>
      <c r="F54" s="666">
        <f t="shared" si="32"/>
        <v>96870.525263820004</v>
      </c>
      <c r="G54" s="286">
        <f t="shared" si="2"/>
        <v>1.25</v>
      </c>
      <c r="H54" s="286">
        <f t="shared" si="33"/>
        <v>121088.15657977501</v>
      </c>
      <c r="I54" s="286">
        <f t="shared" si="34"/>
        <v>14530.578789572999</v>
      </c>
      <c r="J54" s="667">
        <f t="shared" si="35"/>
        <v>111401.10405339301</v>
      </c>
      <c r="K54" s="666">
        <f t="shared" si="3"/>
        <v>111401.10405339301</v>
      </c>
      <c r="L54" s="669">
        <v>324</v>
      </c>
      <c r="M54" s="939">
        <f t="shared" si="36"/>
        <v>343.83056806602781</v>
      </c>
      <c r="N54" s="669"/>
      <c r="O54" s="667">
        <f t="shared" si="37"/>
        <v>0</v>
      </c>
      <c r="P54" s="939">
        <f t="shared" si="38"/>
        <v>0</v>
      </c>
      <c r="Q54" s="969">
        <f t="shared" si="39"/>
        <v>0</v>
      </c>
    </row>
    <row r="55" spans="2:17">
      <c r="B55" s="669">
        <v>237.60000000000002</v>
      </c>
      <c r="C55" s="666">
        <f t="shared" si="0"/>
        <v>66.339314999999999</v>
      </c>
      <c r="D55" s="666">
        <f t="shared" si="31"/>
        <v>15762.221244000002</v>
      </c>
      <c r="E55" s="666">
        <f t="shared" si="1"/>
        <v>6.16</v>
      </c>
      <c r="F55" s="666">
        <f t="shared" si="32"/>
        <v>97095.282863040018</v>
      </c>
      <c r="G55" s="286">
        <f t="shared" si="2"/>
        <v>1.25</v>
      </c>
      <c r="H55" s="286">
        <f t="shared" si="33"/>
        <v>121369.10357880002</v>
      </c>
      <c r="I55" s="286">
        <f t="shared" si="34"/>
        <v>14564.292429456003</v>
      </c>
      <c r="J55" s="667">
        <f t="shared" si="35"/>
        <v>111659.57529249603</v>
      </c>
      <c r="K55" s="666">
        <f t="shared" si="3"/>
        <v>111659.57529249603</v>
      </c>
      <c r="L55" s="669">
        <v>324</v>
      </c>
      <c r="M55" s="939">
        <f t="shared" si="36"/>
        <v>344.62831880400006</v>
      </c>
      <c r="N55" s="669"/>
      <c r="O55" s="667">
        <f t="shared" si="37"/>
        <v>0</v>
      </c>
      <c r="P55" s="939">
        <f t="shared" si="38"/>
        <v>0</v>
      </c>
      <c r="Q55" s="969">
        <f t="shared" si="39"/>
        <v>0</v>
      </c>
    </row>
    <row r="56" spans="2:17">
      <c r="B56" s="669">
        <v>242.48000000000002</v>
      </c>
      <c r="C56" s="666">
        <f t="shared" si="0"/>
        <v>66.339314999999999</v>
      </c>
      <c r="D56" s="666">
        <f t="shared" si="31"/>
        <v>16085.957101200001</v>
      </c>
      <c r="E56" s="666">
        <f t="shared" si="1"/>
        <v>6.16</v>
      </c>
      <c r="F56" s="666">
        <f t="shared" si="32"/>
        <v>99089.495743392006</v>
      </c>
      <c r="G56" s="286">
        <f t="shared" si="2"/>
        <v>1.25</v>
      </c>
      <c r="H56" s="286">
        <f t="shared" si="33"/>
        <v>123861.86967924002</v>
      </c>
      <c r="I56" s="286">
        <f t="shared" si="34"/>
        <v>14863.4243615088</v>
      </c>
      <c r="J56" s="667">
        <f t="shared" si="35"/>
        <v>113952.92010490081</v>
      </c>
      <c r="K56" s="666">
        <f t="shared" si="3"/>
        <v>113952.92010490081</v>
      </c>
      <c r="L56" s="669">
        <v>324</v>
      </c>
      <c r="M56" s="939">
        <f t="shared" si="36"/>
        <v>351.70654353364449</v>
      </c>
      <c r="N56" s="669"/>
      <c r="O56" s="667">
        <f t="shared" si="37"/>
        <v>0</v>
      </c>
      <c r="P56" s="939">
        <f t="shared" si="38"/>
        <v>0</v>
      </c>
      <c r="Q56" s="969">
        <f t="shared" si="39"/>
        <v>0</v>
      </c>
    </row>
    <row r="57" spans="2:17">
      <c r="B57" s="669">
        <v>243.04000000000002</v>
      </c>
      <c r="C57" s="666">
        <f t="shared" si="0"/>
        <v>66.339314999999999</v>
      </c>
      <c r="D57" s="666">
        <f t="shared" si="31"/>
        <v>16123.1071176</v>
      </c>
      <c r="E57" s="666">
        <f t="shared" si="1"/>
        <v>6.16</v>
      </c>
      <c r="F57" s="666">
        <f t="shared" si="32"/>
        <v>99318.339844416012</v>
      </c>
      <c r="G57" s="286">
        <f t="shared" si="2"/>
        <v>1.25</v>
      </c>
      <c r="H57" s="286">
        <f t="shared" si="33"/>
        <v>124147.92480552002</v>
      </c>
      <c r="I57" s="286">
        <f t="shared" si="34"/>
        <v>14897.750976662403</v>
      </c>
      <c r="J57" s="667">
        <f t="shared" si="35"/>
        <v>114216.09082107841</v>
      </c>
      <c r="K57" s="666">
        <f t="shared" si="3"/>
        <v>114216.09082107841</v>
      </c>
      <c r="L57" s="669">
        <v>324</v>
      </c>
      <c r="M57" s="939">
        <f t="shared" si="36"/>
        <v>352.51879883048895</v>
      </c>
      <c r="N57" s="669"/>
      <c r="O57" s="667">
        <f t="shared" si="37"/>
        <v>0</v>
      </c>
      <c r="P57" s="939">
        <f t="shared" si="38"/>
        <v>0</v>
      </c>
      <c r="Q57" s="969">
        <f t="shared" si="39"/>
        <v>0</v>
      </c>
    </row>
    <row r="58" spans="2:17">
      <c r="B58" s="669">
        <v>243.60000000000002</v>
      </c>
      <c r="C58" s="666">
        <f t="shared" si="0"/>
        <v>66.339314999999999</v>
      </c>
      <c r="D58" s="666">
        <f t="shared" si="31"/>
        <v>16160.257134000001</v>
      </c>
      <c r="E58" s="666">
        <f t="shared" si="1"/>
        <v>6.16</v>
      </c>
      <c r="F58" s="666">
        <f t="shared" si="32"/>
        <v>99547.183945440003</v>
      </c>
      <c r="G58" s="286">
        <f t="shared" si="2"/>
        <v>1.25</v>
      </c>
      <c r="H58" s="286">
        <f t="shared" si="33"/>
        <v>124433.9799318</v>
      </c>
      <c r="I58" s="286">
        <f t="shared" si="34"/>
        <v>14932.077591816</v>
      </c>
      <c r="J58" s="667">
        <f t="shared" si="35"/>
        <v>114479.26153725601</v>
      </c>
      <c r="K58" s="666">
        <f t="shared" si="3"/>
        <v>114479.26153725601</v>
      </c>
      <c r="L58" s="669">
        <v>324</v>
      </c>
      <c r="M58" s="939">
        <f t="shared" si="36"/>
        <v>353.33105412733335</v>
      </c>
      <c r="N58" s="669"/>
      <c r="O58" s="667">
        <f t="shared" si="37"/>
        <v>0</v>
      </c>
      <c r="P58" s="939">
        <f t="shared" si="38"/>
        <v>0</v>
      </c>
      <c r="Q58" s="969">
        <f t="shared" si="39"/>
        <v>0</v>
      </c>
    </row>
    <row r="59" spans="2:17">
      <c r="B59" s="669">
        <v>283.40000000000003</v>
      </c>
      <c r="C59" s="666">
        <f t="shared" si="0"/>
        <v>66.339314999999999</v>
      </c>
      <c r="D59" s="666">
        <f t="shared" si="31"/>
        <v>18800.561871000002</v>
      </c>
      <c r="E59" s="666">
        <f t="shared" si="1"/>
        <v>6.16</v>
      </c>
      <c r="F59" s="666">
        <f t="shared" si="32"/>
        <v>115811.46112536002</v>
      </c>
      <c r="G59" s="286">
        <f t="shared" si="2"/>
        <v>1.25</v>
      </c>
      <c r="H59" s="286">
        <f t="shared" si="33"/>
        <v>144764.32640670001</v>
      </c>
      <c r="I59" s="286">
        <f t="shared" si="34"/>
        <v>17371.719168804</v>
      </c>
      <c r="J59" s="667">
        <f t="shared" si="35"/>
        <v>133183.18029416402</v>
      </c>
      <c r="K59" s="666">
        <f t="shared" si="3"/>
        <v>133183.18029416402</v>
      </c>
      <c r="L59" s="669">
        <v>324</v>
      </c>
      <c r="M59" s="939">
        <f t="shared" si="36"/>
        <v>411.05919843877786</v>
      </c>
      <c r="N59" s="669"/>
      <c r="O59" s="667">
        <f t="shared" si="37"/>
        <v>0</v>
      </c>
      <c r="P59" s="939">
        <f t="shared" si="38"/>
        <v>0</v>
      </c>
      <c r="Q59" s="969">
        <f t="shared" si="39"/>
        <v>0</v>
      </c>
    </row>
    <row r="60" spans="2:17">
      <c r="B60" s="669">
        <v>273.125</v>
      </c>
      <c r="C60" s="666">
        <f t="shared" si="0"/>
        <v>66.339314999999999</v>
      </c>
      <c r="D60" s="666">
        <f t="shared" si="31"/>
        <v>18118.925409374999</v>
      </c>
      <c r="E60" s="666">
        <f t="shared" si="1"/>
        <v>6.16</v>
      </c>
      <c r="F60" s="666">
        <f t="shared" si="32"/>
        <v>111612.58052174999</v>
      </c>
      <c r="G60" s="286">
        <f t="shared" si="2"/>
        <v>1.25</v>
      </c>
      <c r="H60" s="286">
        <f t="shared" si="33"/>
        <v>139515.72565218748</v>
      </c>
      <c r="I60" s="286">
        <f t="shared" si="34"/>
        <v>16741.887078262498</v>
      </c>
      <c r="J60" s="667">
        <f t="shared" si="35"/>
        <v>128354.46760001249</v>
      </c>
      <c r="K60" s="666">
        <f t="shared" si="3"/>
        <v>128354.46760001249</v>
      </c>
      <c r="L60" s="669">
        <v>324</v>
      </c>
      <c r="M60" s="939">
        <f t="shared" si="36"/>
        <v>396.1557641975694</v>
      </c>
      <c r="N60" s="669"/>
      <c r="O60" s="667">
        <f t="shared" si="37"/>
        <v>0</v>
      </c>
      <c r="P60" s="939">
        <f t="shared" si="38"/>
        <v>0</v>
      </c>
      <c r="Q60" s="969">
        <f t="shared" si="39"/>
        <v>0</v>
      </c>
    </row>
    <row r="61" spans="2:17">
      <c r="B61" s="669">
        <v>273.75</v>
      </c>
      <c r="C61" s="666">
        <f t="shared" si="0"/>
        <v>66.339314999999999</v>
      </c>
      <c r="D61" s="666">
        <f t="shared" si="31"/>
        <v>18160.38748125</v>
      </c>
      <c r="E61" s="666">
        <f t="shared" si="1"/>
        <v>6.16</v>
      </c>
      <c r="F61" s="666">
        <f t="shared" si="32"/>
        <v>111867.9868845</v>
      </c>
      <c r="G61" s="286">
        <f t="shared" si="2"/>
        <v>1.25</v>
      </c>
      <c r="H61" s="286">
        <f t="shared" si="33"/>
        <v>139834.98360562499</v>
      </c>
      <c r="I61" s="286">
        <f t="shared" si="34"/>
        <v>16780.198032674998</v>
      </c>
      <c r="J61" s="667">
        <f t="shared" si="35"/>
        <v>128648.18491717501</v>
      </c>
      <c r="K61" s="666">
        <f t="shared" si="3"/>
        <v>128648.18491717501</v>
      </c>
      <c r="L61" s="669">
        <v>324</v>
      </c>
      <c r="M61" s="939">
        <f t="shared" si="36"/>
        <v>397.06229912708335</v>
      </c>
      <c r="N61" s="669"/>
      <c r="O61" s="667">
        <f t="shared" si="37"/>
        <v>0</v>
      </c>
      <c r="P61" s="939">
        <f t="shared" si="38"/>
        <v>0</v>
      </c>
      <c r="Q61" s="969">
        <f t="shared" si="39"/>
        <v>0</v>
      </c>
    </row>
    <row r="62" spans="2:17">
      <c r="B62" s="669">
        <v>285.35000000000002</v>
      </c>
      <c r="C62" s="666">
        <f t="shared" si="0"/>
        <v>66.339314999999999</v>
      </c>
      <c r="D62" s="666">
        <f t="shared" si="31"/>
        <v>18929.92353525</v>
      </c>
      <c r="E62" s="666">
        <f t="shared" si="1"/>
        <v>6.16</v>
      </c>
      <c r="F62" s="666">
        <f t="shared" si="32"/>
        <v>116608.32897714</v>
      </c>
      <c r="G62" s="286">
        <f t="shared" si="2"/>
        <v>1.25</v>
      </c>
      <c r="H62" s="286">
        <f t="shared" si="33"/>
        <v>145760.41122142499</v>
      </c>
      <c r="I62" s="286">
        <f t="shared" si="34"/>
        <v>17491.249346570999</v>
      </c>
      <c r="J62" s="667">
        <f t="shared" si="35"/>
        <v>134099.578323711</v>
      </c>
      <c r="K62" s="666">
        <f t="shared" si="3"/>
        <v>134099.578323711</v>
      </c>
      <c r="L62" s="669">
        <v>324</v>
      </c>
      <c r="M62" s="939">
        <f t="shared" si="36"/>
        <v>413.88758741886113</v>
      </c>
      <c r="N62" s="669"/>
      <c r="O62" s="667">
        <f t="shared" si="37"/>
        <v>0</v>
      </c>
      <c r="P62" s="939">
        <f t="shared" si="38"/>
        <v>0</v>
      </c>
      <c r="Q62" s="969">
        <f t="shared" si="39"/>
        <v>0</v>
      </c>
    </row>
    <row r="63" spans="2:17">
      <c r="C63" s="666">
        <f t="shared" si="0"/>
        <v>66.339314999999999</v>
      </c>
      <c r="E63" s="666">
        <f t="shared" si="1"/>
        <v>6.16</v>
      </c>
      <c r="G63" s="286">
        <f t="shared" si="2"/>
        <v>1.25</v>
      </c>
      <c r="K63" s="666">
        <f t="shared" si="3"/>
        <v>0</v>
      </c>
    </row>
    <row r="64" spans="2:17">
      <c r="B64" s="669">
        <v>497.5</v>
      </c>
      <c r="C64" s="666">
        <f t="shared" si="0"/>
        <v>66.339314999999999</v>
      </c>
      <c r="D64" s="666">
        <f t="shared" ref="D64:D77" si="40">B64*C64</f>
        <v>33003.809212499997</v>
      </c>
      <c r="E64" s="666">
        <f t="shared" si="1"/>
        <v>6.16</v>
      </c>
      <c r="F64" s="666">
        <f t="shared" ref="F64:F77" si="41">D64*E64</f>
        <v>203303.46474899998</v>
      </c>
      <c r="G64" s="286">
        <f t="shared" si="2"/>
        <v>1.25</v>
      </c>
      <c r="H64" s="286">
        <f t="shared" ref="H64:H77" si="42">F64*G64</f>
        <v>254129.33093624999</v>
      </c>
      <c r="I64" s="286">
        <f t="shared" ref="I64:I77" si="43">H64*12/100</f>
        <v>30495.519712349997</v>
      </c>
      <c r="J64" s="667">
        <f t="shared" ref="J64:J77" si="44">F64+I64</f>
        <v>233798.98446134996</v>
      </c>
      <c r="K64" s="666">
        <f t="shared" si="3"/>
        <v>233798.98446134996</v>
      </c>
      <c r="L64" s="669">
        <v>324</v>
      </c>
      <c r="M64" s="939">
        <f t="shared" ref="M64:M77" si="45">K64/L64</f>
        <v>721.60180389305538</v>
      </c>
      <c r="N64" s="669"/>
      <c r="O64" s="667">
        <f t="shared" ref="O64:O77" si="46">K64-I64-F64</f>
        <v>0</v>
      </c>
      <c r="P64" s="939">
        <f t="shared" ref="P64:P77" si="47">O64*15/100</f>
        <v>0</v>
      </c>
      <c r="Q64" s="969">
        <f t="shared" ref="Q64:Q77" si="48">O64-P64</f>
        <v>0</v>
      </c>
    </row>
    <row r="65" spans="2:17">
      <c r="B65" s="669">
        <v>520</v>
      </c>
      <c r="C65" s="666">
        <f t="shared" si="0"/>
        <v>66.339314999999999</v>
      </c>
      <c r="D65" s="666">
        <f t="shared" si="40"/>
        <v>34496.443800000001</v>
      </c>
      <c r="E65" s="666">
        <f t="shared" si="1"/>
        <v>6.16</v>
      </c>
      <c r="F65" s="666">
        <f t="shared" si="41"/>
        <v>212498.09380800001</v>
      </c>
      <c r="G65" s="286">
        <f t="shared" si="2"/>
        <v>1.25</v>
      </c>
      <c r="H65" s="286">
        <f t="shared" si="42"/>
        <v>265622.61726000003</v>
      </c>
      <c r="I65" s="286">
        <f t="shared" si="43"/>
        <v>31874.714071200007</v>
      </c>
      <c r="J65" s="667">
        <f t="shared" si="44"/>
        <v>244372.8078792</v>
      </c>
      <c r="K65" s="666">
        <f t="shared" si="3"/>
        <v>244372.8078792</v>
      </c>
      <c r="L65" s="669">
        <v>324</v>
      </c>
      <c r="M65" s="939">
        <f t="shared" si="45"/>
        <v>754.23706135555551</v>
      </c>
      <c r="N65" s="669"/>
      <c r="O65" s="667">
        <f t="shared" si="46"/>
        <v>0</v>
      </c>
      <c r="P65" s="939">
        <f t="shared" si="47"/>
        <v>0</v>
      </c>
      <c r="Q65" s="969">
        <f t="shared" si="48"/>
        <v>0</v>
      </c>
    </row>
    <row r="66" spans="2:17">
      <c r="B66" s="669">
        <v>525</v>
      </c>
      <c r="C66" s="666">
        <f t="shared" si="0"/>
        <v>66.339314999999999</v>
      </c>
      <c r="D66" s="666">
        <f t="shared" si="40"/>
        <v>34828.140375000003</v>
      </c>
      <c r="E66" s="666">
        <f t="shared" si="1"/>
        <v>6.16</v>
      </c>
      <c r="F66" s="666">
        <f t="shared" si="41"/>
        <v>214541.34471000003</v>
      </c>
      <c r="G66" s="286">
        <f t="shared" si="2"/>
        <v>1.25</v>
      </c>
      <c r="H66" s="286">
        <f t="shared" si="42"/>
        <v>268176.68088750006</v>
      </c>
      <c r="I66" s="286">
        <f t="shared" si="43"/>
        <v>32181.201706500007</v>
      </c>
      <c r="J66" s="667">
        <f t="shared" si="44"/>
        <v>246722.54641650003</v>
      </c>
      <c r="K66" s="666">
        <f t="shared" si="3"/>
        <v>246722.54641650003</v>
      </c>
      <c r="L66" s="669">
        <v>324</v>
      </c>
      <c r="M66" s="939">
        <f t="shared" si="45"/>
        <v>761.48934079166679</v>
      </c>
      <c r="N66" s="669"/>
      <c r="O66" s="667">
        <f t="shared" si="46"/>
        <v>0</v>
      </c>
      <c r="P66" s="939">
        <f t="shared" si="47"/>
        <v>0</v>
      </c>
      <c r="Q66" s="969">
        <f t="shared" si="48"/>
        <v>0</v>
      </c>
    </row>
    <row r="67" spans="2:17">
      <c r="B67" s="669">
        <v>550</v>
      </c>
      <c r="C67" s="666">
        <f t="shared" si="0"/>
        <v>66.339314999999999</v>
      </c>
      <c r="D67" s="666">
        <f t="shared" si="40"/>
        <v>36486.623249999997</v>
      </c>
      <c r="E67" s="666">
        <f t="shared" si="1"/>
        <v>6.16</v>
      </c>
      <c r="F67" s="666">
        <f t="shared" si="41"/>
        <v>224757.59921999997</v>
      </c>
      <c r="G67" s="286">
        <f t="shared" si="2"/>
        <v>1.25</v>
      </c>
      <c r="H67" s="286">
        <f t="shared" si="42"/>
        <v>280946.99902499997</v>
      </c>
      <c r="I67" s="286">
        <f t="shared" si="43"/>
        <v>33713.639882999996</v>
      </c>
      <c r="J67" s="667">
        <f t="shared" si="44"/>
        <v>258471.23910299997</v>
      </c>
      <c r="K67" s="666">
        <f t="shared" si="3"/>
        <v>258471.23910299997</v>
      </c>
      <c r="L67" s="669">
        <v>324</v>
      </c>
      <c r="M67" s="939">
        <f t="shared" si="45"/>
        <v>797.75073797222217</v>
      </c>
      <c r="N67" s="669"/>
      <c r="O67" s="667">
        <f t="shared" si="46"/>
        <v>0</v>
      </c>
      <c r="P67" s="939">
        <f t="shared" si="47"/>
        <v>0</v>
      </c>
      <c r="Q67" s="969">
        <f t="shared" si="48"/>
        <v>0</v>
      </c>
    </row>
    <row r="68" spans="2:17">
      <c r="B68" s="669">
        <v>570</v>
      </c>
      <c r="C68" s="666">
        <f t="shared" ref="C68:C77" si="49">C67</f>
        <v>66.339314999999999</v>
      </c>
      <c r="D68" s="666">
        <f t="shared" si="40"/>
        <v>37813.409549999997</v>
      </c>
      <c r="E68" s="666">
        <f t="shared" ref="E68:E77" si="50">E67</f>
        <v>6.16</v>
      </c>
      <c r="F68" s="666">
        <f t="shared" si="41"/>
        <v>232930.60282799997</v>
      </c>
      <c r="G68" s="286">
        <f t="shared" ref="G68:G77" si="51">G67</f>
        <v>1.25</v>
      </c>
      <c r="H68" s="286">
        <f t="shared" si="42"/>
        <v>291163.25353499997</v>
      </c>
      <c r="I68" s="286">
        <f t="shared" si="43"/>
        <v>34939.590424199996</v>
      </c>
      <c r="J68" s="667">
        <f t="shared" si="44"/>
        <v>267870.19325219997</v>
      </c>
      <c r="K68" s="666">
        <f t="shared" ref="K68:K77" si="52">J68</f>
        <v>267870.19325219997</v>
      </c>
      <c r="L68" s="669">
        <v>324</v>
      </c>
      <c r="M68" s="939">
        <f t="shared" si="45"/>
        <v>826.75985571666661</v>
      </c>
      <c r="N68" s="669"/>
      <c r="O68" s="667">
        <f t="shared" si="46"/>
        <v>0</v>
      </c>
      <c r="P68" s="939">
        <f t="shared" si="47"/>
        <v>0</v>
      </c>
      <c r="Q68" s="969">
        <f t="shared" si="48"/>
        <v>0</v>
      </c>
    </row>
    <row r="69" spans="2:17">
      <c r="B69" s="669">
        <v>590</v>
      </c>
      <c r="C69" s="666">
        <f t="shared" si="49"/>
        <v>66.339314999999999</v>
      </c>
      <c r="D69" s="666">
        <f t="shared" si="40"/>
        <v>39140.195849999996</v>
      </c>
      <c r="E69" s="666">
        <f t="shared" si="50"/>
        <v>6.16</v>
      </c>
      <c r="F69" s="666">
        <f t="shared" si="41"/>
        <v>241103.60643599997</v>
      </c>
      <c r="G69" s="286">
        <f t="shared" si="51"/>
        <v>1.25</v>
      </c>
      <c r="H69" s="286">
        <f t="shared" si="42"/>
        <v>301379.50804499997</v>
      </c>
      <c r="I69" s="286">
        <f t="shared" si="43"/>
        <v>36165.540965399996</v>
      </c>
      <c r="J69" s="667">
        <f t="shared" si="44"/>
        <v>277269.14740139997</v>
      </c>
      <c r="K69" s="666">
        <f t="shared" si="52"/>
        <v>277269.14740139997</v>
      </c>
      <c r="L69" s="669">
        <v>324</v>
      </c>
      <c r="M69" s="939">
        <f t="shared" si="45"/>
        <v>855.76897346111105</v>
      </c>
      <c r="N69" s="669"/>
      <c r="O69" s="667">
        <f t="shared" si="46"/>
        <v>0</v>
      </c>
      <c r="P69" s="939">
        <f t="shared" si="47"/>
        <v>0</v>
      </c>
      <c r="Q69" s="969">
        <f t="shared" si="48"/>
        <v>0</v>
      </c>
    </row>
    <row r="70" spans="2:17">
      <c r="B70" s="669">
        <v>595</v>
      </c>
      <c r="C70" s="666">
        <f t="shared" si="49"/>
        <v>66.339314999999999</v>
      </c>
      <c r="D70" s="666">
        <f t="shared" si="40"/>
        <v>39471.892424999998</v>
      </c>
      <c r="E70" s="666">
        <f t="shared" si="50"/>
        <v>6.16</v>
      </c>
      <c r="F70" s="666">
        <f t="shared" si="41"/>
        <v>243146.857338</v>
      </c>
      <c r="G70" s="286">
        <f t="shared" si="51"/>
        <v>1.25</v>
      </c>
      <c r="H70" s="286">
        <f t="shared" si="42"/>
        <v>303933.57167249999</v>
      </c>
      <c r="I70" s="286">
        <f t="shared" si="43"/>
        <v>36472.028600699996</v>
      </c>
      <c r="J70" s="667">
        <f t="shared" si="44"/>
        <v>279618.8859387</v>
      </c>
      <c r="K70" s="666">
        <f t="shared" si="52"/>
        <v>279618.8859387</v>
      </c>
      <c r="L70" s="669">
        <v>324</v>
      </c>
      <c r="M70" s="939">
        <f t="shared" si="45"/>
        <v>863.02125289722221</v>
      </c>
      <c r="N70" s="669"/>
      <c r="O70" s="667">
        <f t="shared" si="46"/>
        <v>0</v>
      </c>
      <c r="P70" s="939">
        <f t="shared" si="47"/>
        <v>0</v>
      </c>
      <c r="Q70" s="969">
        <f t="shared" si="48"/>
        <v>0</v>
      </c>
    </row>
    <row r="71" spans="2:17">
      <c r="B71" s="669">
        <v>600</v>
      </c>
      <c r="C71" s="666">
        <f t="shared" si="49"/>
        <v>66.339314999999999</v>
      </c>
      <c r="D71" s="666">
        <f t="shared" si="40"/>
        <v>39803.589</v>
      </c>
      <c r="E71" s="666">
        <f t="shared" si="50"/>
        <v>6.16</v>
      </c>
      <c r="F71" s="666">
        <f t="shared" si="41"/>
        <v>245190.10824</v>
      </c>
      <c r="G71" s="286">
        <f t="shared" si="51"/>
        <v>1.25</v>
      </c>
      <c r="H71" s="286">
        <f t="shared" si="42"/>
        <v>306487.63530000002</v>
      </c>
      <c r="I71" s="286">
        <f t="shared" si="43"/>
        <v>36778.516236000003</v>
      </c>
      <c r="J71" s="667">
        <f t="shared" si="44"/>
        <v>281968.62447600003</v>
      </c>
      <c r="K71" s="666">
        <f t="shared" si="52"/>
        <v>281968.62447600003</v>
      </c>
      <c r="L71" s="669">
        <v>324</v>
      </c>
      <c r="M71" s="939">
        <f t="shared" si="45"/>
        <v>870.27353233333338</v>
      </c>
      <c r="N71" s="669"/>
      <c r="O71" s="667">
        <f t="shared" si="46"/>
        <v>0</v>
      </c>
      <c r="P71" s="939">
        <f t="shared" si="47"/>
        <v>0</v>
      </c>
      <c r="Q71" s="969">
        <f t="shared" si="48"/>
        <v>0</v>
      </c>
    </row>
    <row r="72" spans="2:17">
      <c r="B72" s="669">
        <v>610</v>
      </c>
      <c r="C72" s="666">
        <f t="shared" si="49"/>
        <v>66.339314999999999</v>
      </c>
      <c r="D72" s="666">
        <f t="shared" si="40"/>
        <v>40466.982149999996</v>
      </c>
      <c r="E72" s="666">
        <f t="shared" si="50"/>
        <v>6.16</v>
      </c>
      <c r="F72" s="666">
        <f t="shared" si="41"/>
        <v>249276.61004399997</v>
      </c>
      <c r="G72" s="286">
        <f t="shared" si="51"/>
        <v>1.25</v>
      </c>
      <c r="H72" s="286">
        <f t="shared" si="42"/>
        <v>311595.76255499996</v>
      </c>
      <c r="I72" s="286">
        <f t="shared" si="43"/>
        <v>37391.491506599996</v>
      </c>
      <c r="J72" s="667">
        <f t="shared" si="44"/>
        <v>286668.10155059997</v>
      </c>
      <c r="K72" s="666">
        <f t="shared" si="52"/>
        <v>286668.10155059997</v>
      </c>
      <c r="L72" s="669">
        <v>324</v>
      </c>
      <c r="M72" s="939">
        <f t="shared" si="45"/>
        <v>884.77809120555548</v>
      </c>
      <c r="N72" s="669"/>
      <c r="O72" s="667">
        <f t="shared" si="46"/>
        <v>0</v>
      </c>
      <c r="P72" s="939">
        <f t="shared" si="47"/>
        <v>0</v>
      </c>
      <c r="Q72" s="969">
        <f t="shared" si="48"/>
        <v>0</v>
      </c>
    </row>
    <row r="73" spans="2:17">
      <c r="B73" s="669">
        <v>625</v>
      </c>
      <c r="C73" s="666">
        <f t="shared" si="49"/>
        <v>66.339314999999999</v>
      </c>
      <c r="D73" s="666">
        <f t="shared" si="40"/>
        <v>41462.071875000001</v>
      </c>
      <c r="E73" s="666">
        <f t="shared" si="50"/>
        <v>6.16</v>
      </c>
      <c r="F73" s="666">
        <f t="shared" si="41"/>
        <v>255406.36275000003</v>
      </c>
      <c r="G73" s="286">
        <f t="shared" si="51"/>
        <v>1.25</v>
      </c>
      <c r="H73" s="286">
        <f t="shared" si="42"/>
        <v>319257.95343750005</v>
      </c>
      <c r="I73" s="286">
        <f t="shared" si="43"/>
        <v>38310.954412500003</v>
      </c>
      <c r="J73" s="667">
        <f t="shared" si="44"/>
        <v>293717.31716250005</v>
      </c>
      <c r="K73" s="666">
        <f t="shared" si="52"/>
        <v>293717.31716250005</v>
      </c>
      <c r="L73" s="669">
        <v>324</v>
      </c>
      <c r="M73" s="939">
        <f t="shared" si="45"/>
        <v>906.5349295138891</v>
      </c>
      <c r="N73" s="669"/>
      <c r="O73" s="667">
        <f t="shared" si="46"/>
        <v>0</v>
      </c>
      <c r="P73" s="939">
        <f t="shared" si="47"/>
        <v>0</v>
      </c>
      <c r="Q73" s="969">
        <f t="shared" si="48"/>
        <v>0</v>
      </c>
    </row>
    <row r="74" spans="2:17">
      <c r="B74" s="669">
        <v>650</v>
      </c>
      <c r="C74" s="666">
        <f t="shared" si="49"/>
        <v>66.339314999999999</v>
      </c>
      <c r="D74" s="666">
        <f t="shared" si="40"/>
        <v>43120.554750000003</v>
      </c>
      <c r="E74" s="666">
        <f t="shared" si="50"/>
        <v>6.16</v>
      </c>
      <c r="F74" s="666">
        <f t="shared" si="41"/>
        <v>265622.61726000003</v>
      </c>
      <c r="G74" s="286">
        <f t="shared" si="51"/>
        <v>1.25</v>
      </c>
      <c r="H74" s="286">
        <f t="shared" si="42"/>
        <v>332028.27157500002</v>
      </c>
      <c r="I74" s="286">
        <f t="shared" si="43"/>
        <v>39843.392589000003</v>
      </c>
      <c r="J74" s="667">
        <f t="shared" si="44"/>
        <v>305466.00984900002</v>
      </c>
      <c r="K74" s="666">
        <f t="shared" si="52"/>
        <v>305466.00984900002</v>
      </c>
      <c r="L74" s="669">
        <v>324</v>
      </c>
      <c r="M74" s="939">
        <f t="shared" si="45"/>
        <v>942.79632669444447</v>
      </c>
      <c r="N74" s="669"/>
      <c r="O74" s="667">
        <f t="shared" si="46"/>
        <v>0</v>
      </c>
      <c r="P74" s="939">
        <f t="shared" si="47"/>
        <v>0</v>
      </c>
      <c r="Q74" s="969">
        <f t="shared" si="48"/>
        <v>0</v>
      </c>
    </row>
    <row r="75" spans="2:17">
      <c r="B75" s="669">
        <v>660</v>
      </c>
      <c r="C75" s="666">
        <f t="shared" si="49"/>
        <v>66.339314999999999</v>
      </c>
      <c r="D75" s="666">
        <f t="shared" si="40"/>
        <v>43783.947899999999</v>
      </c>
      <c r="E75" s="666">
        <f t="shared" si="50"/>
        <v>6.16</v>
      </c>
      <c r="F75" s="666">
        <f t="shared" si="41"/>
        <v>269709.11906400003</v>
      </c>
      <c r="G75" s="286">
        <f t="shared" si="51"/>
        <v>1.25</v>
      </c>
      <c r="H75" s="286">
        <f t="shared" si="42"/>
        <v>337136.39883000002</v>
      </c>
      <c r="I75" s="286">
        <f t="shared" si="43"/>
        <v>40456.367859600003</v>
      </c>
      <c r="J75" s="667">
        <f t="shared" si="44"/>
        <v>310165.48692360002</v>
      </c>
      <c r="K75" s="666">
        <f t="shared" si="52"/>
        <v>310165.48692360002</v>
      </c>
      <c r="L75" s="669">
        <v>324</v>
      </c>
      <c r="M75" s="939">
        <f t="shared" si="45"/>
        <v>957.30088556666669</v>
      </c>
      <c r="N75" s="669"/>
      <c r="O75" s="667">
        <f t="shared" si="46"/>
        <v>0</v>
      </c>
      <c r="P75" s="939">
        <f t="shared" si="47"/>
        <v>0</v>
      </c>
      <c r="Q75" s="969">
        <f t="shared" si="48"/>
        <v>0</v>
      </c>
    </row>
    <row r="76" spans="2:17">
      <c r="B76" s="669">
        <v>750</v>
      </c>
      <c r="C76" s="666">
        <f t="shared" si="49"/>
        <v>66.339314999999999</v>
      </c>
      <c r="D76" s="666">
        <f t="shared" si="40"/>
        <v>49754.486250000002</v>
      </c>
      <c r="E76" s="666">
        <f t="shared" si="50"/>
        <v>6.16</v>
      </c>
      <c r="F76" s="666">
        <f t="shared" si="41"/>
        <v>306487.63530000002</v>
      </c>
      <c r="G76" s="286">
        <f t="shared" si="51"/>
        <v>1.25</v>
      </c>
      <c r="H76" s="286">
        <f t="shared" si="42"/>
        <v>383109.54412500001</v>
      </c>
      <c r="I76" s="286">
        <f t="shared" si="43"/>
        <v>45973.145295000002</v>
      </c>
      <c r="J76" s="667">
        <f t="shared" si="44"/>
        <v>352460.78059500002</v>
      </c>
      <c r="K76" s="666">
        <f t="shared" si="52"/>
        <v>352460.78059500002</v>
      </c>
      <c r="L76" s="669">
        <v>324</v>
      </c>
      <c r="M76" s="939">
        <f t="shared" si="45"/>
        <v>1087.8419154166668</v>
      </c>
      <c r="N76" s="669"/>
      <c r="O76" s="667">
        <f t="shared" si="46"/>
        <v>0</v>
      </c>
      <c r="P76" s="939">
        <f t="shared" si="47"/>
        <v>0</v>
      </c>
      <c r="Q76" s="969">
        <f t="shared" si="48"/>
        <v>0</v>
      </c>
    </row>
    <row r="77" spans="2:17">
      <c r="B77" s="669">
        <v>800</v>
      </c>
      <c r="C77" s="666">
        <f t="shared" si="49"/>
        <v>66.339314999999999</v>
      </c>
      <c r="D77" s="666">
        <f t="shared" si="40"/>
        <v>53071.451999999997</v>
      </c>
      <c r="E77" s="666">
        <f t="shared" si="50"/>
        <v>6.16</v>
      </c>
      <c r="F77" s="666">
        <f t="shared" si="41"/>
        <v>326920.14431999996</v>
      </c>
      <c r="G77" s="286">
        <f t="shared" si="51"/>
        <v>1.25</v>
      </c>
      <c r="H77" s="286">
        <f t="shared" si="42"/>
        <v>408650.18039999995</v>
      </c>
      <c r="I77" s="286">
        <f t="shared" si="43"/>
        <v>49038.021647999994</v>
      </c>
      <c r="J77" s="667">
        <f t="shared" si="44"/>
        <v>375958.16596799996</v>
      </c>
      <c r="K77" s="666">
        <f t="shared" si="52"/>
        <v>375958.16596799996</v>
      </c>
      <c r="L77" s="669">
        <v>324</v>
      </c>
      <c r="M77" s="939">
        <f t="shared" si="45"/>
        <v>1160.3647097777775</v>
      </c>
      <c r="N77" s="669"/>
      <c r="O77" s="667">
        <f t="shared" si="46"/>
        <v>0</v>
      </c>
      <c r="P77" s="939">
        <f t="shared" si="47"/>
        <v>0</v>
      </c>
      <c r="Q77" s="969">
        <f t="shared" si="48"/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002060"/>
  </sheetPr>
  <dimension ref="A1:D223"/>
  <sheetViews>
    <sheetView view="pageBreakPreview" zoomScaleNormal="75" zoomScaleSheetLayoutView="100" workbookViewId="0">
      <selection activeCell="L14" sqref="L14"/>
    </sheetView>
  </sheetViews>
  <sheetFormatPr defaultRowHeight="15"/>
  <cols>
    <col min="1" max="1" width="27" style="329" customWidth="1"/>
    <col min="2" max="2" width="4.140625" style="329" customWidth="1"/>
    <col min="3" max="3" width="68.42578125" style="329" customWidth="1"/>
    <col min="4" max="4" width="17.140625" style="329" customWidth="1"/>
    <col min="5" max="16384" width="9.140625" style="329"/>
  </cols>
  <sheetData>
    <row r="1" spans="1:4" ht="26.25" customHeight="1" thickBot="1">
      <c r="A1" s="2980" t="s">
        <v>1709</v>
      </c>
      <c r="B1" s="2981"/>
      <c r="C1" s="2981"/>
      <c r="D1" s="2982"/>
    </row>
    <row r="2" spans="1:4" ht="15.75" thickBot="1">
      <c r="A2" s="333"/>
      <c r="B2" s="332"/>
      <c r="C2" s="974"/>
      <c r="D2" s="350"/>
    </row>
    <row r="3" spans="1:4" ht="33.75" customHeight="1">
      <c r="A3" s="2983" t="s">
        <v>1695</v>
      </c>
      <c r="B3" s="2984"/>
      <c r="C3" s="2984"/>
      <c r="D3" s="2985"/>
    </row>
    <row r="4" spans="1:4" ht="15.75" customHeight="1" thickBot="1">
      <c r="A4" s="2986"/>
      <c r="B4" s="2987"/>
      <c r="C4" s="2987"/>
      <c r="D4" s="2988"/>
    </row>
    <row r="5" spans="1:4" ht="15.75" thickBot="1">
      <c r="A5" s="390" t="s">
        <v>1004</v>
      </c>
      <c r="B5" s="391" t="s">
        <v>1005</v>
      </c>
      <c r="C5" s="390" t="s">
        <v>222</v>
      </c>
      <c r="D5" s="1071" t="s">
        <v>985</v>
      </c>
    </row>
    <row r="6" spans="1:4">
      <c r="A6" s="2979"/>
      <c r="B6" s="392">
        <v>1</v>
      </c>
      <c r="C6" s="393" t="s">
        <v>1696</v>
      </c>
      <c r="D6" s="395">
        <f>'Установки Star'!K3</f>
        <v>165960.60261386761</v>
      </c>
    </row>
    <row r="7" spans="1:4">
      <c r="A7" s="2910"/>
      <c r="B7" s="385">
        <v>2</v>
      </c>
      <c r="C7" s="386" t="s">
        <v>1697</v>
      </c>
      <c r="D7" s="388">
        <f>'Установки Star'!K4</f>
        <v>244785.95321158442</v>
      </c>
    </row>
    <row r="8" spans="1:4">
      <c r="A8" s="2910"/>
      <c r="B8" s="385">
        <v>3</v>
      </c>
      <c r="C8" s="386" t="s">
        <v>1698</v>
      </c>
      <c r="D8" s="388">
        <f>'Установки Star'!K5</f>
        <v>294170.51021256362</v>
      </c>
    </row>
    <row r="9" spans="1:4">
      <c r="A9" s="2910"/>
      <c r="B9" s="385">
        <v>4</v>
      </c>
      <c r="C9" s="386" t="s">
        <v>1699</v>
      </c>
      <c r="D9" s="388">
        <f>'Установки Star'!K6</f>
        <v>326222.98711223761</v>
      </c>
    </row>
    <row r="10" spans="1:4">
      <c r="A10" s="2910"/>
      <c r="B10" s="385">
        <v>5</v>
      </c>
      <c r="C10" s="386" t="s">
        <v>1700</v>
      </c>
      <c r="D10" s="388">
        <f>'Установки Star'!K7</f>
        <v>492183.58972610516</v>
      </c>
    </row>
    <row r="11" spans="1:4" ht="15.75" thickBot="1">
      <c r="A11" s="2911"/>
      <c r="B11" s="387">
        <v>6</v>
      </c>
      <c r="C11" s="394" t="s">
        <v>1701</v>
      </c>
      <c r="D11" s="389">
        <f>'Установки Star'!K8</f>
        <v>618256.66553148965</v>
      </c>
    </row>
    <row r="12" spans="1:4" ht="15.75" customHeight="1" thickBot="1">
      <c r="A12" s="2989" t="s">
        <v>1702</v>
      </c>
      <c r="B12" s="2990"/>
      <c r="C12" s="2990"/>
      <c r="D12" s="2991"/>
    </row>
    <row r="13" spans="1:4">
      <c r="A13" s="2979"/>
      <c r="B13" s="392">
        <v>1</v>
      </c>
      <c r="C13" s="393" t="s">
        <v>1703</v>
      </c>
      <c r="D13" s="395">
        <f>'Установки Star'!K10</f>
        <v>22318.020952365598</v>
      </c>
    </row>
    <row r="14" spans="1:4">
      <c r="A14" s="2910"/>
      <c r="B14" s="385">
        <v>2</v>
      </c>
      <c r="C14" s="386" t="s">
        <v>1704</v>
      </c>
      <c r="D14" s="388">
        <f>'Установки Star'!K11</f>
        <v>25879.407274551602</v>
      </c>
    </row>
    <row r="15" spans="1:4">
      <c r="A15" s="2910"/>
      <c r="B15" s="385">
        <v>3</v>
      </c>
      <c r="C15" s="386" t="s">
        <v>1705</v>
      </c>
      <c r="D15" s="388">
        <f>'Установки Star'!K12</f>
        <v>26591.6845389888</v>
      </c>
    </row>
    <row r="16" spans="1:4">
      <c r="A16" s="2910"/>
      <c r="B16" s="385">
        <v>4</v>
      </c>
      <c r="C16" s="386" t="s">
        <v>1706</v>
      </c>
      <c r="D16" s="388">
        <f>'Установки Star'!K13</f>
        <v>38225.546524796395</v>
      </c>
    </row>
    <row r="17" spans="1:4">
      <c r="A17" s="2910"/>
      <c r="B17" s="385">
        <v>5</v>
      </c>
      <c r="C17" s="386" t="s">
        <v>1707</v>
      </c>
      <c r="D17" s="388">
        <f>'Установки Star'!K14</f>
        <v>50571.685775041202</v>
      </c>
    </row>
    <row r="18" spans="1:4" ht="15.75" thickBot="1">
      <c r="A18" s="2911"/>
      <c r="B18" s="387">
        <v>6</v>
      </c>
      <c r="C18" s="394" t="s">
        <v>1708</v>
      </c>
      <c r="D18" s="389">
        <f>'Установки Star'!K15</f>
        <v>55557.626626101599</v>
      </c>
    </row>
    <row r="19" spans="1:4">
      <c r="A19" s="328"/>
      <c r="B19" s="328"/>
      <c r="C19" s="328"/>
      <c r="D19" s="328"/>
    </row>
    <row r="20" spans="1:4">
      <c r="A20" s="328"/>
      <c r="B20" s="328"/>
      <c r="C20" s="328"/>
      <c r="D20" s="328"/>
    </row>
    <row r="21" spans="1:4">
      <c r="A21" s="328"/>
      <c r="B21" s="328"/>
      <c r="C21" s="328"/>
      <c r="D21" s="328"/>
    </row>
    <row r="22" spans="1:4">
      <c r="A22" s="328"/>
      <c r="B22" s="328"/>
      <c r="C22" s="328"/>
      <c r="D22" s="328"/>
    </row>
    <row r="23" spans="1:4">
      <c r="A23" s="328"/>
      <c r="B23" s="328"/>
      <c r="C23" s="328"/>
      <c r="D23" s="328"/>
    </row>
    <row r="24" spans="1:4">
      <c r="A24" s="328"/>
      <c r="B24" s="328"/>
      <c r="C24" s="328"/>
      <c r="D24" s="328"/>
    </row>
    <row r="25" spans="1:4">
      <c r="A25" s="328"/>
      <c r="B25" s="328"/>
      <c r="C25" s="328"/>
      <c r="D25" s="328"/>
    </row>
    <row r="26" spans="1:4">
      <c r="A26" s="328"/>
      <c r="B26" s="328"/>
      <c r="C26" s="328"/>
      <c r="D26" s="328"/>
    </row>
    <row r="27" spans="1:4">
      <c r="A27" s="328"/>
      <c r="B27" s="328"/>
      <c r="C27" s="328"/>
      <c r="D27" s="328"/>
    </row>
    <row r="28" spans="1:4">
      <c r="A28" s="328"/>
      <c r="B28" s="328"/>
      <c r="C28" s="328"/>
      <c r="D28" s="328"/>
    </row>
    <row r="29" spans="1:4">
      <c r="A29" s="328"/>
      <c r="B29" s="328"/>
      <c r="C29" s="328"/>
      <c r="D29" s="328"/>
    </row>
    <row r="30" spans="1:4">
      <c r="A30" s="328"/>
      <c r="B30" s="328"/>
      <c r="C30" s="328"/>
      <c r="D30" s="328"/>
    </row>
    <row r="31" spans="1:4">
      <c r="A31" s="328"/>
      <c r="B31" s="328"/>
      <c r="C31" s="328"/>
      <c r="D31" s="328"/>
    </row>
    <row r="32" spans="1:4">
      <c r="A32" s="328"/>
      <c r="B32" s="328"/>
      <c r="C32" s="328"/>
      <c r="D32" s="328"/>
    </row>
    <row r="33" spans="1:4">
      <c r="A33" s="328"/>
      <c r="B33" s="328"/>
      <c r="C33" s="328"/>
      <c r="D33" s="328"/>
    </row>
    <row r="34" spans="1:4">
      <c r="A34" s="328"/>
      <c r="B34" s="328"/>
      <c r="C34" s="328"/>
      <c r="D34" s="328"/>
    </row>
    <row r="35" spans="1:4">
      <c r="A35" s="328"/>
      <c r="B35" s="328"/>
      <c r="C35" s="328"/>
      <c r="D35" s="328"/>
    </row>
    <row r="36" spans="1:4">
      <c r="A36" s="328"/>
      <c r="B36" s="328"/>
      <c r="C36" s="328"/>
      <c r="D36" s="328"/>
    </row>
    <row r="37" spans="1:4">
      <c r="A37" s="328"/>
      <c r="B37" s="328"/>
      <c r="C37" s="328"/>
      <c r="D37" s="328"/>
    </row>
    <row r="38" spans="1:4">
      <c r="A38" s="328"/>
      <c r="B38" s="328"/>
      <c r="C38" s="328"/>
      <c r="D38" s="328"/>
    </row>
    <row r="39" spans="1:4">
      <c r="A39" s="328"/>
      <c r="B39" s="328"/>
      <c r="C39" s="328"/>
      <c r="D39" s="328"/>
    </row>
    <row r="40" spans="1:4">
      <c r="A40" s="328"/>
      <c r="B40" s="328"/>
      <c r="C40" s="328"/>
      <c r="D40" s="328"/>
    </row>
    <row r="41" spans="1:4">
      <c r="A41" s="328"/>
      <c r="B41" s="328"/>
      <c r="C41" s="328"/>
      <c r="D41" s="328"/>
    </row>
    <row r="42" spans="1:4">
      <c r="A42" s="328"/>
      <c r="B42" s="328"/>
      <c r="C42" s="328"/>
      <c r="D42" s="328"/>
    </row>
    <row r="43" spans="1:4">
      <c r="A43" s="328"/>
      <c r="B43" s="328"/>
      <c r="C43" s="328"/>
      <c r="D43" s="328"/>
    </row>
    <row r="44" spans="1:4">
      <c r="A44" s="328"/>
      <c r="B44" s="328"/>
      <c r="C44" s="328"/>
      <c r="D44" s="328"/>
    </row>
    <row r="45" spans="1:4">
      <c r="A45" s="328"/>
      <c r="B45" s="328"/>
      <c r="C45" s="328"/>
      <c r="D45" s="328"/>
    </row>
    <row r="46" spans="1:4">
      <c r="A46" s="328"/>
      <c r="B46" s="328"/>
      <c r="C46" s="328"/>
      <c r="D46" s="328"/>
    </row>
    <row r="47" spans="1:4">
      <c r="A47" s="328"/>
      <c r="B47" s="328"/>
      <c r="C47" s="328"/>
      <c r="D47" s="328"/>
    </row>
    <row r="48" spans="1:4">
      <c r="A48" s="328"/>
      <c r="B48" s="328"/>
      <c r="C48" s="328"/>
      <c r="D48" s="328"/>
    </row>
    <row r="49" spans="1:4">
      <c r="A49" s="328"/>
      <c r="B49" s="328"/>
      <c r="C49" s="328"/>
      <c r="D49" s="328"/>
    </row>
    <row r="50" spans="1:4">
      <c r="A50" s="328"/>
      <c r="B50" s="328"/>
      <c r="C50" s="328"/>
      <c r="D50" s="328"/>
    </row>
    <row r="51" spans="1:4">
      <c r="A51" s="328"/>
      <c r="B51" s="328"/>
      <c r="C51" s="328"/>
      <c r="D51" s="328"/>
    </row>
    <row r="52" spans="1:4">
      <c r="A52" s="328"/>
      <c r="B52" s="328"/>
      <c r="C52" s="328"/>
      <c r="D52" s="328"/>
    </row>
    <row r="53" spans="1:4">
      <c r="A53" s="328"/>
      <c r="B53" s="328"/>
      <c r="C53" s="328"/>
      <c r="D53" s="328"/>
    </row>
    <row r="54" spans="1:4">
      <c r="A54" s="328"/>
      <c r="B54" s="328"/>
      <c r="C54" s="328"/>
      <c r="D54" s="328"/>
    </row>
    <row r="55" spans="1:4">
      <c r="A55" s="328"/>
      <c r="B55" s="328"/>
      <c r="C55" s="328"/>
      <c r="D55" s="328"/>
    </row>
    <row r="56" spans="1:4">
      <c r="A56" s="328"/>
      <c r="B56" s="328"/>
      <c r="C56" s="328"/>
      <c r="D56" s="328"/>
    </row>
    <row r="57" spans="1:4">
      <c r="A57" s="328"/>
      <c r="B57" s="328"/>
      <c r="C57" s="328"/>
      <c r="D57" s="328"/>
    </row>
    <row r="58" spans="1:4">
      <c r="A58" s="328"/>
      <c r="B58" s="328"/>
      <c r="C58" s="328"/>
      <c r="D58" s="328"/>
    </row>
    <row r="59" spans="1:4">
      <c r="A59" s="328"/>
      <c r="B59" s="328"/>
      <c r="C59" s="328"/>
      <c r="D59" s="328"/>
    </row>
    <row r="60" spans="1:4">
      <c r="A60" s="328"/>
      <c r="B60" s="328"/>
      <c r="C60" s="328"/>
      <c r="D60" s="328"/>
    </row>
    <row r="61" spans="1:4">
      <c r="A61" s="328"/>
      <c r="B61" s="328"/>
      <c r="C61" s="328"/>
      <c r="D61" s="328"/>
    </row>
    <row r="62" spans="1:4">
      <c r="A62" s="328"/>
      <c r="B62" s="328"/>
      <c r="C62" s="328"/>
      <c r="D62" s="328"/>
    </row>
    <row r="63" spans="1:4">
      <c r="A63" s="328"/>
      <c r="B63" s="328"/>
      <c r="C63" s="328"/>
      <c r="D63" s="328"/>
    </row>
    <row r="64" spans="1:4">
      <c r="A64" s="328"/>
      <c r="B64" s="328"/>
      <c r="C64" s="328"/>
      <c r="D64" s="328"/>
    </row>
    <row r="65" spans="1:4">
      <c r="A65" s="328"/>
      <c r="B65" s="328"/>
      <c r="C65" s="328"/>
      <c r="D65" s="328"/>
    </row>
    <row r="66" spans="1:4">
      <c r="A66" s="328"/>
      <c r="B66" s="328"/>
      <c r="C66" s="328"/>
      <c r="D66" s="328"/>
    </row>
    <row r="67" spans="1:4">
      <c r="A67" s="328"/>
      <c r="B67" s="328"/>
      <c r="C67" s="328"/>
      <c r="D67" s="328"/>
    </row>
    <row r="68" spans="1:4">
      <c r="A68" s="328"/>
      <c r="B68" s="328"/>
      <c r="C68" s="328"/>
      <c r="D68" s="328"/>
    </row>
    <row r="69" spans="1:4">
      <c r="A69" s="328"/>
      <c r="B69" s="328"/>
      <c r="C69" s="328"/>
      <c r="D69" s="328"/>
    </row>
    <row r="70" spans="1:4">
      <c r="A70" s="328"/>
      <c r="B70" s="328"/>
      <c r="C70" s="328"/>
      <c r="D70" s="328"/>
    </row>
    <row r="71" spans="1:4">
      <c r="A71" s="328"/>
      <c r="B71" s="328"/>
      <c r="C71" s="328"/>
      <c r="D71" s="328"/>
    </row>
    <row r="72" spans="1:4">
      <c r="A72" s="328"/>
      <c r="B72" s="328"/>
      <c r="C72" s="328"/>
      <c r="D72" s="328"/>
    </row>
    <row r="73" spans="1:4">
      <c r="A73" s="328"/>
      <c r="B73" s="328"/>
      <c r="C73" s="328"/>
      <c r="D73" s="328"/>
    </row>
    <row r="74" spans="1:4">
      <c r="A74" s="328"/>
      <c r="B74" s="328"/>
      <c r="C74" s="328"/>
      <c r="D74" s="328"/>
    </row>
    <row r="75" spans="1:4">
      <c r="A75" s="328"/>
      <c r="B75" s="328"/>
      <c r="C75" s="328"/>
      <c r="D75" s="328"/>
    </row>
    <row r="76" spans="1:4">
      <c r="A76" s="328"/>
      <c r="B76" s="328"/>
      <c r="C76" s="328"/>
      <c r="D76" s="328"/>
    </row>
    <row r="77" spans="1:4">
      <c r="A77" s="328"/>
      <c r="B77" s="328"/>
      <c r="C77" s="328"/>
      <c r="D77" s="328"/>
    </row>
    <row r="78" spans="1:4">
      <c r="A78" s="328"/>
      <c r="B78" s="328"/>
      <c r="C78" s="328"/>
      <c r="D78" s="328"/>
    </row>
    <row r="79" spans="1:4">
      <c r="A79" s="328"/>
      <c r="B79" s="328"/>
      <c r="C79" s="328"/>
      <c r="D79" s="328"/>
    </row>
    <row r="80" spans="1:4">
      <c r="A80" s="328"/>
      <c r="B80" s="328"/>
      <c r="C80" s="328"/>
      <c r="D80" s="328"/>
    </row>
    <row r="81" spans="1:4">
      <c r="A81" s="328"/>
      <c r="B81" s="328"/>
      <c r="C81" s="328"/>
      <c r="D81" s="328"/>
    </row>
    <row r="82" spans="1:4">
      <c r="A82" s="328"/>
      <c r="B82" s="328"/>
      <c r="C82" s="328"/>
      <c r="D82" s="328"/>
    </row>
    <row r="83" spans="1:4">
      <c r="A83" s="328"/>
      <c r="B83" s="328"/>
      <c r="C83" s="328"/>
      <c r="D83" s="328"/>
    </row>
    <row r="84" spans="1:4">
      <c r="A84" s="328"/>
      <c r="B84" s="328"/>
      <c r="C84" s="328"/>
      <c r="D84" s="328"/>
    </row>
    <row r="85" spans="1:4">
      <c r="A85" s="328"/>
      <c r="B85" s="328"/>
      <c r="C85" s="328"/>
      <c r="D85" s="328"/>
    </row>
    <row r="86" spans="1:4">
      <c r="A86" s="328"/>
      <c r="B86" s="328"/>
      <c r="C86" s="328"/>
      <c r="D86" s="328"/>
    </row>
    <row r="87" spans="1:4">
      <c r="A87" s="328"/>
      <c r="B87" s="328"/>
      <c r="C87" s="328"/>
      <c r="D87" s="328"/>
    </row>
    <row r="88" spans="1:4">
      <c r="A88" s="328"/>
      <c r="B88" s="328"/>
      <c r="C88" s="328"/>
      <c r="D88" s="328"/>
    </row>
    <row r="89" spans="1:4">
      <c r="A89" s="328"/>
      <c r="B89" s="328"/>
      <c r="C89" s="328"/>
      <c r="D89" s="328"/>
    </row>
    <row r="90" spans="1:4">
      <c r="A90" s="328"/>
      <c r="B90" s="328"/>
      <c r="C90" s="328"/>
      <c r="D90" s="328"/>
    </row>
    <row r="91" spans="1:4">
      <c r="A91" s="328"/>
      <c r="B91" s="328"/>
      <c r="C91" s="328"/>
      <c r="D91" s="328"/>
    </row>
    <row r="92" spans="1:4">
      <c r="A92" s="328"/>
      <c r="B92" s="328"/>
      <c r="C92" s="328"/>
      <c r="D92" s="328"/>
    </row>
    <row r="93" spans="1:4">
      <c r="A93" s="328"/>
      <c r="B93" s="328"/>
      <c r="C93" s="328"/>
      <c r="D93" s="328"/>
    </row>
    <row r="94" spans="1:4">
      <c r="A94" s="328"/>
      <c r="B94" s="328"/>
      <c r="C94" s="328"/>
      <c r="D94" s="328"/>
    </row>
    <row r="95" spans="1:4">
      <c r="A95" s="328"/>
      <c r="B95" s="328"/>
      <c r="C95" s="328"/>
      <c r="D95" s="328"/>
    </row>
    <row r="96" spans="1:4">
      <c r="A96" s="328"/>
      <c r="B96" s="328"/>
      <c r="C96" s="328"/>
      <c r="D96" s="328"/>
    </row>
    <row r="97" spans="1:4">
      <c r="A97" s="328"/>
      <c r="B97" s="328"/>
      <c r="C97" s="328"/>
      <c r="D97" s="328"/>
    </row>
    <row r="98" spans="1:4">
      <c r="A98" s="328"/>
      <c r="B98" s="328"/>
      <c r="C98" s="328"/>
      <c r="D98" s="328"/>
    </row>
    <row r="99" spans="1:4">
      <c r="A99" s="328"/>
      <c r="B99" s="328"/>
      <c r="C99" s="328"/>
      <c r="D99" s="328"/>
    </row>
    <row r="100" spans="1:4">
      <c r="A100" s="328"/>
      <c r="B100" s="328"/>
      <c r="C100" s="328"/>
      <c r="D100" s="328"/>
    </row>
    <row r="101" spans="1:4">
      <c r="A101" s="328"/>
      <c r="B101" s="328"/>
      <c r="C101" s="328"/>
      <c r="D101" s="328"/>
    </row>
    <row r="102" spans="1:4">
      <c r="A102" s="328"/>
      <c r="B102" s="328"/>
      <c r="C102" s="328"/>
      <c r="D102" s="328"/>
    </row>
    <row r="103" spans="1:4">
      <c r="A103" s="328"/>
      <c r="B103" s="328"/>
      <c r="C103" s="328"/>
      <c r="D103" s="328"/>
    </row>
    <row r="104" spans="1:4">
      <c r="A104" s="328"/>
      <c r="B104" s="328"/>
      <c r="C104" s="328"/>
      <c r="D104" s="328"/>
    </row>
    <row r="105" spans="1:4">
      <c r="A105" s="328"/>
      <c r="B105" s="328"/>
      <c r="C105" s="328"/>
      <c r="D105" s="328"/>
    </row>
    <row r="106" spans="1:4">
      <c r="A106" s="328"/>
      <c r="B106" s="328"/>
      <c r="C106" s="328"/>
      <c r="D106" s="328"/>
    </row>
    <row r="107" spans="1:4">
      <c r="A107" s="328"/>
      <c r="B107" s="328"/>
      <c r="C107" s="328"/>
      <c r="D107" s="328"/>
    </row>
    <row r="108" spans="1:4">
      <c r="A108" s="328"/>
      <c r="B108" s="328"/>
      <c r="C108" s="328"/>
      <c r="D108" s="328"/>
    </row>
    <row r="109" spans="1:4">
      <c r="A109" s="328"/>
      <c r="B109" s="328"/>
      <c r="C109" s="328"/>
      <c r="D109" s="328"/>
    </row>
    <row r="110" spans="1:4">
      <c r="A110" s="328"/>
      <c r="B110" s="328"/>
      <c r="C110" s="328"/>
      <c r="D110" s="328"/>
    </row>
    <row r="111" spans="1:4">
      <c r="A111" s="328"/>
      <c r="B111" s="328"/>
      <c r="C111" s="328"/>
      <c r="D111" s="328"/>
    </row>
    <row r="112" spans="1:4">
      <c r="A112" s="328"/>
      <c r="B112" s="328"/>
      <c r="C112" s="328"/>
      <c r="D112" s="328"/>
    </row>
    <row r="113" spans="1:4">
      <c r="A113" s="328"/>
      <c r="B113" s="328"/>
      <c r="C113" s="328"/>
      <c r="D113" s="328"/>
    </row>
    <row r="114" spans="1:4">
      <c r="A114" s="328"/>
      <c r="B114" s="328"/>
      <c r="C114" s="328"/>
      <c r="D114" s="328"/>
    </row>
    <row r="115" spans="1:4">
      <c r="A115" s="328"/>
      <c r="B115" s="328"/>
      <c r="C115" s="328"/>
      <c r="D115" s="328"/>
    </row>
    <row r="116" spans="1:4">
      <c r="A116" s="328"/>
      <c r="B116" s="328"/>
      <c r="C116" s="328"/>
      <c r="D116" s="328"/>
    </row>
    <row r="117" spans="1:4">
      <c r="A117" s="328"/>
      <c r="B117" s="328"/>
      <c r="C117" s="328"/>
      <c r="D117" s="328"/>
    </row>
    <row r="118" spans="1:4">
      <c r="A118" s="328"/>
      <c r="B118" s="328"/>
      <c r="C118" s="328"/>
      <c r="D118" s="328"/>
    </row>
    <row r="119" spans="1:4">
      <c r="A119" s="328"/>
      <c r="B119" s="328"/>
      <c r="C119" s="328"/>
      <c r="D119" s="328"/>
    </row>
    <row r="120" spans="1:4">
      <c r="A120" s="328"/>
      <c r="B120" s="328"/>
      <c r="C120" s="328"/>
      <c r="D120" s="328"/>
    </row>
    <row r="121" spans="1:4">
      <c r="A121" s="328"/>
      <c r="B121" s="328"/>
      <c r="C121" s="328"/>
      <c r="D121" s="328"/>
    </row>
    <row r="122" spans="1:4">
      <c r="A122" s="328"/>
      <c r="B122" s="328"/>
      <c r="C122" s="328"/>
      <c r="D122" s="328"/>
    </row>
    <row r="123" spans="1:4">
      <c r="A123" s="328"/>
      <c r="B123" s="328"/>
      <c r="C123" s="328"/>
      <c r="D123" s="328"/>
    </row>
    <row r="124" spans="1:4">
      <c r="A124" s="328"/>
      <c r="B124" s="328"/>
      <c r="C124" s="328"/>
      <c r="D124" s="328"/>
    </row>
    <row r="125" spans="1:4">
      <c r="A125" s="328"/>
      <c r="B125" s="328"/>
      <c r="C125" s="328"/>
      <c r="D125" s="328"/>
    </row>
    <row r="126" spans="1:4">
      <c r="A126" s="328"/>
      <c r="B126" s="328"/>
      <c r="C126" s="328"/>
      <c r="D126" s="328"/>
    </row>
    <row r="127" spans="1:4">
      <c r="A127" s="328"/>
      <c r="B127" s="328"/>
      <c r="C127" s="328"/>
      <c r="D127" s="328"/>
    </row>
    <row r="128" spans="1:4">
      <c r="A128" s="328"/>
      <c r="B128" s="328"/>
      <c r="C128" s="328"/>
      <c r="D128" s="328"/>
    </row>
    <row r="129" spans="1:4">
      <c r="A129" s="328"/>
      <c r="B129" s="328"/>
      <c r="C129" s="328"/>
      <c r="D129" s="328"/>
    </row>
    <row r="130" spans="1:4">
      <c r="A130" s="328"/>
      <c r="B130" s="328"/>
      <c r="C130" s="328"/>
      <c r="D130" s="328"/>
    </row>
    <row r="131" spans="1:4">
      <c r="A131" s="328"/>
      <c r="B131" s="328"/>
      <c r="C131" s="328"/>
      <c r="D131" s="328"/>
    </row>
    <row r="132" spans="1:4">
      <c r="A132" s="328"/>
      <c r="B132" s="328"/>
      <c r="C132" s="328"/>
      <c r="D132" s="328"/>
    </row>
    <row r="133" spans="1:4">
      <c r="A133" s="328"/>
      <c r="B133" s="328"/>
      <c r="C133" s="328"/>
      <c r="D133" s="328"/>
    </row>
    <row r="134" spans="1:4">
      <c r="A134" s="328"/>
      <c r="B134" s="328"/>
      <c r="C134" s="328"/>
      <c r="D134" s="328"/>
    </row>
    <row r="135" spans="1:4">
      <c r="A135" s="328"/>
      <c r="B135" s="328"/>
      <c r="C135" s="328"/>
      <c r="D135" s="328"/>
    </row>
    <row r="136" spans="1:4">
      <c r="A136" s="328"/>
      <c r="B136" s="328"/>
      <c r="C136" s="328"/>
      <c r="D136" s="328"/>
    </row>
    <row r="137" spans="1:4">
      <c r="A137" s="328"/>
      <c r="B137" s="328"/>
      <c r="C137" s="328"/>
      <c r="D137" s="328"/>
    </row>
    <row r="138" spans="1:4">
      <c r="A138" s="328"/>
      <c r="B138" s="328"/>
      <c r="C138" s="328"/>
      <c r="D138" s="328"/>
    </row>
    <row r="139" spans="1:4">
      <c r="A139" s="328"/>
      <c r="B139" s="328"/>
      <c r="C139" s="328"/>
      <c r="D139" s="328"/>
    </row>
    <row r="140" spans="1:4">
      <c r="A140" s="328"/>
      <c r="B140" s="328"/>
      <c r="C140" s="328"/>
      <c r="D140" s="328"/>
    </row>
    <row r="141" spans="1:4">
      <c r="A141" s="328"/>
      <c r="B141" s="328"/>
      <c r="C141" s="328"/>
      <c r="D141" s="328"/>
    </row>
    <row r="142" spans="1:4">
      <c r="A142" s="328"/>
      <c r="B142" s="328"/>
      <c r="C142" s="328"/>
      <c r="D142" s="328"/>
    </row>
    <row r="143" spans="1:4">
      <c r="A143" s="328"/>
      <c r="B143" s="328"/>
      <c r="C143" s="328"/>
      <c r="D143" s="328"/>
    </row>
    <row r="144" spans="1:4">
      <c r="A144" s="328"/>
      <c r="B144" s="328"/>
      <c r="C144" s="328"/>
      <c r="D144" s="328"/>
    </row>
    <row r="145" spans="1:4">
      <c r="A145" s="328"/>
      <c r="B145" s="328"/>
      <c r="C145" s="328"/>
      <c r="D145" s="328"/>
    </row>
    <row r="146" spans="1:4">
      <c r="A146" s="328"/>
      <c r="B146" s="328"/>
      <c r="C146" s="328"/>
      <c r="D146" s="328"/>
    </row>
    <row r="147" spans="1:4">
      <c r="A147" s="328"/>
      <c r="B147" s="328"/>
      <c r="C147" s="328"/>
      <c r="D147" s="328"/>
    </row>
    <row r="148" spans="1:4">
      <c r="A148" s="328"/>
      <c r="B148" s="328"/>
      <c r="C148" s="328"/>
      <c r="D148" s="328"/>
    </row>
    <row r="149" spans="1:4">
      <c r="A149" s="328"/>
      <c r="B149" s="328"/>
      <c r="C149" s="328"/>
      <c r="D149" s="328"/>
    </row>
    <row r="150" spans="1:4">
      <c r="A150" s="328"/>
      <c r="B150" s="328"/>
      <c r="C150" s="328"/>
      <c r="D150" s="328"/>
    </row>
    <row r="151" spans="1:4">
      <c r="A151" s="328"/>
      <c r="B151" s="328"/>
      <c r="C151" s="328"/>
      <c r="D151" s="328"/>
    </row>
    <row r="152" spans="1:4">
      <c r="A152" s="328"/>
      <c r="B152" s="328"/>
      <c r="C152" s="328"/>
      <c r="D152" s="328"/>
    </row>
    <row r="153" spans="1:4">
      <c r="A153" s="328"/>
      <c r="B153" s="328"/>
      <c r="C153" s="328"/>
      <c r="D153" s="328"/>
    </row>
    <row r="154" spans="1:4">
      <c r="A154" s="328"/>
      <c r="B154" s="328"/>
      <c r="C154" s="328"/>
      <c r="D154" s="328"/>
    </row>
    <row r="155" spans="1:4">
      <c r="A155" s="328"/>
      <c r="B155" s="328"/>
      <c r="C155" s="328"/>
      <c r="D155" s="328"/>
    </row>
    <row r="156" spans="1:4">
      <c r="A156" s="328"/>
      <c r="B156" s="328"/>
      <c r="C156" s="328"/>
      <c r="D156" s="328"/>
    </row>
    <row r="157" spans="1:4">
      <c r="A157" s="328"/>
      <c r="B157" s="328"/>
      <c r="C157" s="328"/>
      <c r="D157" s="328"/>
    </row>
    <row r="158" spans="1:4">
      <c r="A158" s="328"/>
      <c r="B158" s="328"/>
      <c r="C158" s="328"/>
      <c r="D158" s="328"/>
    </row>
    <row r="159" spans="1:4">
      <c r="A159" s="328"/>
      <c r="B159" s="328"/>
      <c r="C159" s="328"/>
      <c r="D159" s="328"/>
    </row>
    <row r="160" spans="1:4">
      <c r="A160" s="328"/>
      <c r="B160" s="328"/>
      <c r="C160" s="328"/>
      <c r="D160" s="328"/>
    </row>
    <row r="161" spans="1:4">
      <c r="A161" s="328"/>
      <c r="B161" s="328"/>
      <c r="C161" s="328"/>
      <c r="D161" s="328"/>
    </row>
    <row r="162" spans="1:4">
      <c r="A162" s="328"/>
      <c r="B162" s="328"/>
      <c r="C162" s="328"/>
      <c r="D162" s="328"/>
    </row>
    <row r="163" spans="1:4">
      <c r="A163" s="328"/>
      <c r="B163" s="328"/>
      <c r="C163" s="328"/>
      <c r="D163" s="328"/>
    </row>
    <row r="164" spans="1:4">
      <c r="A164" s="328"/>
      <c r="B164" s="328"/>
      <c r="C164" s="328"/>
      <c r="D164" s="328"/>
    </row>
    <row r="165" spans="1:4">
      <c r="A165" s="328"/>
      <c r="B165" s="328"/>
      <c r="C165" s="328"/>
      <c r="D165" s="328"/>
    </row>
    <row r="166" spans="1:4">
      <c r="A166" s="328"/>
      <c r="B166" s="328"/>
      <c r="C166" s="328"/>
      <c r="D166" s="328"/>
    </row>
    <row r="167" spans="1:4">
      <c r="A167" s="328"/>
      <c r="B167" s="328"/>
      <c r="C167" s="328"/>
      <c r="D167" s="328"/>
    </row>
    <row r="168" spans="1:4">
      <c r="A168" s="328"/>
      <c r="B168" s="328"/>
      <c r="C168" s="328"/>
      <c r="D168" s="328"/>
    </row>
    <row r="169" spans="1:4">
      <c r="A169" s="328"/>
      <c r="B169" s="328"/>
      <c r="C169" s="328"/>
      <c r="D169" s="328"/>
    </row>
    <row r="170" spans="1:4">
      <c r="A170" s="328"/>
      <c r="B170" s="328"/>
      <c r="C170" s="328"/>
      <c r="D170" s="328"/>
    </row>
    <row r="171" spans="1:4">
      <c r="A171" s="328"/>
      <c r="B171" s="328"/>
      <c r="C171" s="328"/>
      <c r="D171" s="328"/>
    </row>
    <row r="172" spans="1:4">
      <c r="A172" s="328"/>
      <c r="B172" s="328"/>
      <c r="C172" s="328"/>
      <c r="D172" s="328"/>
    </row>
    <row r="173" spans="1:4">
      <c r="A173" s="328"/>
      <c r="B173" s="328"/>
      <c r="C173" s="328"/>
      <c r="D173" s="328"/>
    </row>
    <row r="174" spans="1:4">
      <c r="A174" s="328"/>
      <c r="B174" s="328"/>
      <c r="C174" s="328"/>
      <c r="D174" s="328"/>
    </row>
    <row r="175" spans="1:4">
      <c r="A175" s="328"/>
      <c r="B175" s="328"/>
      <c r="C175" s="328"/>
      <c r="D175" s="328"/>
    </row>
    <row r="176" spans="1:4">
      <c r="A176" s="328"/>
      <c r="B176" s="328"/>
      <c r="C176" s="328"/>
      <c r="D176" s="328"/>
    </row>
    <row r="177" spans="1:4">
      <c r="A177" s="328"/>
      <c r="B177" s="328"/>
      <c r="C177" s="328"/>
      <c r="D177" s="328"/>
    </row>
    <row r="178" spans="1:4">
      <c r="A178" s="328"/>
      <c r="B178" s="328"/>
      <c r="C178" s="328"/>
      <c r="D178" s="328"/>
    </row>
    <row r="179" spans="1:4">
      <c r="A179" s="328"/>
      <c r="B179" s="328"/>
      <c r="C179" s="328"/>
      <c r="D179" s="328"/>
    </row>
    <row r="180" spans="1:4">
      <c r="A180" s="328"/>
      <c r="B180" s="328"/>
      <c r="C180" s="328"/>
      <c r="D180" s="328"/>
    </row>
    <row r="181" spans="1:4">
      <c r="A181" s="328"/>
      <c r="B181" s="328"/>
      <c r="C181" s="328"/>
      <c r="D181" s="328"/>
    </row>
    <row r="182" spans="1:4">
      <c r="A182" s="328"/>
      <c r="B182" s="328"/>
      <c r="C182" s="328"/>
      <c r="D182" s="328"/>
    </row>
    <row r="183" spans="1:4">
      <c r="A183" s="328"/>
      <c r="B183" s="328"/>
      <c r="C183" s="328"/>
      <c r="D183" s="328"/>
    </row>
    <row r="184" spans="1:4">
      <c r="A184" s="328"/>
      <c r="B184" s="328"/>
      <c r="C184" s="328"/>
      <c r="D184" s="328"/>
    </row>
    <row r="185" spans="1:4">
      <c r="A185" s="328"/>
      <c r="B185" s="328"/>
      <c r="C185" s="328"/>
      <c r="D185" s="328"/>
    </row>
    <row r="186" spans="1:4">
      <c r="A186" s="328"/>
      <c r="B186" s="328"/>
      <c r="C186" s="328"/>
      <c r="D186" s="328"/>
    </row>
    <row r="187" spans="1:4">
      <c r="A187" s="328"/>
      <c r="B187" s="328"/>
      <c r="C187" s="328"/>
      <c r="D187" s="328"/>
    </row>
    <row r="188" spans="1:4">
      <c r="A188" s="328"/>
      <c r="B188" s="328"/>
      <c r="C188" s="328"/>
      <c r="D188" s="328"/>
    </row>
    <row r="189" spans="1:4">
      <c r="A189" s="328"/>
      <c r="B189" s="328"/>
      <c r="C189" s="328"/>
      <c r="D189" s="328"/>
    </row>
    <row r="190" spans="1:4">
      <c r="A190" s="328"/>
      <c r="B190" s="328"/>
      <c r="C190" s="328"/>
      <c r="D190" s="328"/>
    </row>
    <row r="191" spans="1:4">
      <c r="A191" s="328"/>
      <c r="B191" s="328"/>
      <c r="C191" s="328"/>
      <c r="D191" s="328"/>
    </row>
    <row r="192" spans="1:4">
      <c r="A192" s="328"/>
      <c r="B192" s="328"/>
      <c r="C192" s="328"/>
      <c r="D192" s="328"/>
    </row>
    <row r="193" spans="1:4">
      <c r="A193" s="328"/>
      <c r="B193" s="328"/>
      <c r="C193" s="328"/>
      <c r="D193" s="328"/>
    </row>
    <row r="194" spans="1:4">
      <c r="A194" s="328"/>
      <c r="B194" s="328"/>
      <c r="C194" s="328"/>
      <c r="D194" s="328"/>
    </row>
    <row r="195" spans="1:4">
      <c r="A195" s="328"/>
      <c r="B195" s="328"/>
      <c r="C195" s="328"/>
      <c r="D195" s="328"/>
    </row>
    <row r="196" spans="1:4">
      <c r="A196" s="328"/>
      <c r="B196" s="328"/>
      <c r="C196" s="328"/>
      <c r="D196" s="328"/>
    </row>
    <row r="197" spans="1:4">
      <c r="A197" s="328"/>
      <c r="B197" s="328"/>
      <c r="C197" s="328"/>
      <c r="D197" s="328"/>
    </row>
    <row r="198" spans="1:4">
      <c r="A198" s="328"/>
      <c r="B198" s="328"/>
      <c r="C198" s="328"/>
      <c r="D198" s="328"/>
    </row>
    <row r="199" spans="1:4">
      <c r="A199" s="328"/>
      <c r="B199" s="328"/>
      <c r="C199" s="328"/>
      <c r="D199" s="328"/>
    </row>
    <row r="200" spans="1:4">
      <c r="A200" s="328"/>
      <c r="B200" s="328"/>
      <c r="C200" s="328"/>
      <c r="D200" s="328"/>
    </row>
    <row r="201" spans="1:4">
      <c r="A201" s="328"/>
      <c r="B201" s="328"/>
      <c r="C201" s="328"/>
      <c r="D201" s="328"/>
    </row>
    <row r="202" spans="1:4">
      <c r="A202" s="328"/>
      <c r="B202" s="328"/>
      <c r="C202" s="328"/>
      <c r="D202" s="328"/>
    </row>
    <row r="203" spans="1:4">
      <c r="A203" s="328"/>
      <c r="B203" s="328"/>
      <c r="C203" s="328"/>
      <c r="D203" s="328"/>
    </row>
    <row r="204" spans="1:4">
      <c r="A204" s="328"/>
      <c r="B204" s="328"/>
      <c r="C204" s="328"/>
      <c r="D204" s="328"/>
    </row>
    <row r="205" spans="1:4">
      <c r="A205" s="328"/>
      <c r="B205" s="328"/>
      <c r="C205" s="328"/>
      <c r="D205" s="328"/>
    </row>
    <row r="206" spans="1:4">
      <c r="A206" s="328"/>
      <c r="B206" s="328"/>
      <c r="C206" s="328"/>
      <c r="D206" s="328"/>
    </row>
    <row r="207" spans="1:4">
      <c r="A207" s="328"/>
      <c r="B207" s="328"/>
      <c r="C207" s="328"/>
      <c r="D207" s="328"/>
    </row>
    <row r="208" spans="1:4">
      <c r="A208" s="328"/>
      <c r="B208" s="328"/>
      <c r="C208" s="328"/>
      <c r="D208" s="328"/>
    </row>
    <row r="209" spans="1:4">
      <c r="A209" s="328"/>
      <c r="B209" s="328"/>
      <c r="C209" s="328"/>
      <c r="D209" s="328"/>
    </row>
    <row r="210" spans="1:4">
      <c r="A210" s="328"/>
      <c r="B210" s="328"/>
      <c r="C210" s="328"/>
      <c r="D210" s="328"/>
    </row>
    <row r="211" spans="1:4">
      <c r="A211" s="328"/>
      <c r="B211" s="328"/>
      <c r="C211" s="328"/>
      <c r="D211" s="328"/>
    </row>
    <row r="212" spans="1:4">
      <c r="A212" s="328"/>
      <c r="B212" s="328"/>
      <c r="C212" s="328"/>
      <c r="D212" s="328"/>
    </row>
    <row r="213" spans="1:4">
      <c r="A213" s="328"/>
      <c r="B213" s="328"/>
      <c r="C213" s="328"/>
      <c r="D213" s="328"/>
    </row>
    <row r="214" spans="1:4">
      <c r="A214" s="328"/>
      <c r="B214" s="328"/>
      <c r="C214" s="328"/>
      <c r="D214" s="328"/>
    </row>
    <row r="215" spans="1:4">
      <c r="A215" s="328"/>
      <c r="B215" s="328"/>
      <c r="C215" s="328"/>
      <c r="D215" s="328"/>
    </row>
    <row r="216" spans="1:4">
      <c r="A216" s="328"/>
      <c r="B216" s="328"/>
      <c r="C216" s="328"/>
      <c r="D216" s="328"/>
    </row>
    <row r="217" spans="1:4">
      <c r="A217" s="328"/>
      <c r="B217" s="328"/>
      <c r="C217" s="328"/>
      <c r="D217" s="328"/>
    </row>
    <row r="218" spans="1:4">
      <c r="A218" s="328"/>
      <c r="B218" s="328"/>
      <c r="C218" s="328"/>
      <c r="D218" s="328"/>
    </row>
    <row r="219" spans="1:4">
      <c r="A219" s="328"/>
      <c r="B219" s="328"/>
      <c r="C219" s="328"/>
      <c r="D219" s="328"/>
    </row>
    <row r="220" spans="1:4">
      <c r="A220" s="328"/>
      <c r="B220" s="328"/>
      <c r="C220" s="328"/>
      <c r="D220" s="328"/>
    </row>
    <row r="221" spans="1:4">
      <c r="A221" s="328"/>
      <c r="B221" s="328"/>
      <c r="C221" s="328"/>
      <c r="D221" s="328"/>
    </row>
    <row r="222" spans="1:4">
      <c r="A222" s="328"/>
      <c r="B222" s="328"/>
      <c r="C222" s="328"/>
      <c r="D222" s="328"/>
    </row>
    <row r="223" spans="1:4">
      <c r="A223" s="328"/>
      <c r="B223" s="328"/>
      <c r="C223" s="328"/>
      <c r="D223" s="328"/>
    </row>
  </sheetData>
  <sheetProtection password="C617" sheet="1" objects="1" scenarios="1" selectLockedCells="1" selectUnlockedCells="1"/>
  <mergeCells count="5">
    <mergeCell ref="A13:A18"/>
    <mergeCell ref="A1:D1"/>
    <mergeCell ref="A3:D4"/>
    <mergeCell ref="A6:A11"/>
    <mergeCell ref="A12:D12"/>
  </mergeCells>
  <pageMargins left="0.7" right="0.7" top="0.75" bottom="0.75" header="0.3" footer="0.3"/>
  <pageSetup paperSize="9" scale="7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B1:R15"/>
  <sheetViews>
    <sheetView workbookViewId="0">
      <pane ySplit="1" topLeftCell="A2" activePane="bottomLeft" state="frozen"/>
      <selection activeCell="E3" sqref="E3"/>
      <selection pane="bottomLeft" activeCell="E3" sqref="E3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9.28515625" style="670" customWidth="1"/>
    <col min="10" max="10" width="10.5703125" style="670" customWidth="1"/>
    <col min="11" max="11" width="11.85546875" style="670" customWidth="1"/>
    <col min="12" max="13" width="9.28515625" style="670" hidden="1" customWidth="1"/>
    <col min="14" max="14" width="0" style="670" hidden="1" customWidth="1"/>
    <col min="15" max="15" width="10.85546875" style="670" hidden="1" customWidth="1"/>
    <col min="16" max="17" width="9.28515625" style="670" hidden="1" customWidth="1"/>
    <col min="18" max="16384" width="9.140625" style="665"/>
  </cols>
  <sheetData>
    <row r="1" spans="2:18" ht="24">
      <c r="B1" s="397" t="s">
        <v>1086</v>
      </c>
      <c r="C1" s="397" t="s">
        <v>1087</v>
      </c>
      <c r="D1" s="397" t="s">
        <v>988</v>
      </c>
      <c r="E1" s="397" t="s">
        <v>989</v>
      </c>
      <c r="F1" s="397" t="s">
        <v>990</v>
      </c>
      <c r="G1" s="397" t="s">
        <v>991</v>
      </c>
      <c r="H1" s="397" t="s">
        <v>993</v>
      </c>
      <c r="I1" s="397" t="s">
        <v>992</v>
      </c>
      <c r="J1" s="397" t="s">
        <v>994</v>
      </c>
      <c r="K1" s="397" t="s">
        <v>995</v>
      </c>
      <c r="L1" s="1045" t="s">
        <v>996</v>
      </c>
      <c r="M1" s="1045" t="s">
        <v>997</v>
      </c>
      <c r="N1" s="1045"/>
      <c r="O1" s="1045"/>
      <c r="P1" s="1045" t="s">
        <v>1694</v>
      </c>
      <c r="Q1" s="1046" t="s">
        <v>991</v>
      </c>
    </row>
    <row r="2" spans="2:18" ht="12.75" thickBot="1">
      <c r="B2" s="411"/>
      <c r="C2" s="327">
        <f>РФ!J12</f>
        <v>66.339314999999999</v>
      </c>
      <c r="D2" s="327"/>
      <c r="E2" s="327">
        <f>KZT!I3</f>
        <v>6.16</v>
      </c>
      <c r="F2" s="327"/>
      <c r="G2" s="327">
        <v>1.35</v>
      </c>
      <c r="H2" s="327"/>
      <c r="I2" s="327"/>
      <c r="J2" s="327"/>
      <c r="K2" s="327"/>
      <c r="L2" s="947"/>
      <c r="M2" s="947"/>
      <c r="N2" s="947"/>
      <c r="O2" s="947"/>
      <c r="P2" s="947"/>
      <c r="Q2" s="968"/>
    </row>
    <row r="3" spans="2:18" ht="12.75" thickBot="1">
      <c r="B3" s="325">
        <v>349.5</v>
      </c>
      <c r="C3" s="671">
        <f>C2</f>
        <v>66.339314999999999</v>
      </c>
      <c r="D3" s="671">
        <f t="shared" ref="D3:D8" si="0">B3*C3</f>
        <v>23185.590592500001</v>
      </c>
      <c r="E3" s="671">
        <f>E2</f>
        <v>6.16</v>
      </c>
      <c r="F3" s="671">
        <f t="shared" ref="F3:F8" si="1">D3*E3</f>
        <v>142823.23804980001</v>
      </c>
      <c r="G3" s="283">
        <f>G2</f>
        <v>1.35</v>
      </c>
      <c r="H3" s="283">
        <f t="shared" ref="H3:H8" si="2">F3*G3</f>
        <v>192811.37136723002</v>
      </c>
      <c r="I3" s="283">
        <f t="shared" ref="I3:I8" si="3">H3*12/100</f>
        <v>23137.3645640676</v>
      </c>
      <c r="J3" s="935">
        <f t="shared" ref="J3:J8" si="4">F3+I3</f>
        <v>165960.60261386761</v>
      </c>
      <c r="K3" s="671">
        <f>J3</f>
        <v>165960.60261386761</v>
      </c>
      <c r="L3" s="936">
        <v>324</v>
      </c>
      <c r="M3" s="937">
        <f t="shared" ref="M3:M8" si="5">K3/L3</f>
        <v>512.22408214156667</v>
      </c>
      <c r="N3" s="936"/>
      <c r="O3" s="935">
        <f t="shared" ref="O3:O8" si="6">K3-I3-F3</f>
        <v>0</v>
      </c>
      <c r="P3" s="937">
        <f t="shared" ref="P3:P8" si="7">O3*10/100</f>
        <v>0</v>
      </c>
      <c r="Q3" s="938">
        <f t="shared" ref="Q3:Q8" si="8">O3-P3</f>
        <v>0</v>
      </c>
      <c r="R3" s="668"/>
    </row>
    <row r="4" spans="2:18" ht="12.75" thickBot="1">
      <c r="B4" s="1047">
        <v>515.5</v>
      </c>
      <c r="C4" s="671">
        <f t="shared" ref="C4:C15" si="9">C3</f>
        <v>66.339314999999999</v>
      </c>
      <c r="D4" s="666">
        <f t="shared" si="0"/>
        <v>34197.916882500002</v>
      </c>
      <c r="E4" s="671">
        <f t="shared" ref="E4:E15" si="10">E3</f>
        <v>6.16</v>
      </c>
      <c r="F4" s="666">
        <f t="shared" si="1"/>
        <v>210659.16799620001</v>
      </c>
      <c r="G4" s="283">
        <f t="shared" ref="G4:G15" si="11">G3</f>
        <v>1.35</v>
      </c>
      <c r="H4" s="286">
        <f t="shared" si="2"/>
        <v>284389.87679487001</v>
      </c>
      <c r="I4" s="286">
        <f t="shared" si="3"/>
        <v>34126.7852153844</v>
      </c>
      <c r="J4" s="667">
        <f t="shared" si="4"/>
        <v>244785.95321158442</v>
      </c>
      <c r="K4" s="671">
        <f t="shared" ref="K4:K15" si="12">J4</f>
        <v>244785.95321158442</v>
      </c>
      <c r="L4" s="669">
        <v>324</v>
      </c>
      <c r="M4" s="939">
        <f t="shared" si="5"/>
        <v>755.51220127032229</v>
      </c>
      <c r="N4" s="669"/>
      <c r="O4" s="667">
        <f t="shared" si="6"/>
        <v>0</v>
      </c>
      <c r="P4" s="939">
        <f t="shared" si="7"/>
        <v>0</v>
      </c>
      <c r="Q4" s="940">
        <f t="shared" si="8"/>
        <v>0</v>
      </c>
    </row>
    <row r="5" spans="2:18" ht="12.75" thickBot="1">
      <c r="B5" s="1047">
        <v>619.5</v>
      </c>
      <c r="C5" s="671">
        <f t="shared" si="9"/>
        <v>66.339314999999999</v>
      </c>
      <c r="D5" s="666">
        <f t="shared" si="0"/>
        <v>41097.205642499997</v>
      </c>
      <c r="E5" s="671">
        <f t="shared" si="10"/>
        <v>6.16</v>
      </c>
      <c r="F5" s="666">
        <f t="shared" si="1"/>
        <v>253158.7867578</v>
      </c>
      <c r="G5" s="283">
        <f t="shared" si="11"/>
        <v>1.35</v>
      </c>
      <c r="H5" s="286">
        <f t="shared" si="2"/>
        <v>341764.36212303001</v>
      </c>
      <c r="I5" s="286">
        <f t="shared" si="3"/>
        <v>41011.723454763604</v>
      </c>
      <c r="J5" s="667">
        <f t="shared" si="4"/>
        <v>294170.51021256362</v>
      </c>
      <c r="K5" s="671">
        <f t="shared" si="12"/>
        <v>294170.51021256362</v>
      </c>
      <c r="L5" s="669">
        <v>324</v>
      </c>
      <c r="M5" s="939">
        <f t="shared" si="5"/>
        <v>907.93367349556672</v>
      </c>
      <c r="N5" s="669"/>
      <c r="O5" s="667">
        <f t="shared" si="6"/>
        <v>0</v>
      </c>
      <c r="P5" s="939">
        <f t="shared" si="7"/>
        <v>0</v>
      </c>
      <c r="Q5" s="940">
        <f t="shared" si="8"/>
        <v>0</v>
      </c>
    </row>
    <row r="6" spans="2:18" ht="12.75" thickBot="1">
      <c r="B6" s="1047">
        <v>687</v>
      </c>
      <c r="C6" s="671">
        <f t="shared" si="9"/>
        <v>66.339314999999999</v>
      </c>
      <c r="D6" s="666">
        <f t="shared" si="0"/>
        <v>45575.109405000003</v>
      </c>
      <c r="E6" s="671">
        <f t="shared" si="10"/>
        <v>6.16</v>
      </c>
      <c r="F6" s="666">
        <f t="shared" si="1"/>
        <v>280742.67393480003</v>
      </c>
      <c r="G6" s="283">
        <f t="shared" si="11"/>
        <v>1.35</v>
      </c>
      <c r="H6" s="286">
        <f t="shared" si="2"/>
        <v>379002.60981198004</v>
      </c>
      <c r="I6" s="286">
        <f t="shared" si="3"/>
        <v>45480.313177437609</v>
      </c>
      <c r="J6" s="667">
        <f t="shared" si="4"/>
        <v>326222.98711223761</v>
      </c>
      <c r="K6" s="671">
        <f t="shared" si="12"/>
        <v>326222.98711223761</v>
      </c>
      <c r="L6" s="669">
        <v>324</v>
      </c>
      <c r="M6" s="939">
        <f t="shared" si="5"/>
        <v>1006.8610713340667</v>
      </c>
      <c r="N6" s="669"/>
      <c r="O6" s="667">
        <f t="shared" si="6"/>
        <v>0</v>
      </c>
      <c r="P6" s="939">
        <f t="shared" si="7"/>
        <v>0</v>
      </c>
      <c r="Q6" s="940">
        <f t="shared" si="8"/>
        <v>0</v>
      </c>
    </row>
    <row r="7" spans="2:18" ht="12.75" thickBot="1">
      <c r="B7" s="1047">
        <v>1036.5</v>
      </c>
      <c r="C7" s="671">
        <f t="shared" si="9"/>
        <v>66.339314999999999</v>
      </c>
      <c r="D7" s="666">
        <f t="shared" si="0"/>
        <v>68760.699997499993</v>
      </c>
      <c r="E7" s="671">
        <f t="shared" si="10"/>
        <v>6.16</v>
      </c>
      <c r="F7" s="666">
        <f t="shared" si="1"/>
        <v>423565.91198459995</v>
      </c>
      <c r="G7" s="283">
        <f t="shared" si="11"/>
        <v>1.35</v>
      </c>
      <c r="H7" s="286">
        <f t="shared" si="2"/>
        <v>571813.98117921001</v>
      </c>
      <c r="I7" s="286">
        <f t="shared" si="3"/>
        <v>68617.677741505206</v>
      </c>
      <c r="J7" s="667">
        <f t="shared" si="4"/>
        <v>492183.58972610516</v>
      </c>
      <c r="K7" s="671">
        <f t="shared" si="12"/>
        <v>492183.58972610516</v>
      </c>
      <c r="L7" s="669">
        <v>324</v>
      </c>
      <c r="M7" s="939">
        <f t="shared" si="5"/>
        <v>1519.0851534756332</v>
      </c>
      <c r="N7" s="669"/>
      <c r="O7" s="667">
        <f t="shared" si="6"/>
        <v>0</v>
      </c>
      <c r="P7" s="939">
        <f t="shared" si="7"/>
        <v>0</v>
      </c>
      <c r="Q7" s="940">
        <f t="shared" si="8"/>
        <v>0</v>
      </c>
    </row>
    <row r="8" spans="2:18" ht="12.75" thickBot="1">
      <c r="B8" s="1047">
        <v>1302</v>
      </c>
      <c r="C8" s="671">
        <f t="shared" si="9"/>
        <v>66.339314999999999</v>
      </c>
      <c r="D8" s="666">
        <f t="shared" si="0"/>
        <v>86373.788130000001</v>
      </c>
      <c r="E8" s="671">
        <f t="shared" si="10"/>
        <v>6.16</v>
      </c>
      <c r="F8" s="666">
        <f t="shared" si="1"/>
        <v>532062.53488080006</v>
      </c>
      <c r="G8" s="283">
        <f t="shared" si="11"/>
        <v>1.35</v>
      </c>
      <c r="H8" s="286">
        <f t="shared" si="2"/>
        <v>718284.42208908009</v>
      </c>
      <c r="I8" s="286">
        <f t="shared" si="3"/>
        <v>86194.130650689607</v>
      </c>
      <c r="J8" s="667">
        <f t="shared" si="4"/>
        <v>618256.66553148965</v>
      </c>
      <c r="K8" s="671">
        <f t="shared" si="12"/>
        <v>618256.66553148965</v>
      </c>
      <c r="L8" s="669">
        <v>324</v>
      </c>
      <c r="M8" s="939">
        <f t="shared" si="5"/>
        <v>1908.1995849737334</v>
      </c>
      <c r="N8" s="669"/>
      <c r="O8" s="667">
        <f t="shared" si="6"/>
        <v>0</v>
      </c>
      <c r="P8" s="939">
        <f t="shared" si="7"/>
        <v>0</v>
      </c>
      <c r="Q8" s="940">
        <f t="shared" si="8"/>
        <v>0</v>
      </c>
    </row>
    <row r="9" spans="2:18" ht="12.75" thickBot="1">
      <c r="B9" s="1047"/>
      <c r="C9" s="671">
        <f t="shared" si="9"/>
        <v>66.339314999999999</v>
      </c>
      <c r="D9" s="669"/>
      <c r="E9" s="671">
        <f t="shared" si="10"/>
        <v>6.16</v>
      </c>
      <c r="F9" s="669"/>
      <c r="G9" s="283">
        <f t="shared" si="11"/>
        <v>1.35</v>
      </c>
      <c r="H9" s="669"/>
      <c r="I9" s="669"/>
      <c r="J9" s="669"/>
      <c r="K9" s="671">
        <f t="shared" si="12"/>
        <v>0</v>
      </c>
      <c r="L9" s="669"/>
      <c r="M9" s="669"/>
      <c r="N9" s="669"/>
      <c r="O9" s="669"/>
      <c r="P9" s="669"/>
      <c r="Q9" s="1048"/>
    </row>
    <row r="10" spans="2:18" ht="12.75" thickBot="1">
      <c r="B10" s="1047">
        <v>47</v>
      </c>
      <c r="C10" s="671">
        <f t="shared" si="9"/>
        <v>66.339314999999999</v>
      </c>
      <c r="D10" s="666">
        <f t="shared" ref="D10:D15" si="13">B10*C10</f>
        <v>3117.9478049999998</v>
      </c>
      <c r="E10" s="671">
        <f t="shared" si="10"/>
        <v>6.16</v>
      </c>
      <c r="F10" s="666">
        <f t="shared" ref="F10:F15" si="14">D10*E10</f>
        <v>19206.558478799998</v>
      </c>
      <c r="G10" s="283">
        <f t="shared" si="11"/>
        <v>1.35</v>
      </c>
      <c r="H10" s="286">
        <f t="shared" ref="H10:H15" si="15">F10*G10</f>
        <v>25928.853946379997</v>
      </c>
      <c r="I10" s="286">
        <f t="shared" ref="I10:I15" si="16">H10*12/100</f>
        <v>3111.4624735655998</v>
      </c>
      <c r="J10" s="667">
        <f t="shared" ref="J10:J15" si="17">F10+I10</f>
        <v>22318.020952365598</v>
      </c>
      <c r="K10" s="671">
        <f t="shared" si="12"/>
        <v>22318.020952365598</v>
      </c>
      <c r="L10" s="669">
        <v>324</v>
      </c>
      <c r="M10" s="939">
        <f t="shared" ref="M10:M15" si="18">K10/L10</f>
        <v>68.882780717177766</v>
      </c>
      <c r="N10" s="669"/>
      <c r="O10" s="667">
        <f t="shared" ref="O10:O15" si="19">K10-I10-F10</f>
        <v>0</v>
      </c>
      <c r="P10" s="939">
        <f t="shared" ref="P10:P15" si="20">O10*10/100</f>
        <v>0</v>
      </c>
      <c r="Q10" s="940">
        <f t="shared" ref="Q10:Q15" si="21">O10-P10</f>
        <v>0</v>
      </c>
    </row>
    <row r="11" spans="2:18" ht="12.75" thickBot="1">
      <c r="B11" s="1047">
        <v>54.5</v>
      </c>
      <c r="C11" s="671">
        <f t="shared" si="9"/>
        <v>66.339314999999999</v>
      </c>
      <c r="D11" s="666">
        <f t="shared" si="13"/>
        <v>3615.4926675000002</v>
      </c>
      <c r="E11" s="671">
        <f t="shared" si="10"/>
        <v>6.16</v>
      </c>
      <c r="F11" s="666">
        <f t="shared" si="14"/>
        <v>22271.434831800001</v>
      </c>
      <c r="G11" s="283">
        <f t="shared" si="11"/>
        <v>1.35</v>
      </c>
      <c r="H11" s="286">
        <f t="shared" si="15"/>
        <v>30066.437022930004</v>
      </c>
      <c r="I11" s="286">
        <f t="shared" si="16"/>
        <v>3607.9724427516003</v>
      </c>
      <c r="J11" s="667">
        <f t="shared" si="17"/>
        <v>25879.407274551602</v>
      </c>
      <c r="K11" s="671">
        <f t="shared" si="12"/>
        <v>25879.407274551602</v>
      </c>
      <c r="L11" s="669">
        <v>324</v>
      </c>
      <c r="M11" s="939">
        <f t="shared" si="18"/>
        <v>79.874713810344446</v>
      </c>
      <c r="N11" s="669"/>
      <c r="O11" s="667">
        <f t="shared" si="19"/>
        <v>0</v>
      </c>
      <c r="P11" s="939">
        <f t="shared" si="20"/>
        <v>0</v>
      </c>
      <c r="Q11" s="940">
        <f t="shared" si="21"/>
        <v>0</v>
      </c>
    </row>
    <row r="12" spans="2:18" ht="12.75" thickBot="1">
      <c r="B12" s="1047">
        <v>56</v>
      </c>
      <c r="C12" s="671">
        <f t="shared" si="9"/>
        <v>66.339314999999999</v>
      </c>
      <c r="D12" s="666">
        <f t="shared" si="13"/>
        <v>3715.00164</v>
      </c>
      <c r="E12" s="671">
        <f t="shared" si="10"/>
        <v>6.16</v>
      </c>
      <c r="F12" s="666">
        <f t="shared" si="14"/>
        <v>22884.410102400001</v>
      </c>
      <c r="G12" s="283">
        <f t="shared" si="11"/>
        <v>1.35</v>
      </c>
      <c r="H12" s="286">
        <f t="shared" si="15"/>
        <v>30893.953638240004</v>
      </c>
      <c r="I12" s="286">
        <f t="shared" si="16"/>
        <v>3707.2744365888007</v>
      </c>
      <c r="J12" s="667">
        <f t="shared" si="17"/>
        <v>26591.6845389888</v>
      </c>
      <c r="K12" s="671">
        <f t="shared" si="12"/>
        <v>26591.6845389888</v>
      </c>
      <c r="L12" s="669">
        <v>324</v>
      </c>
      <c r="M12" s="939">
        <f t="shared" si="18"/>
        <v>82.073100428977781</v>
      </c>
      <c r="N12" s="669"/>
      <c r="O12" s="667">
        <f t="shared" si="19"/>
        <v>0</v>
      </c>
      <c r="P12" s="939">
        <f t="shared" si="20"/>
        <v>0</v>
      </c>
      <c r="Q12" s="940">
        <f t="shared" si="21"/>
        <v>0</v>
      </c>
    </row>
    <row r="13" spans="2:18" ht="12.75" thickBot="1">
      <c r="B13" s="1047">
        <v>80.5</v>
      </c>
      <c r="C13" s="671">
        <f t="shared" si="9"/>
        <v>66.339314999999999</v>
      </c>
      <c r="D13" s="666">
        <f t="shared" si="13"/>
        <v>5340.3148574999996</v>
      </c>
      <c r="E13" s="671">
        <f t="shared" si="10"/>
        <v>6.16</v>
      </c>
      <c r="F13" s="666">
        <f t="shared" si="14"/>
        <v>32896.339522199996</v>
      </c>
      <c r="G13" s="283">
        <f t="shared" si="11"/>
        <v>1.35</v>
      </c>
      <c r="H13" s="286">
        <f t="shared" si="15"/>
        <v>44410.058354969995</v>
      </c>
      <c r="I13" s="286">
        <f t="shared" si="16"/>
        <v>5329.2070025963985</v>
      </c>
      <c r="J13" s="667">
        <f t="shared" si="17"/>
        <v>38225.546524796395</v>
      </c>
      <c r="K13" s="671">
        <f t="shared" si="12"/>
        <v>38225.546524796395</v>
      </c>
      <c r="L13" s="669">
        <v>324</v>
      </c>
      <c r="M13" s="939">
        <f t="shared" si="18"/>
        <v>117.98008186665554</v>
      </c>
      <c r="N13" s="669"/>
      <c r="O13" s="667">
        <f t="shared" si="19"/>
        <v>0</v>
      </c>
      <c r="P13" s="939">
        <f t="shared" si="20"/>
        <v>0</v>
      </c>
      <c r="Q13" s="940">
        <f t="shared" si="21"/>
        <v>0</v>
      </c>
    </row>
    <row r="14" spans="2:18" ht="12.75" thickBot="1">
      <c r="B14" s="1047">
        <v>106.5</v>
      </c>
      <c r="C14" s="671">
        <f t="shared" si="9"/>
        <v>66.339314999999999</v>
      </c>
      <c r="D14" s="666">
        <f t="shared" si="13"/>
        <v>7065.1370475000003</v>
      </c>
      <c r="E14" s="671">
        <f t="shared" si="10"/>
        <v>6.16</v>
      </c>
      <c r="F14" s="666">
        <f t="shared" si="14"/>
        <v>43521.244212600002</v>
      </c>
      <c r="G14" s="283">
        <f t="shared" si="11"/>
        <v>1.35</v>
      </c>
      <c r="H14" s="286">
        <f t="shared" si="15"/>
        <v>58753.679687010008</v>
      </c>
      <c r="I14" s="286">
        <f t="shared" si="16"/>
        <v>7050.4415624412013</v>
      </c>
      <c r="J14" s="667">
        <f t="shared" si="17"/>
        <v>50571.685775041202</v>
      </c>
      <c r="K14" s="671">
        <f t="shared" si="12"/>
        <v>50571.685775041202</v>
      </c>
      <c r="L14" s="669">
        <v>324</v>
      </c>
      <c r="M14" s="939">
        <f t="shared" si="18"/>
        <v>156.08544992296666</v>
      </c>
      <c r="N14" s="669"/>
      <c r="O14" s="667">
        <f t="shared" si="19"/>
        <v>0</v>
      </c>
      <c r="P14" s="939">
        <f t="shared" si="20"/>
        <v>0</v>
      </c>
      <c r="Q14" s="940">
        <f t="shared" si="21"/>
        <v>0</v>
      </c>
    </row>
    <row r="15" spans="2:18" ht="12.75" thickBot="1">
      <c r="B15" s="1049">
        <v>117</v>
      </c>
      <c r="C15" s="671">
        <f t="shared" si="9"/>
        <v>66.339314999999999</v>
      </c>
      <c r="D15" s="756">
        <f t="shared" si="13"/>
        <v>7761.6998549999998</v>
      </c>
      <c r="E15" s="671">
        <f t="shared" si="10"/>
        <v>6.16</v>
      </c>
      <c r="F15" s="756">
        <f t="shared" si="14"/>
        <v>47812.071106800002</v>
      </c>
      <c r="G15" s="283">
        <f t="shared" si="11"/>
        <v>1.35</v>
      </c>
      <c r="H15" s="287">
        <f t="shared" si="15"/>
        <v>64546.295994180007</v>
      </c>
      <c r="I15" s="287">
        <f t="shared" si="16"/>
        <v>7745.5555193016007</v>
      </c>
      <c r="J15" s="941">
        <f t="shared" si="17"/>
        <v>55557.626626101599</v>
      </c>
      <c r="K15" s="671">
        <f t="shared" si="12"/>
        <v>55557.626626101599</v>
      </c>
      <c r="L15" s="942">
        <v>324</v>
      </c>
      <c r="M15" s="943">
        <f t="shared" si="18"/>
        <v>171.4741562534</v>
      </c>
      <c r="N15" s="942"/>
      <c r="O15" s="941">
        <f t="shared" si="19"/>
        <v>0</v>
      </c>
      <c r="P15" s="943">
        <f t="shared" si="20"/>
        <v>0</v>
      </c>
      <c r="Q15" s="944">
        <f t="shared" si="2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002060"/>
    <pageSetUpPr fitToPage="1"/>
  </sheetPr>
  <dimension ref="A1:L97"/>
  <sheetViews>
    <sheetView view="pageBreakPreview" topLeftCell="B1" zoomScaleNormal="70" zoomScaleSheetLayoutView="100" workbookViewId="0">
      <selection activeCell="R13" sqref="R13:S13"/>
    </sheetView>
  </sheetViews>
  <sheetFormatPr defaultRowHeight="15.75" outlineLevelCol="1"/>
  <cols>
    <col min="1" max="1" width="30.85546875" style="1127" customWidth="1"/>
    <col min="2" max="2" width="4.140625" style="1127" customWidth="1"/>
    <col min="3" max="3" width="25.85546875" style="1142" customWidth="1"/>
    <col min="4" max="4" width="10.140625" style="1127" customWidth="1" outlineLevel="1"/>
    <col min="5" max="5" width="9.140625" style="1127" customWidth="1" outlineLevel="1"/>
    <col min="6" max="6" width="12.42578125" style="1127" customWidth="1" outlineLevel="1"/>
    <col min="7" max="7" width="10.7109375" style="1127" customWidth="1" outlineLevel="1"/>
    <col min="8" max="9" width="9.140625" style="1127" customWidth="1" outlineLevel="1"/>
    <col min="10" max="10" width="17.5703125" style="1127" customWidth="1" outlineLevel="1"/>
    <col min="11" max="11" width="12.7109375" style="1127" customWidth="1" outlineLevel="1"/>
    <col min="12" max="12" width="17" style="1128" customWidth="1"/>
    <col min="13" max="16384" width="9.140625" style="329"/>
  </cols>
  <sheetData>
    <row r="1" spans="1:12" ht="16.5" thickBot="1">
      <c r="A1" s="3021"/>
      <c r="B1" s="3022"/>
      <c r="C1" s="3022"/>
      <c r="D1" s="3022"/>
      <c r="E1" s="3022"/>
      <c r="F1" s="3022"/>
      <c r="G1" s="3022"/>
      <c r="H1" s="3022"/>
      <c r="I1" s="3022"/>
      <c r="J1" s="3022"/>
      <c r="K1" s="3022"/>
      <c r="L1" s="3023"/>
    </row>
    <row r="2" spans="1:12" ht="35.1" customHeight="1">
      <c r="A2" s="2992" t="s">
        <v>1710</v>
      </c>
      <c r="B2" s="2993"/>
      <c r="C2" s="2994"/>
      <c r="D2" s="2998" t="s">
        <v>1711</v>
      </c>
      <c r="E2" s="2999"/>
      <c r="F2" s="2999"/>
      <c r="G2" s="2999"/>
      <c r="H2" s="2999"/>
      <c r="I2" s="2999"/>
      <c r="J2" s="2999"/>
      <c r="K2" s="3000"/>
      <c r="L2" s="3004" t="s">
        <v>985</v>
      </c>
    </row>
    <row r="3" spans="1:12" ht="15.75" customHeight="1" thickBot="1">
      <c r="A3" s="2995"/>
      <c r="B3" s="2996"/>
      <c r="C3" s="2997"/>
      <c r="D3" s="3001"/>
      <c r="E3" s="3002"/>
      <c r="F3" s="3002"/>
      <c r="G3" s="3002"/>
      <c r="H3" s="3002"/>
      <c r="I3" s="3002"/>
      <c r="J3" s="3002"/>
      <c r="K3" s="3003"/>
      <c r="L3" s="3005"/>
    </row>
    <row r="4" spans="1:12" ht="16.5" thickBot="1">
      <c r="A4" s="1105" t="s">
        <v>1004</v>
      </c>
      <c r="B4" s="1106" t="s">
        <v>1005</v>
      </c>
      <c r="C4" s="1105" t="s">
        <v>222</v>
      </c>
      <c r="D4" s="3012" t="s">
        <v>1712</v>
      </c>
      <c r="E4" s="3013"/>
      <c r="F4" s="3013"/>
      <c r="G4" s="3013"/>
      <c r="H4" s="3013"/>
      <c r="I4" s="3013"/>
      <c r="J4" s="3013"/>
      <c r="K4" s="3014"/>
      <c r="L4" s="3005"/>
    </row>
    <row r="5" spans="1:12" ht="24.95" customHeight="1">
      <c r="A5" s="1100"/>
      <c r="B5" s="1107">
        <v>1</v>
      </c>
      <c r="C5" s="1107" t="s">
        <v>1713</v>
      </c>
      <c r="D5" s="3015"/>
      <c r="E5" s="3016"/>
      <c r="F5" s="3016"/>
      <c r="G5" s="3016"/>
      <c r="H5" s="3016"/>
      <c r="I5" s="3016"/>
      <c r="J5" s="3016"/>
      <c r="K5" s="3017"/>
      <c r="L5" s="1132">
        <f>'Установки UniMAX'!K3</f>
        <v>550281.67192869948</v>
      </c>
    </row>
    <row r="6" spans="1:12" ht="24.95" customHeight="1">
      <c r="A6" s="1100"/>
      <c r="B6" s="1109">
        <v>2</v>
      </c>
      <c r="C6" s="1109" t="s">
        <v>1714</v>
      </c>
      <c r="D6" s="3015"/>
      <c r="E6" s="3016"/>
      <c r="F6" s="3016"/>
      <c r="G6" s="3016"/>
      <c r="H6" s="3016"/>
      <c r="I6" s="3016"/>
      <c r="J6" s="3016"/>
      <c r="K6" s="3017"/>
      <c r="L6" s="1132">
        <f>'Установки UniMAX'!K4</f>
        <v>550281.67192869948</v>
      </c>
    </row>
    <row r="7" spans="1:12" ht="24.95" customHeight="1">
      <c r="A7" s="1100"/>
      <c r="B7" s="1109">
        <v>3</v>
      </c>
      <c r="C7" s="1109" t="s">
        <v>1715</v>
      </c>
      <c r="D7" s="3015"/>
      <c r="E7" s="3016"/>
      <c r="F7" s="3016"/>
      <c r="G7" s="3016"/>
      <c r="H7" s="3016"/>
      <c r="I7" s="3016"/>
      <c r="J7" s="3016"/>
      <c r="K7" s="3017"/>
      <c r="L7" s="1132">
        <f>'Установки UniMAX'!K5</f>
        <v>606171.69461153855</v>
      </c>
    </row>
    <row r="8" spans="1:12" ht="24.95" customHeight="1">
      <c r="A8" s="1100"/>
      <c r="B8" s="1109">
        <v>4</v>
      </c>
      <c r="C8" s="1109" t="s">
        <v>1716</v>
      </c>
      <c r="D8" s="3015"/>
      <c r="E8" s="3016"/>
      <c r="F8" s="3016"/>
      <c r="G8" s="3016"/>
      <c r="H8" s="3016"/>
      <c r="I8" s="3016"/>
      <c r="J8" s="3016"/>
      <c r="K8" s="3017"/>
      <c r="L8" s="1132">
        <f>'Установки UniMAX'!K6</f>
        <v>606171.69461153855</v>
      </c>
    </row>
    <row r="9" spans="1:12" ht="24.95" customHeight="1">
      <c r="A9" s="1100"/>
      <c r="B9" s="1109">
        <v>5</v>
      </c>
      <c r="C9" s="1109" t="s">
        <v>1717</v>
      </c>
      <c r="D9" s="3015"/>
      <c r="E9" s="3016"/>
      <c r="F9" s="3016"/>
      <c r="G9" s="3016"/>
      <c r="H9" s="3016"/>
      <c r="I9" s="3016"/>
      <c r="J9" s="3016"/>
      <c r="K9" s="3017"/>
      <c r="L9" s="1132">
        <f>'Установки UniMAX'!K7</f>
        <v>718996.41329839104</v>
      </c>
    </row>
    <row r="10" spans="1:12" ht="24.95" customHeight="1">
      <c r="A10" s="1100"/>
      <c r="B10" s="1109">
        <v>6</v>
      </c>
      <c r="C10" s="1109" t="s">
        <v>1718</v>
      </c>
      <c r="D10" s="3015"/>
      <c r="E10" s="3016"/>
      <c r="F10" s="3016"/>
      <c r="G10" s="3016"/>
      <c r="H10" s="3016"/>
      <c r="I10" s="3016"/>
      <c r="J10" s="3016"/>
      <c r="K10" s="3017"/>
      <c r="L10" s="1132">
        <f>'Установки UniMAX'!K8</f>
        <v>718996.41329839104</v>
      </c>
    </row>
    <row r="11" spans="1:12" ht="24.95" customHeight="1">
      <c r="A11" s="1100"/>
      <c r="B11" s="1109">
        <v>7</v>
      </c>
      <c r="C11" s="1109" t="s">
        <v>1719</v>
      </c>
      <c r="D11" s="3015"/>
      <c r="E11" s="3016"/>
      <c r="F11" s="3016"/>
      <c r="G11" s="3016"/>
      <c r="H11" s="3016"/>
      <c r="I11" s="3016"/>
      <c r="J11" s="3016"/>
      <c r="K11" s="3017"/>
      <c r="L11" s="1132">
        <f>'Установки UniMAX'!K9</f>
        <v>1254913.8270609402</v>
      </c>
    </row>
    <row r="12" spans="1:12" ht="24.95" customHeight="1">
      <c r="A12" s="1100"/>
      <c r="B12" s="1109">
        <v>8</v>
      </c>
      <c r="C12" s="1109" t="s">
        <v>1720</v>
      </c>
      <c r="D12" s="3015"/>
      <c r="E12" s="3016"/>
      <c r="F12" s="3016"/>
      <c r="G12" s="3016"/>
      <c r="H12" s="3016"/>
      <c r="I12" s="3016"/>
      <c r="J12" s="3016"/>
      <c r="K12" s="3017"/>
      <c r="L12" s="1132">
        <f>'Установки UniMAX'!K10</f>
        <v>1254913.8270609402</v>
      </c>
    </row>
    <row r="13" spans="1:12" ht="24.95" customHeight="1">
      <c r="A13" s="1100"/>
      <c r="B13" s="1109">
        <v>9</v>
      </c>
      <c r="C13" s="1109" t="s">
        <v>1721</v>
      </c>
      <c r="D13" s="3015"/>
      <c r="E13" s="3016"/>
      <c r="F13" s="3016"/>
      <c r="G13" s="3016"/>
      <c r="H13" s="3016"/>
      <c r="I13" s="3016"/>
      <c r="J13" s="3016"/>
      <c r="K13" s="3017"/>
      <c r="L13" s="1132">
        <f>'Установки UniMAX'!K11</f>
        <v>1304065.7068222035</v>
      </c>
    </row>
    <row r="14" spans="1:12" ht="24.95" customHeight="1">
      <c r="A14" s="1100"/>
      <c r="B14" s="1109">
        <v>10</v>
      </c>
      <c r="C14" s="1109" t="s">
        <v>1722</v>
      </c>
      <c r="D14" s="3015"/>
      <c r="E14" s="3016"/>
      <c r="F14" s="3016"/>
      <c r="G14" s="3016"/>
      <c r="H14" s="3016"/>
      <c r="I14" s="3016"/>
      <c r="J14" s="3016"/>
      <c r="K14" s="3017"/>
      <c r="L14" s="1132">
        <f>'Установки UniMAX'!K12</f>
        <v>1304065.7068222035</v>
      </c>
    </row>
    <row r="15" spans="1:12" ht="24.95" customHeight="1">
      <c r="A15" s="1100"/>
      <c r="B15" s="1109">
        <v>11</v>
      </c>
      <c r="C15" s="1109" t="s">
        <v>1723</v>
      </c>
      <c r="D15" s="3015"/>
      <c r="E15" s="3016"/>
      <c r="F15" s="3016"/>
      <c r="G15" s="3016"/>
      <c r="H15" s="3016"/>
      <c r="I15" s="3016"/>
      <c r="J15" s="3016"/>
      <c r="K15" s="3017"/>
      <c r="L15" s="1132">
        <f>'Установки UniMAX'!K13</f>
        <v>1960094.4356867978</v>
      </c>
    </row>
    <row r="16" spans="1:12" ht="24.95" customHeight="1" thickBot="1">
      <c r="A16" s="1100"/>
      <c r="B16" s="1110">
        <v>12</v>
      </c>
      <c r="C16" s="1110" t="s">
        <v>1724</v>
      </c>
      <c r="D16" s="3018"/>
      <c r="E16" s="3019"/>
      <c r="F16" s="3019"/>
      <c r="G16" s="3019"/>
      <c r="H16" s="3019"/>
      <c r="I16" s="3019"/>
      <c r="J16" s="3019"/>
      <c r="K16" s="3020"/>
      <c r="L16" s="1133">
        <f>'Установки UniMAX'!K14</f>
        <v>1960094.4356867978</v>
      </c>
    </row>
    <row r="17" spans="1:12" ht="16.5" thickBot="1">
      <c r="A17" s="1123"/>
      <c r="B17" s="1101"/>
      <c r="C17" s="1108"/>
      <c r="D17" s="1101"/>
      <c r="E17" s="1101"/>
      <c r="F17" s="1101"/>
      <c r="G17" s="1101"/>
      <c r="H17" s="1101"/>
      <c r="I17" s="1101"/>
      <c r="J17" s="1101"/>
      <c r="K17" s="1101"/>
      <c r="L17" s="1097"/>
    </row>
    <row r="18" spans="1:12" ht="35.1" customHeight="1">
      <c r="A18" s="2992" t="s">
        <v>1624</v>
      </c>
      <c r="B18" s="2993"/>
      <c r="C18" s="2994"/>
      <c r="D18" s="2998" t="s">
        <v>1711</v>
      </c>
      <c r="E18" s="2999"/>
      <c r="F18" s="2999"/>
      <c r="G18" s="2999"/>
      <c r="H18" s="2999"/>
      <c r="I18" s="2999"/>
      <c r="J18" s="2999"/>
      <c r="K18" s="3000"/>
      <c r="L18" s="3004" t="s">
        <v>985</v>
      </c>
    </row>
    <row r="19" spans="1:12" ht="15.75" customHeight="1" thickBot="1">
      <c r="A19" s="2995"/>
      <c r="B19" s="2996"/>
      <c r="C19" s="2997"/>
      <c r="D19" s="3001"/>
      <c r="E19" s="3002"/>
      <c r="F19" s="3002"/>
      <c r="G19" s="3002"/>
      <c r="H19" s="3002"/>
      <c r="I19" s="3002"/>
      <c r="J19" s="3002"/>
      <c r="K19" s="3003"/>
      <c r="L19" s="3005"/>
    </row>
    <row r="20" spans="1:12" ht="16.5" thickBot="1">
      <c r="A20" s="1105" t="s">
        <v>1004</v>
      </c>
      <c r="B20" s="1106" t="s">
        <v>1005</v>
      </c>
      <c r="C20" s="1111" t="s">
        <v>222</v>
      </c>
      <c r="D20" s="3012" t="s">
        <v>1725</v>
      </c>
      <c r="E20" s="3013"/>
      <c r="F20" s="3013"/>
      <c r="G20" s="3013"/>
      <c r="H20" s="3013"/>
      <c r="I20" s="3013"/>
      <c r="J20" s="3013"/>
      <c r="K20" s="3014"/>
      <c r="L20" s="3005"/>
    </row>
    <row r="21" spans="1:12" ht="24.95" customHeight="1">
      <c r="A21" s="1112"/>
      <c r="B21" s="1107">
        <v>1</v>
      </c>
      <c r="C21" s="1107" t="s">
        <v>1726</v>
      </c>
      <c r="D21" s="3015"/>
      <c r="E21" s="3016"/>
      <c r="F21" s="3016"/>
      <c r="G21" s="3016"/>
      <c r="H21" s="3016"/>
      <c r="I21" s="3016"/>
      <c r="J21" s="3016"/>
      <c r="K21" s="3017"/>
      <c r="L21" s="1132">
        <f>'Установки UniMAX'!K16</f>
        <v>570705.03535766224</v>
      </c>
    </row>
    <row r="22" spans="1:12" ht="24.95" customHeight="1">
      <c r="A22" s="1112"/>
      <c r="B22" s="1109">
        <v>2</v>
      </c>
      <c r="C22" s="1109" t="s">
        <v>1727</v>
      </c>
      <c r="D22" s="3015"/>
      <c r="E22" s="3016"/>
      <c r="F22" s="3016"/>
      <c r="G22" s="3016"/>
      <c r="H22" s="3016"/>
      <c r="I22" s="3016"/>
      <c r="J22" s="3016"/>
      <c r="K22" s="3017"/>
      <c r="L22" s="1132">
        <f>'Установки UniMAX'!K17</f>
        <v>570705.03535766224</v>
      </c>
    </row>
    <row r="23" spans="1:12" ht="24.95" customHeight="1">
      <c r="A23" s="1112"/>
      <c r="B23" s="1109">
        <v>3</v>
      </c>
      <c r="C23" s="1109" t="s">
        <v>1728</v>
      </c>
      <c r="D23" s="3015"/>
      <c r="E23" s="3016"/>
      <c r="F23" s="3016"/>
      <c r="G23" s="3016"/>
      <c r="H23" s="3016"/>
      <c r="I23" s="3016"/>
      <c r="J23" s="3016"/>
      <c r="K23" s="3017"/>
      <c r="L23" s="1132">
        <f>'Установки UniMAX'!K18</f>
        <v>618655.54079957458</v>
      </c>
    </row>
    <row r="24" spans="1:12" ht="24.95" customHeight="1">
      <c r="A24" s="1112"/>
      <c r="B24" s="1109">
        <v>4</v>
      </c>
      <c r="C24" s="1109" t="s">
        <v>1729</v>
      </c>
      <c r="D24" s="3015"/>
      <c r="E24" s="3016"/>
      <c r="F24" s="3016"/>
      <c r="G24" s="3016"/>
      <c r="H24" s="3016"/>
      <c r="I24" s="3016"/>
      <c r="J24" s="3016"/>
      <c r="K24" s="3017"/>
      <c r="L24" s="1132">
        <f>'Установки UniMAX'!K19</f>
        <v>618655.54079957458</v>
      </c>
    </row>
    <row r="25" spans="1:12" ht="24.95" customHeight="1">
      <c r="A25" s="1112"/>
      <c r="B25" s="1109">
        <v>5</v>
      </c>
      <c r="C25" s="1109" t="s">
        <v>1730</v>
      </c>
      <c r="D25" s="3015"/>
      <c r="E25" s="3016"/>
      <c r="F25" s="3016"/>
      <c r="G25" s="3016"/>
      <c r="H25" s="3016"/>
      <c r="I25" s="3016"/>
      <c r="J25" s="3016"/>
      <c r="K25" s="3017"/>
      <c r="L25" s="1132">
        <f>'Установки UniMAX'!K20</f>
        <v>724428.71456849878</v>
      </c>
    </row>
    <row r="26" spans="1:12" ht="24.95" customHeight="1">
      <c r="A26" s="1112"/>
      <c r="B26" s="1109">
        <v>6</v>
      </c>
      <c r="C26" s="1109" t="s">
        <v>1731</v>
      </c>
      <c r="D26" s="3015"/>
      <c r="E26" s="3016"/>
      <c r="F26" s="3016"/>
      <c r="G26" s="3016"/>
      <c r="H26" s="3016"/>
      <c r="I26" s="3016"/>
      <c r="J26" s="3016"/>
      <c r="K26" s="3017"/>
      <c r="L26" s="1132">
        <f>'Установки UniMAX'!K21</f>
        <v>724428.71456849878</v>
      </c>
    </row>
    <row r="27" spans="1:12" ht="24.95" customHeight="1">
      <c r="A27" s="1112"/>
      <c r="B27" s="1109">
        <v>7</v>
      </c>
      <c r="C27" s="1109" t="s">
        <v>1732</v>
      </c>
      <c r="D27" s="3015"/>
      <c r="E27" s="3016"/>
      <c r="F27" s="3016"/>
      <c r="G27" s="3016"/>
      <c r="H27" s="3016"/>
      <c r="I27" s="3016"/>
      <c r="J27" s="3016"/>
      <c r="K27" s="3017"/>
      <c r="L27" s="1132">
        <f>'Установки UniMAX'!K22</f>
        <v>1308531.6852702249</v>
      </c>
    </row>
    <row r="28" spans="1:12" ht="24.95" customHeight="1">
      <c r="A28" s="1112"/>
      <c r="B28" s="1109">
        <v>8</v>
      </c>
      <c r="C28" s="1109" t="s">
        <v>1733</v>
      </c>
      <c r="D28" s="3015"/>
      <c r="E28" s="3016"/>
      <c r="F28" s="3016"/>
      <c r="G28" s="3016"/>
      <c r="H28" s="3016"/>
      <c r="I28" s="3016"/>
      <c r="J28" s="3016"/>
      <c r="K28" s="3017"/>
      <c r="L28" s="1132">
        <f>'Установки UniMAX'!K23</f>
        <v>1308531.6852702249</v>
      </c>
    </row>
    <row r="29" spans="1:12" ht="24.95" customHeight="1">
      <c r="A29" s="1112"/>
      <c r="B29" s="1109">
        <v>9</v>
      </c>
      <c r="C29" s="1109" t="s">
        <v>1734</v>
      </c>
      <c r="D29" s="3015"/>
      <c r="E29" s="3016"/>
      <c r="F29" s="3016"/>
      <c r="G29" s="3016"/>
      <c r="H29" s="3016"/>
      <c r="I29" s="3016"/>
      <c r="J29" s="3016"/>
      <c r="K29" s="3017"/>
      <c r="L29" s="1132">
        <f>'Установки UniMAX'!K24</f>
        <v>1319579.1056416456</v>
      </c>
    </row>
    <row r="30" spans="1:12" ht="24.95" customHeight="1">
      <c r="A30" s="1112"/>
      <c r="B30" s="1109">
        <v>10</v>
      </c>
      <c r="C30" s="1109" t="s">
        <v>1735</v>
      </c>
      <c r="D30" s="3015"/>
      <c r="E30" s="3016"/>
      <c r="F30" s="3016"/>
      <c r="G30" s="3016"/>
      <c r="H30" s="3016"/>
      <c r="I30" s="3016"/>
      <c r="J30" s="3016"/>
      <c r="K30" s="3017"/>
      <c r="L30" s="1132">
        <f>'Установки UniMAX'!K25</f>
        <v>1319579.1056416456</v>
      </c>
    </row>
    <row r="31" spans="1:12" ht="24.95" customHeight="1">
      <c r="A31" s="1112"/>
      <c r="B31" s="1109">
        <v>11</v>
      </c>
      <c r="C31" s="1109" t="s">
        <v>1736</v>
      </c>
      <c r="D31" s="3015"/>
      <c r="E31" s="3016"/>
      <c r="F31" s="3016"/>
      <c r="G31" s="3016"/>
      <c r="H31" s="3016"/>
      <c r="I31" s="3016"/>
      <c r="J31" s="3016"/>
      <c r="K31" s="3017"/>
      <c r="L31" s="1132">
        <f>'Установки UniMAX'!K26</f>
        <v>2001933.602199839</v>
      </c>
    </row>
    <row r="32" spans="1:12" ht="24.95" customHeight="1" thickBot="1">
      <c r="A32" s="1113"/>
      <c r="B32" s="1110">
        <v>12</v>
      </c>
      <c r="C32" s="1110" t="s">
        <v>1737</v>
      </c>
      <c r="D32" s="3018"/>
      <c r="E32" s="3019"/>
      <c r="F32" s="3019"/>
      <c r="G32" s="3019"/>
      <c r="H32" s="3019"/>
      <c r="I32" s="3019"/>
      <c r="J32" s="3019"/>
      <c r="K32" s="3020"/>
      <c r="L32" s="1133">
        <f>'Установки UniMAX'!K27</f>
        <v>2001933.602199839</v>
      </c>
    </row>
    <row r="33" spans="1:12" ht="16.5" thickBot="1">
      <c r="A33" s="1100"/>
      <c r="B33" s="1101"/>
      <c r="C33" s="1108"/>
      <c r="D33" s="1101"/>
      <c r="E33" s="1101"/>
      <c r="F33" s="1101"/>
      <c r="G33" s="1101"/>
      <c r="H33" s="1101"/>
      <c r="I33" s="1101"/>
      <c r="J33" s="1101"/>
      <c r="K33" s="1104"/>
      <c r="L33" s="1129"/>
    </row>
    <row r="34" spans="1:12" ht="35.1" customHeight="1">
      <c r="A34" s="2992" t="s">
        <v>1653</v>
      </c>
      <c r="B34" s="2993"/>
      <c r="C34" s="2994"/>
      <c r="D34" s="2998" t="s">
        <v>1711</v>
      </c>
      <c r="E34" s="2999"/>
      <c r="F34" s="2999"/>
      <c r="G34" s="2999"/>
      <c r="H34" s="2999"/>
      <c r="I34" s="2999"/>
      <c r="J34" s="2999"/>
      <c r="K34" s="3000"/>
      <c r="L34" s="3004" t="s">
        <v>985</v>
      </c>
    </row>
    <row r="35" spans="1:12" ht="15.75" customHeight="1" thickBot="1">
      <c r="A35" s="2995"/>
      <c r="B35" s="2996"/>
      <c r="C35" s="2997"/>
      <c r="D35" s="3001"/>
      <c r="E35" s="3002"/>
      <c r="F35" s="3002"/>
      <c r="G35" s="3002"/>
      <c r="H35" s="3002"/>
      <c r="I35" s="3002"/>
      <c r="J35" s="3002"/>
      <c r="K35" s="3003"/>
      <c r="L35" s="3005"/>
    </row>
    <row r="36" spans="1:12" ht="26.25" customHeight="1" thickBot="1">
      <c r="A36" s="1105" t="s">
        <v>1004</v>
      </c>
      <c r="B36" s="1114" t="s">
        <v>1005</v>
      </c>
      <c r="C36" s="1105" t="s">
        <v>222</v>
      </c>
      <c r="D36" s="3012" t="s">
        <v>1784</v>
      </c>
      <c r="E36" s="3013"/>
      <c r="F36" s="3013"/>
      <c r="G36" s="3013"/>
      <c r="H36" s="3013"/>
      <c r="I36" s="3013"/>
      <c r="J36" s="3013"/>
      <c r="K36" s="3014"/>
      <c r="L36" s="3005"/>
    </row>
    <row r="37" spans="1:12" ht="75" customHeight="1">
      <c r="A37" s="1112"/>
      <c r="B37" s="1115">
        <v>1</v>
      </c>
      <c r="C37" s="1109" t="s">
        <v>1738</v>
      </c>
      <c r="D37" s="3015"/>
      <c r="E37" s="3016"/>
      <c r="F37" s="3016"/>
      <c r="G37" s="3016"/>
      <c r="H37" s="3016"/>
      <c r="I37" s="3016"/>
      <c r="J37" s="3016"/>
      <c r="K37" s="3017"/>
      <c r="L37" s="1132">
        <f>'Установки UniMAX'!K29</f>
        <v>619595.74678863166</v>
      </c>
    </row>
    <row r="38" spans="1:12" ht="75" customHeight="1">
      <c r="A38" s="1112"/>
      <c r="B38" s="1116">
        <v>2</v>
      </c>
      <c r="C38" s="1109" t="s">
        <v>1739</v>
      </c>
      <c r="D38" s="3015"/>
      <c r="E38" s="3016"/>
      <c r="F38" s="3016"/>
      <c r="G38" s="3016"/>
      <c r="H38" s="3016"/>
      <c r="I38" s="3016"/>
      <c r="J38" s="3016"/>
      <c r="K38" s="3017"/>
      <c r="L38" s="1132">
        <f>'Установки UniMAX'!K30</f>
        <v>758511.18167181872</v>
      </c>
    </row>
    <row r="39" spans="1:12" ht="75" customHeight="1">
      <c r="A39" s="1112"/>
      <c r="B39" s="1116">
        <v>3</v>
      </c>
      <c r="C39" s="1109" t="s">
        <v>1740</v>
      </c>
      <c r="D39" s="3015"/>
      <c r="E39" s="3016"/>
      <c r="F39" s="3016"/>
      <c r="G39" s="3016"/>
      <c r="H39" s="3016"/>
      <c r="I39" s="3016"/>
      <c r="J39" s="3016"/>
      <c r="K39" s="3017"/>
      <c r="L39" s="1132">
        <f>'Установки UniMAX'!K31</f>
        <v>1285496.6385383257</v>
      </c>
    </row>
    <row r="40" spans="1:12" ht="75" customHeight="1" thickBot="1">
      <c r="A40" s="1113"/>
      <c r="B40" s="1139">
        <v>4</v>
      </c>
      <c r="C40" s="1110" t="s">
        <v>1741</v>
      </c>
      <c r="D40" s="3018"/>
      <c r="E40" s="3019"/>
      <c r="F40" s="3019"/>
      <c r="G40" s="3019"/>
      <c r="H40" s="3019"/>
      <c r="I40" s="3019"/>
      <c r="J40" s="3019"/>
      <c r="K40" s="3020"/>
      <c r="L40" s="1133">
        <f>'Установки UniMAX'!K32</f>
        <v>1533711.0196494011</v>
      </c>
    </row>
    <row r="41" spans="1:12" ht="16.5" thickBot="1">
      <c r="A41" s="1100"/>
      <c r="B41" s="1101"/>
      <c r="C41" s="1108"/>
      <c r="D41" s="1102"/>
      <c r="E41" s="1102"/>
      <c r="F41" s="1102"/>
      <c r="G41" s="1102"/>
      <c r="H41" s="1102"/>
      <c r="I41" s="1102"/>
      <c r="J41" s="1102"/>
      <c r="K41" s="1103"/>
      <c r="L41" s="1138"/>
    </row>
    <row r="42" spans="1:12" ht="35.1" customHeight="1">
      <c r="A42" s="2992" t="s">
        <v>1742</v>
      </c>
      <c r="B42" s="2993"/>
      <c r="C42" s="2994"/>
      <c r="D42" s="2998" t="s">
        <v>1711</v>
      </c>
      <c r="E42" s="2999"/>
      <c r="F42" s="2999"/>
      <c r="G42" s="2999"/>
      <c r="H42" s="2999"/>
      <c r="I42" s="2999"/>
      <c r="J42" s="2999"/>
      <c r="K42" s="3000"/>
      <c r="L42" s="3004" t="s">
        <v>985</v>
      </c>
    </row>
    <row r="43" spans="1:12" ht="15.75" customHeight="1" thickBot="1">
      <c r="A43" s="2995"/>
      <c r="B43" s="2996"/>
      <c r="C43" s="2997"/>
      <c r="D43" s="3001"/>
      <c r="E43" s="3002"/>
      <c r="F43" s="3002"/>
      <c r="G43" s="3002"/>
      <c r="H43" s="3002"/>
      <c r="I43" s="3002"/>
      <c r="J43" s="3002"/>
      <c r="K43" s="3003"/>
      <c r="L43" s="3005"/>
    </row>
    <row r="44" spans="1:12" ht="26.25" customHeight="1" thickBot="1">
      <c r="A44" s="1105" t="s">
        <v>1004</v>
      </c>
      <c r="B44" s="1114" t="s">
        <v>1005</v>
      </c>
      <c r="C44" s="1105" t="s">
        <v>222</v>
      </c>
      <c r="D44" s="3012" t="s">
        <v>1784</v>
      </c>
      <c r="E44" s="3013"/>
      <c r="F44" s="3013"/>
      <c r="G44" s="3013"/>
      <c r="H44" s="3013"/>
      <c r="I44" s="3013"/>
      <c r="J44" s="3013"/>
      <c r="K44" s="3014"/>
      <c r="L44" s="3005"/>
    </row>
    <row r="45" spans="1:12" ht="84.95" customHeight="1">
      <c r="A45" s="1112"/>
      <c r="B45" s="1115">
        <v>1</v>
      </c>
      <c r="C45" s="1109" t="s">
        <v>1743</v>
      </c>
      <c r="D45" s="3015"/>
      <c r="E45" s="3016"/>
      <c r="F45" s="3016"/>
      <c r="G45" s="3016"/>
      <c r="H45" s="3016"/>
      <c r="I45" s="3016"/>
      <c r="J45" s="3016"/>
      <c r="K45" s="3017"/>
      <c r="L45" s="1132">
        <f>'Установки UniMAX'!K34</f>
        <v>764622.52060068992</v>
      </c>
    </row>
    <row r="46" spans="1:12" ht="84.95" customHeight="1">
      <c r="A46" s="1112"/>
      <c r="B46" s="1116">
        <v>2</v>
      </c>
      <c r="C46" s="1109" t="s">
        <v>1744</v>
      </c>
      <c r="D46" s="3015"/>
      <c r="E46" s="3016"/>
      <c r="F46" s="3016"/>
      <c r="G46" s="3016"/>
      <c r="H46" s="3016"/>
      <c r="I46" s="3016"/>
      <c r="J46" s="3016"/>
      <c r="K46" s="3017"/>
      <c r="L46" s="1132">
        <f>'Установки UniMAX'!K35</f>
        <v>1258700.7678501981</v>
      </c>
    </row>
    <row r="47" spans="1:12" ht="84.95" customHeight="1" thickBot="1">
      <c r="A47" s="1112"/>
      <c r="B47" s="1116">
        <v>3</v>
      </c>
      <c r="C47" s="1109" t="s">
        <v>1745</v>
      </c>
      <c r="D47" s="3015"/>
      <c r="E47" s="3016"/>
      <c r="F47" s="3016"/>
      <c r="G47" s="3016"/>
      <c r="H47" s="3016"/>
      <c r="I47" s="3016"/>
      <c r="J47" s="3016"/>
      <c r="K47" s="3017"/>
      <c r="L47" s="1133">
        <f>'Установки UniMAX'!K36</f>
        <v>1476123.4028196535</v>
      </c>
    </row>
    <row r="48" spans="1:12" ht="16.5" thickBot="1">
      <c r="A48" s="1117"/>
      <c r="B48" s="1118"/>
      <c r="C48" s="1140"/>
      <c r="D48" s="1101"/>
      <c r="E48" s="1101"/>
      <c r="F48" s="1101"/>
      <c r="G48" s="1101"/>
      <c r="H48" s="1101"/>
      <c r="I48" s="1101"/>
      <c r="J48" s="1101"/>
      <c r="K48" s="1101"/>
      <c r="L48" s="1093"/>
    </row>
    <row r="49" spans="1:12" ht="35.1" customHeight="1">
      <c r="A49" s="2992" t="s">
        <v>1746</v>
      </c>
      <c r="B49" s="2993"/>
      <c r="C49" s="2994"/>
      <c r="D49" s="2998" t="s">
        <v>1711</v>
      </c>
      <c r="E49" s="2999"/>
      <c r="F49" s="2999"/>
      <c r="G49" s="2999"/>
      <c r="H49" s="2999"/>
      <c r="I49" s="2999"/>
      <c r="J49" s="2999"/>
      <c r="K49" s="3000"/>
      <c r="L49" s="3004" t="s">
        <v>985</v>
      </c>
    </row>
    <row r="50" spans="1:12" ht="15.75" customHeight="1" thickBot="1">
      <c r="A50" s="2995"/>
      <c r="B50" s="2996"/>
      <c r="C50" s="2997"/>
      <c r="D50" s="3001"/>
      <c r="E50" s="3002"/>
      <c r="F50" s="3002"/>
      <c r="G50" s="3002"/>
      <c r="H50" s="3002"/>
      <c r="I50" s="3002"/>
      <c r="J50" s="3002"/>
      <c r="K50" s="3003"/>
      <c r="L50" s="3005"/>
    </row>
    <row r="51" spans="1:12" ht="58.5" customHeight="1" thickBot="1">
      <c r="A51" s="1105" t="s">
        <v>1004</v>
      </c>
      <c r="B51" s="1106" t="s">
        <v>1005</v>
      </c>
      <c r="C51" s="1111" t="s">
        <v>222</v>
      </c>
      <c r="D51" s="3012" t="s">
        <v>1783</v>
      </c>
      <c r="E51" s="3013"/>
      <c r="F51" s="3013"/>
      <c r="G51" s="3013"/>
      <c r="H51" s="3013"/>
      <c r="I51" s="3013"/>
      <c r="J51" s="3013"/>
      <c r="K51" s="3014"/>
      <c r="L51" s="3005"/>
    </row>
    <row r="52" spans="1:12" ht="39.950000000000003" customHeight="1">
      <c r="A52" s="1119"/>
      <c r="B52" s="1107">
        <v>1</v>
      </c>
      <c r="C52" s="1109" t="s">
        <v>1747</v>
      </c>
      <c r="D52" s="3015"/>
      <c r="E52" s="3016"/>
      <c r="F52" s="3016"/>
      <c r="G52" s="3016"/>
      <c r="H52" s="3016"/>
      <c r="I52" s="3016"/>
      <c r="J52" s="3016"/>
      <c r="K52" s="3017"/>
      <c r="L52" s="1132">
        <f>'Установки UniMAX'!K38</f>
        <v>608078.22342268215</v>
      </c>
    </row>
    <row r="53" spans="1:12" ht="39.950000000000003" customHeight="1" thickBot="1">
      <c r="A53" s="1112"/>
      <c r="B53" s="1110">
        <v>2</v>
      </c>
      <c r="C53" s="1109" t="s">
        <v>1748</v>
      </c>
      <c r="D53" s="3015"/>
      <c r="E53" s="3016"/>
      <c r="F53" s="3016"/>
      <c r="G53" s="3016"/>
      <c r="H53" s="3016"/>
      <c r="I53" s="3016"/>
      <c r="J53" s="3016"/>
      <c r="K53" s="3017"/>
      <c r="L53" s="1132">
        <f>'Установки UniMAX'!K39</f>
        <v>709385.41874358524</v>
      </c>
    </row>
    <row r="54" spans="1:12" ht="39.950000000000003" customHeight="1">
      <c r="A54" s="1112"/>
      <c r="B54" s="1120">
        <v>3</v>
      </c>
      <c r="C54" s="1109" t="s">
        <v>1749</v>
      </c>
      <c r="D54" s="3015"/>
      <c r="E54" s="3016"/>
      <c r="F54" s="3016"/>
      <c r="G54" s="3016"/>
      <c r="H54" s="3016"/>
      <c r="I54" s="3016"/>
      <c r="J54" s="3016"/>
      <c r="K54" s="3017"/>
      <c r="L54" s="1132">
        <f>'Установки UniMAX'!K40</f>
        <v>1149636.873119574</v>
      </c>
    </row>
    <row r="55" spans="1:12" ht="39.950000000000003" customHeight="1" thickBot="1">
      <c r="A55" s="1112"/>
      <c r="B55" s="1121">
        <v>4</v>
      </c>
      <c r="C55" s="1109" t="s">
        <v>1750</v>
      </c>
      <c r="D55" s="3015"/>
      <c r="E55" s="3016"/>
      <c r="F55" s="3016"/>
      <c r="G55" s="3016"/>
      <c r="H55" s="3016"/>
      <c r="I55" s="3016"/>
      <c r="J55" s="3016"/>
      <c r="K55" s="3017"/>
      <c r="L55" s="1132">
        <f>'Установки UniMAX'!K41</f>
        <v>1197822.4300587508</v>
      </c>
    </row>
    <row r="56" spans="1:12" ht="39.950000000000003" customHeight="1" thickBot="1">
      <c r="A56" s="1112"/>
      <c r="B56" s="1122">
        <v>5</v>
      </c>
      <c r="C56" s="1109" t="s">
        <v>1751</v>
      </c>
      <c r="D56" s="3018"/>
      <c r="E56" s="3019"/>
      <c r="F56" s="3019"/>
      <c r="G56" s="3019"/>
      <c r="H56" s="3019"/>
      <c r="I56" s="3019"/>
      <c r="J56" s="3019"/>
      <c r="K56" s="3020"/>
      <c r="L56" s="1133">
        <f>'Установки UniMAX'!K42</f>
        <v>1970201.6500691613</v>
      </c>
    </row>
    <row r="57" spans="1:12" ht="16.5" thickBot="1">
      <c r="A57" s="1117"/>
      <c r="B57" s="1118"/>
      <c r="C57" s="1140"/>
      <c r="D57" s="1101"/>
      <c r="E57" s="1101"/>
      <c r="F57" s="1101"/>
      <c r="G57" s="1101"/>
      <c r="H57" s="1101"/>
      <c r="I57" s="1101"/>
      <c r="J57" s="1101"/>
      <c r="K57" s="1101"/>
      <c r="L57" s="1093"/>
    </row>
    <row r="58" spans="1:12" ht="35.1" customHeight="1">
      <c r="A58" s="2992" t="s">
        <v>1752</v>
      </c>
      <c r="B58" s="2993"/>
      <c r="C58" s="2994"/>
      <c r="D58" s="2998" t="s">
        <v>1711</v>
      </c>
      <c r="E58" s="2999"/>
      <c r="F58" s="2999"/>
      <c r="G58" s="2999"/>
      <c r="H58" s="2999"/>
      <c r="I58" s="2999"/>
      <c r="J58" s="2999"/>
      <c r="K58" s="3000"/>
      <c r="L58" s="3004" t="s">
        <v>985</v>
      </c>
    </row>
    <row r="59" spans="1:12" ht="15.75" customHeight="1" thickBot="1">
      <c r="A59" s="2995"/>
      <c r="B59" s="2996"/>
      <c r="C59" s="2997"/>
      <c r="D59" s="3001"/>
      <c r="E59" s="3002"/>
      <c r="F59" s="3002"/>
      <c r="G59" s="3002"/>
      <c r="H59" s="3002"/>
      <c r="I59" s="3002"/>
      <c r="J59" s="3002"/>
      <c r="K59" s="3003"/>
      <c r="L59" s="3005"/>
    </row>
    <row r="60" spans="1:12" ht="26.25" customHeight="1" thickBot="1">
      <c r="A60" s="1105" t="s">
        <v>1004</v>
      </c>
      <c r="B60" s="1106" t="s">
        <v>1005</v>
      </c>
      <c r="C60" s="1111" t="s">
        <v>222</v>
      </c>
      <c r="D60" s="3012" t="s">
        <v>1783</v>
      </c>
      <c r="E60" s="3013"/>
      <c r="F60" s="3013"/>
      <c r="G60" s="3013"/>
      <c r="H60" s="3013"/>
      <c r="I60" s="3013"/>
      <c r="J60" s="3013"/>
      <c r="K60" s="3014"/>
      <c r="L60" s="3005"/>
    </row>
    <row r="61" spans="1:12" ht="45" customHeight="1">
      <c r="A61" s="1123"/>
      <c r="B61" s="1107">
        <v>1</v>
      </c>
      <c r="C61" s="1109" t="s">
        <v>1754</v>
      </c>
      <c r="D61" s="3015"/>
      <c r="E61" s="3016"/>
      <c r="F61" s="3016"/>
      <c r="G61" s="3016"/>
      <c r="H61" s="3016"/>
      <c r="I61" s="3016"/>
      <c r="J61" s="3016"/>
      <c r="K61" s="3017"/>
      <c r="L61" s="1134">
        <f>'Установки UniMAX'!K44</f>
        <v>716672.01515877759</v>
      </c>
    </row>
    <row r="62" spans="1:12" ht="45" customHeight="1">
      <c r="A62" s="1100"/>
      <c r="B62" s="1109">
        <v>2</v>
      </c>
      <c r="C62" s="1109" t="s">
        <v>1755</v>
      </c>
      <c r="D62" s="3015"/>
      <c r="E62" s="3016"/>
      <c r="F62" s="3016"/>
      <c r="G62" s="3016"/>
      <c r="H62" s="3016"/>
      <c r="I62" s="3016"/>
      <c r="J62" s="3016"/>
      <c r="K62" s="3017"/>
      <c r="L62" s="1134">
        <f>'Установки UniMAX'!K45</f>
        <v>847830.75063224358</v>
      </c>
    </row>
    <row r="63" spans="1:12" ht="45" customHeight="1">
      <c r="A63" s="1100"/>
      <c r="B63" s="1109">
        <v>3</v>
      </c>
      <c r="C63" s="1109" t="s">
        <v>1756</v>
      </c>
      <c r="D63" s="3015"/>
      <c r="E63" s="3016"/>
      <c r="F63" s="3016"/>
      <c r="G63" s="3016"/>
      <c r="H63" s="3016"/>
      <c r="I63" s="3016"/>
      <c r="J63" s="3016"/>
      <c r="K63" s="3017"/>
      <c r="L63" s="1134">
        <f>'Установки UniMAX'!K46</f>
        <v>1273509.0121778476</v>
      </c>
    </row>
    <row r="64" spans="1:12" ht="45" customHeight="1">
      <c r="A64" s="1100"/>
      <c r="B64" s="1109">
        <v>4</v>
      </c>
      <c r="C64" s="1109" t="s">
        <v>1757</v>
      </c>
      <c r="D64" s="3015"/>
      <c r="E64" s="3016"/>
      <c r="F64" s="3016"/>
      <c r="G64" s="3016"/>
      <c r="H64" s="3016"/>
      <c r="I64" s="3016"/>
      <c r="J64" s="3016"/>
      <c r="K64" s="3017"/>
      <c r="L64" s="1134">
        <f>'Установки UniMAX'!K47</f>
        <v>1306886.3247893748</v>
      </c>
    </row>
    <row r="65" spans="1:12" ht="45" customHeight="1" thickBot="1">
      <c r="A65" s="1100"/>
      <c r="B65" s="1109">
        <v>5</v>
      </c>
      <c r="C65" s="1109" t="s">
        <v>1758</v>
      </c>
      <c r="D65" s="3018"/>
      <c r="E65" s="3019"/>
      <c r="F65" s="3019"/>
      <c r="G65" s="3019"/>
      <c r="H65" s="3019"/>
      <c r="I65" s="3019"/>
      <c r="J65" s="3019"/>
      <c r="K65" s="3020"/>
      <c r="L65" s="1135">
        <f>'Установки UniMAX'!K48</f>
        <v>2020032.5674891884</v>
      </c>
    </row>
    <row r="66" spans="1:12" ht="16.5" thickBot="1">
      <c r="A66" s="1094"/>
      <c r="B66" s="1098"/>
      <c r="C66" s="1092"/>
      <c r="D66" s="3027"/>
      <c r="E66" s="3028"/>
      <c r="F66" s="3028"/>
      <c r="G66" s="3028"/>
      <c r="H66" s="3028"/>
      <c r="I66" s="3028"/>
      <c r="J66" s="3028"/>
      <c r="K66" s="3029"/>
      <c r="L66" s="1130"/>
    </row>
    <row r="67" spans="1:12" ht="16.5" thickBot="1">
      <c r="A67" s="1097"/>
      <c r="B67" s="1099"/>
      <c r="C67" s="1095"/>
      <c r="D67" s="1124"/>
      <c r="E67" s="1124"/>
      <c r="F67" s="1124"/>
      <c r="G67" s="1124"/>
      <c r="H67" s="1124"/>
      <c r="I67" s="1124"/>
      <c r="J67" s="1124"/>
      <c r="K67" s="1124"/>
      <c r="L67" s="1097"/>
    </row>
    <row r="68" spans="1:12" ht="35.1" customHeight="1">
      <c r="A68" s="2992" t="s">
        <v>1760</v>
      </c>
      <c r="B68" s="2993"/>
      <c r="C68" s="2994"/>
      <c r="D68" s="2998" t="s">
        <v>1711</v>
      </c>
      <c r="E68" s="2999"/>
      <c r="F68" s="2999"/>
      <c r="G68" s="2999"/>
      <c r="H68" s="2999"/>
      <c r="I68" s="2999"/>
      <c r="J68" s="2999"/>
      <c r="K68" s="3000"/>
      <c r="L68" s="3004" t="s">
        <v>985</v>
      </c>
    </row>
    <row r="69" spans="1:12" ht="15.75" customHeight="1" thickBot="1">
      <c r="A69" s="2995"/>
      <c r="B69" s="2996"/>
      <c r="C69" s="2997"/>
      <c r="D69" s="3001"/>
      <c r="E69" s="3002"/>
      <c r="F69" s="3002"/>
      <c r="G69" s="3002"/>
      <c r="H69" s="3002"/>
      <c r="I69" s="3002"/>
      <c r="J69" s="3002"/>
      <c r="K69" s="3003"/>
      <c r="L69" s="3005"/>
    </row>
    <row r="70" spans="1:12" ht="26.25" customHeight="1" thickBot="1">
      <c r="A70" s="1105" t="s">
        <v>1004</v>
      </c>
      <c r="B70" s="1106" t="s">
        <v>1005</v>
      </c>
      <c r="C70" s="1105" t="s">
        <v>222</v>
      </c>
      <c r="D70" s="3006" t="s">
        <v>1761</v>
      </c>
      <c r="E70" s="3007"/>
      <c r="F70" s="3007"/>
      <c r="G70" s="3007"/>
      <c r="H70" s="3007"/>
      <c r="I70" s="3007"/>
      <c r="J70" s="3007"/>
      <c r="K70" s="3008"/>
      <c r="L70" s="3005"/>
    </row>
    <row r="71" spans="1:12" ht="35.1" customHeight="1">
      <c r="A71" s="1123"/>
      <c r="B71" s="1107">
        <v>1</v>
      </c>
      <c r="C71" s="1141" t="s">
        <v>1762</v>
      </c>
      <c r="D71" s="3009"/>
      <c r="E71" s="3010"/>
      <c r="F71" s="3010"/>
      <c r="G71" s="3010"/>
      <c r="H71" s="3010"/>
      <c r="I71" s="3010"/>
      <c r="J71" s="3010"/>
      <c r="K71" s="3011"/>
      <c r="L71" s="1134">
        <f>'Установки UniMAX'!K50</f>
        <v>747568.22863251518</v>
      </c>
    </row>
    <row r="72" spans="1:12" ht="35.1" customHeight="1">
      <c r="A72" s="1100"/>
      <c r="B72" s="1109">
        <v>2</v>
      </c>
      <c r="C72" s="1109" t="s">
        <v>1763</v>
      </c>
      <c r="D72" s="3009"/>
      <c r="E72" s="3010"/>
      <c r="F72" s="3010"/>
      <c r="G72" s="3010"/>
      <c r="H72" s="3010"/>
      <c r="I72" s="3010"/>
      <c r="J72" s="3010"/>
      <c r="K72" s="3011"/>
      <c r="L72" s="1134">
        <f>'Установки UniMAX'!K51</f>
        <v>747568.22863251518</v>
      </c>
    </row>
    <row r="73" spans="1:12" ht="35.1" customHeight="1">
      <c r="A73" s="1100"/>
      <c r="B73" s="1109">
        <v>3</v>
      </c>
      <c r="C73" s="1109" t="s">
        <v>1764</v>
      </c>
      <c r="D73" s="3009"/>
      <c r="E73" s="3010"/>
      <c r="F73" s="3010"/>
      <c r="G73" s="3010"/>
      <c r="H73" s="3010"/>
      <c r="I73" s="3010"/>
      <c r="J73" s="3010"/>
      <c r="K73" s="3011"/>
      <c r="L73" s="1134">
        <f>'Установки UniMAX'!K52</f>
        <v>860601.88198360265</v>
      </c>
    </row>
    <row r="74" spans="1:12" ht="35.1" customHeight="1">
      <c r="A74" s="1100"/>
      <c r="B74" s="1109">
        <v>4</v>
      </c>
      <c r="C74" s="1109" t="s">
        <v>1765</v>
      </c>
      <c r="D74" s="3009"/>
      <c r="E74" s="3010"/>
      <c r="F74" s="3010"/>
      <c r="G74" s="3010"/>
      <c r="H74" s="3010"/>
      <c r="I74" s="3010"/>
      <c r="J74" s="3010"/>
      <c r="K74" s="3011"/>
      <c r="L74" s="1134">
        <f>'Установки UniMAX'!K53</f>
        <v>860601.88198360265</v>
      </c>
    </row>
    <row r="75" spans="1:12" ht="35.1" customHeight="1">
      <c r="A75" s="1100"/>
      <c r="B75" s="1109">
        <v>5</v>
      </c>
      <c r="C75" s="1109" t="s">
        <v>1766</v>
      </c>
      <c r="D75" s="3009"/>
      <c r="E75" s="3010"/>
      <c r="F75" s="3010"/>
      <c r="G75" s="3010"/>
      <c r="H75" s="3010"/>
      <c r="I75" s="3010"/>
      <c r="J75" s="3010"/>
      <c r="K75" s="3011"/>
      <c r="L75" s="1134">
        <f>'Установки UniMAX'!K54</f>
        <v>1280142.6877673061</v>
      </c>
    </row>
    <row r="76" spans="1:12" ht="35.1" customHeight="1" thickBot="1">
      <c r="A76" s="1100"/>
      <c r="B76" s="1109">
        <v>6</v>
      </c>
      <c r="C76" s="1109" t="s">
        <v>1767</v>
      </c>
      <c r="D76" s="3009"/>
      <c r="E76" s="3010"/>
      <c r="F76" s="3010"/>
      <c r="G76" s="3010"/>
      <c r="H76" s="3010"/>
      <c r="I76" s="3010"/>
      <c r="J76" s="3010"/>
      <c r="K76" s="3011"/>
      <c r="L76" s="1135">
        <f>'Установки UniMAX'!K55</f>
        <v>1280142.6877673061</v>
      </c>
    </row>
    <row r="77" spans="1:12" ht="16.5" thickBot="1">
      <c r="A77" s="1117"/>
      <c r="B77" s="1118"/>
      <c r="C77" s="1140"/>
      <c r="D77" s="1101"/>
      <c r="E77" s="1101"/>
      <c r="F77" s="1101"/>
      <c r="G77" s="1101"/>
      <c r="H77" s="1101"/>
      <c r="I77" s="1101"/>
      <c r="J77" s="1101"/>
      <c r="K77" s="1101"/>
      <c r="L77" s="1093"/>
    </row>
    <row r="78" spans="1:12" ht="35.1" customHeight="1">
      <c r="A78" s="2992" t="s">
        <v>1768</v>
      </c>
      <c r="B78" s="2993"/>
      <c r="C78" s="2994"/>
      <c r="D78" s="2998" t="s">
        <v>1003</v>
      </c>
      <c r="E78" s="2999"/>
      <c r="F78" s="2999"/>
      <c r="G78" s="2999"/>
      <c r="H78" s="2999"/>
      <c r="I78" s="2999"/>
      <c r="J78" s="2999"/>
      <c r="K78" s="3000"/>
      <c r="L78" s="3004" t="s">
        <v>985</v>
      </c>
    </row>
    <row r="79" spans="1:12" ht="15.75" customHeight="1" thickBot="1">
      <c r="A79" s="2995"/>
      <c r="B79" s="2996"/>
      <c r="C79" s="2997"/>
      <c r="D79" s="3001"/>
      <c r="E79" s="3002"/>
      <c r="F79" s="3002"/>
      <c r="G79" s="3002"/>
      <c r="H79" s="3002"/>
      <c r="I79" s="3002"/>
      <c r="J79" s="3002"/>
      <c r="K79" s="3003"/>
      <c r="L79" s="3005"/>
    </row>
    <row r="80" spans="1:12" ht="26.25" customHeight="1" thickBot="1">
      <c r="A80" s="1105" t="s">
        <v>1004</v>
      </c>
      <c r="B80" s="1106" t="s">
        <v>1005</v>
      </c>
      <c r="C80" s="1111" t="s">
        <v>222</v>
      </c>
      <c r="D80" s="3006" t="s">
        <v>2313</v>
      </c>
      <c r="E80" s="3007"/>
      <c r="F80" s="3007"/>
      <c r="G80" s="3007"/>
      <c r="H80" s="3007"/>
      <c r="I80" s="3007"/>
      <c r="J80" s="3007"/>
      <c r="K80" s="3008"/>
      <c r="L80" s="3005"/>
    </row>
    <row r="81" spans="1:12" ht="35.1" customHeight="1">
      <c r="A81" s="1123"/>
      <c r="B81" s="1107">
        <v>1</v>
      </c>
      <c r="C81" s="1109" t="s">
        <v>1769</v>
      </c>
      <c r="D81" s="3009"/>
      <c r="E81" s="3010"/>
      <c r="F81" s="3010"/>
      <c r="G81" s="3010"/>
      <c r="H81" s="3010"/>
      <c r="I81" s="3010"/>
      <c r="J81" s="3010"/>
      <c r="K81" s="3011"/>
      <c r="L81" s="1134">
        <f>'Установки UniMAX'!K57</f>
        <v>774520.80031881901</v>
      </c>
    </row>
    <row r="82" spans="1:12" ht="35.1" customHeight="1">
      <c r="A82" s="1100"/>
      <c r="B82" s="1109">
        <v>2</v>
      </c>
      <c r="C82" s="1109" t="s">
        <v>1770</v>
      </c>
      <c r="D82" s="3009"/>
      <c r="E82" s="3010"/>
      <c r="F82" s="3010"/>
      <c r="G82" s="3010"/>
      <c r="H82" s="3010"/>
      <c r="I82" s="3010"/>
      <c r="J82" s="3010"/>
      <c r="K82" s="3011"/>
      <c r="L82" s="1134">
        <f>'Установки UniMAX'!K58</f>
        <v>774520.80031881901</v>
      </c>
    </row>
    <row r="83" spans="1:12" ht="35.1" customHeight="1">
      <c r="A83" s="1100"/>
      <c r="B83" s="1109">
        <v>3</v>
      </c>
      <c r="C83" s="1109" t="s">
        <v>1771</v>
      </c>
      <c r="D83" s="3009"/>
      <c r="E83" s="3010"/>
      <c r="F83" s="3010"/>
      <c r="G83" s="3010"/>
      <c r="H83" s="3010"/>
      <c r="I83" s="3010"/>
      <c r="J83" s="3010"/>
      <c r="K83" s="3011"/>
      <c r="L83" s="1134">
        <f>'Установки UniMAX'!K59</f>
        <v>868959.26855299913</v>
      </c>
    </row>
    <row r="84" spans="1:12" ht="35.1" customHeight="1">
      <c r="A84" s="1100"/>
      <c r="B84" s="1109">
        <v>4</v>
      </c>
      <c r="C84" s="1109" t="s">
        <v>1772</v>
      </c>
      <c r="D84" s="3009"/>
      <c r="E84" s="3010"/>
      <c r="F84" s="3010"/>
      <c r="G84" s="3010"/>
      <c r="H84" s="3010"/>
      <c r="I84" s="3010"/>
      <c r="J84" s="3010"/>
      <c r="K84" s="3011"/>
      <c r="L84" s="1134">
        <f>'Установки UniMAX'!K60</f>
        <v>868959.26855299913</v>
      </c>
    </row>
    <row r="85" spans="1:12" ht="35.1" customHeight="1">
      <c r="A85" s="1100"/>
      <c r="B85" s="1109">
        <v>5</v>
      </c>
      <c r="C85" s="1109" t="s">
        <v>1773</v>
      </c>
      <c r="D85" s="3009"/>
      <c r="E85" s="3010"/>
      <c r="F85" s="3010"/>
      <c r="G85" s="3010"/>
      <c r="H85" s="3010"/>
      <c r="I85" s="3010"/>
      <c r="J85" s="3010"/>
      <c r="K85" s="3011"/>
      <c r="L85" s="1134">
        <f>'Установки UniMAX'!K61</f>
        <v>1315452.6460230059</v>
      </c>
    </row>
    <row r="86" spans="1:12" ht="35.1" customHeight="1" thickBot="1">
      <c r="A86" s="1100"/>
      <c r="B86" s="1109">
        <v>6</v>
      </c>
      <c r="C86" s="1109" t="s">
        <v>1774</v>
      </c>
      <c r="D86" s="3024"/>
      <c r="E86" s="3025"/>
      <c r="F86" s="3025"/>
      <c r="G86" s="3025"/>
      <c r="H86" s="3025"/>
      <c r="I86" s="3025"/>
      <c r="J86" s="3025"/>
      <c r="K86" s="3026"/>
      <c r="L86" s="1135">
        <f>'Установки UniMAX'!K62</f>
        <v>1315452.6460230059</v>
      </c>
    </row>
    <row r="87" spans="1:12" ht="16.5" thickBot="1">
      <c r="A87" s="1117"/>
      <c r="B87" s="1118"/>
      <c r="C87" s="1140"/>
      <c r="D87" s="1101"/>
      <c r="E87" s="1101"/>
      <c r="F87" s="1101"/>
      <c r="G87" s="1101"/>
      <c r="H87" s="1101"/>
      <c r="I87" s="1101"/>
      <c r="J87" s="1101"/>
      <c r="K87" s="1101"/>
      <c r="L87" s="1093"/>
    </row>
    <row r="88" spans="1:12" ht="35.1" customHeight="1">
      <c r="A88" s="2992" t="s">
        <v>1775</v>
      </c>
      <c r="B88" s="2993"/>
      <c r="C88" s="2994"/>
      <c r="D88" s="2998" t="s">
        <v>1711</v>
      </c>
      <c r="E88" s="2999"/>
      <c r="F88" s="2999"/>
      <c r="G88" s="2999"/>
      <c r="H88" s="2999"/>
      <c r="I88" s="2999"/>
      <c r="J88" s="2999"/>
      <c r="K88" s="3000"/>
      <c r="L88" s="3004" t="s">
        <v>985</v>
      </c>
    </row>
    <row r="89" spans="1:12" ht="15.75" customHeight="1" thickBot="1">
      <c r="A89" s="2995"/>
      <c r="B89" s="2996"/>
      <c r="C89" s="2997"/>
      <c r="D89" s="3001"/>
      <c r="E89" s="3002"/>
      <c r="F89" s="3002"/>
      <c r="G89" s="3002"/>
      <c r="H89" s="3002"/>
      <c r="I89" s="3002"/>
      <c r="J89" s="3002"/>
      <c r="K89" s="3003"/>
      <c r="L89" s="3005"/>
    </row>
    <row r="90" spans="1:12" ht="26.25" customHeight="1" thickBot="1">
      <c r="A90" s="1105" t="s">
        <v>1004</v>
      </c>
      <c r="B90" s="1106" t="s">
        <v>1005</v>
      </c>
      <c r="C90" s="1111" t="s">
        <v>222</v>
      </c>
      <c r="D90" s="3006" t="s">
        <v>1782</v>
      </c>
      <c r="E90" s="3007"/>
      <c r="F90" s="3007"/>
      <c r="G90" s="3007"/>
      <c r="H90" s="3007"/>
      <c r="I90" s="3007"/>
      <c r="J90" s="3007"/>
      <c r="K90" s="3008"/>
      <c r="L90" s="3005"/>
    </row>
    <row r="91" spans="1:12" ht="80.099999999999994" customHeight="1">
      <c r="A91" s="1123"/>
      <c r="B91" s="1107">
        <v>1</v>
      </c>
      <c r="C91" s="1109" t="s">
        <v>1776</v>
      </c>
      <c r="D91" s="3009"/>
      <c r="E91" s="3010"/>
      <c r="F91" s="3010"/>
      <c r="G91" s="3010"/>
      <c r="H91" s="3010"/>
      <c r="I91" s="3010"/>
      <c r="J91" s="3010"/>
      <c r="K91" s="3011"/>
      <c r="L91" s="1134">
        <f>'Установки UniMAX'!K64</f>
        <v>702229.40649353934</v>
      </c>
    </row>
    <row r="92" spans="1:12" ht="80.099999999999994" customHeight="1">
      <c r="A92" s="1100"/>
      <c r="B92" s="1109">
        <v>2</v>
      </c>
      <c r="C92" s="1109" t="s">
        <v>1777</v>
      </c>
      <c r="D92" s="3009"/>
      <c r="E92" s="3010"/>
      <c r="F92" s="3010"/>
      <c r="G92" s="3010"/>
      <c r="H92" s="3010"/>
      <c r="I92" s="3010"/>
      <c r="J92" s="3010"/>
      <c r="K92" s="3011"/>
      <c r="L92" s="1134">
        <f>'Установки UniMAX'!K65</f>
        <v>838245.87291046721</v>
      </c>
    </row>
    <row r="93" spans="1:12" ht="80.099999999999994" customHeight="1" thickBot="1">
      <c r="A93" s="1100"/>
      <c r="B93" s="1125">
        <v>3</v>
      </c>
      <c r="C93" s="1109" t="s">
        <v>1778</v>
      </c>
      <c r="D93" s="3009"/>
      <c r="E93" s="3010"/>
      <c r="F93" s="3010"/>
      <c r="G93" s="3010"/>
      <c r="H93" s="3010"/>
      <c r="I93" s="3010"/>
      <c r="J93" s="3010"/>
      <c r="K93" s="3011"/>
      <c r="L93" s="1135">
        <f>'Установки UniMAX'!K66</f>
        <v>1245877.4028327807</v>
      </c>
    </row>
    <row r="94" spans="1:12" ht="16.5" thickBot="1">
      <c r="A94" s="1092" t="s">
        <v>1759</v>
      </c>
      <c r="B94" s="1096"/>
      <c r="C94" s="1092" t="s">
        <v>1753</v>
      </c>
      <c r="D94" s="3027"/>
      <c r="E94" s="3028"/>
      <c r="F94" s="3028"/>
      <c r="G94" s="3028"/>
      <c r="H94" s="3028"/>
      <c r="I94" s="3028"/>
      <c r="J94" s="3028"/>
      <c r="K94" s="3029"/>
      <c r="L94" s="1131"/>
    </row>
    <row r="95" spans="1:12" ht="90" customHeight="1" thickBot="1">
      <c r="A95" s="1123"/>
      <c r="B95" s="1107">
        <v>1</v>
      </c>
      <c r="C95" s="1107" t="s">
        <v>1779</v>
      </c>
      <c r="D95" s="3006" t="s">
        <v>1782</v>
      </c>
      <c r="E95" s="3007"/>
      <c r="F95" s="3007"/>
      <c r="G95" s="3007"/>
      <c r="H95" s="3007"/>
      <c r="I95" s="3007"/>
      <c r="J95" s="3007"/>
      <c r="K95" s="3008"/>
      <c r="L95" s="1136">
        <f>'Установки UniMAX'!K68</f>
        <v>716436.96366151341</v>
      </c>
    </row>
    <row r="96" spans="1:12" ht="90" customHeight="1">
      <c r="A96" s="1100"/>
      <c r="B96" s="1107">
        <v>2</v>
      </c>
      <c r="C96" s="1109" t="s">
        <v>1780</v>
      </c>
      <c r="D96" s="3009"/>
      <c r="E96" s="3010"/>
      <c r="F96" s="3010"/>
      <c r="G96" s="3010"/>
      <c r="H96" s="3010"/>
      <c r="I96" s="3010"/>
      <c r="J96" s="3010"/>
      <c r="K96" s="3011"/>
      <c r="L96" s="1132">
        <f>'Установки UniMAX'!K69</f>
        <v>857467.86202007905</v>
      </c>
    </row>
    <row r="97" spans="1:12" ht="90" customHeight="1" thickBot="1">
      <c r="A97" s="1126"/>
      <c r="B97" s="1137">
        <v>3</v>
      </c>
      <c r="C97" s="1110" t="s">
        <v>1781</v>
      </c>
      <c r="D97" s="3024"/>
      <c r="E97" s="3025"/>
      <c r="F97" s="3025"/>
      <c r="G97" s="3025"/>
      <c r="H97" s="3025"/>
      <c r="I97" s="3025"/>
      <c r="J97" s="3025"/>
      <c r="K97" s="3026"/>
      <c r="L97" s="1135">
        <f>'Установки UniMAX'!K70</f>
        <v>1362462.9454758614</v>
      </c>
    </row>
  </sheetData>
  <sheetProtection password="C617" sheet="1" objects="1" scenarios="1" selectLockedCells="1" selectUnlockedCells="1"/>
  <mergeCells count="40">
    <mergeCell ref="D34:K35"/>
    <mergeCell ref="L34:L36"/>
    <mergeCell ref="D36:K40"/>
    <mergeCell ref="A34:C35"/>
    <mergeCell ref="D95:K97"/>
    <mergeCell ref="L49:L51"/>
    <mergeCell ref="D51:K56"/>
    <mergeCell ref="D68:K69"/>
    <mergeCell ref="L68:L70"/>
    <mergeCell ref="D66:K66"/>
    <mergeCell ref="D49:K50"/>
    <mergeCell ref="D94:K94"/>
    <mergeCell ref="L78:L80"/>
    <mergeCell ref="D80:K86"/>
    <mergeCell ref="L58:L60"/>
    <mergeCell ref="D60:K65"/>
    <mergeCell ref="D2:K3"/>
    <mergeCell ref="L2:L4"/>
    <mergeCell ref="D4:K16"/>
    <mergeCell ref="D18:K19"/>
    <mergeCell ref="A1:L1"/>
    <mergeCell ref="A2:C3"/>
    <mergeCell ref="L18:L20"/>
    <mergeCell ref="D20:K32"/>
    <mergeCell ref="A18:C19"/>
    <mergeCell ref="A88:C89"/>
    <mergeCell ref="D88:K89"/>
    <mergeCell ref="L88:L90"/>
    <mergeCell ref="D90:K93"/>
    <mergeCell ref="L42:L44"/>
    <mergeCell ref="D44:K47"/>
    <mergeCell ref="D70:K76"/>
    <mergeCell ref="D78:K79"/>
    <mergeCell ref="A78:C79"/>
    <mergeCell ref="A68:C69"/>
    <mergeCell ref="A42:C43"/>
    <mergeCell ref="A49:C50"/>
    <mergeCell ref="A58:C59"/>
    <mergeCell ref="D58:K59"/>
    <mergeCell ref="D42:K43"/>
  </mergeCells>
  <pageMargins left="0.7" right="0.7" top="0.75" bottom="0.75" header="0.3" footer="0.3"/>
  <pageSetup paperSize="9" scale="52" fitToHeight="0" orientation="portrait" r:id="rId1"/>
  <rowBreaks count="3" manualBreakCount="3">
    <brk id="41" max="11" man="1"/>
    <brk id="56" max="11" man="1"/>
    <brk id="94" max="11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002060"/>
  </sheetPr>
  <dimension ref="A1:K93"/>
  <sheetViews>
    <sheetView view="pageBreakPreview" zoomScaleNormal="85" zoomScaleSheetLayoutView="100" workbookViewId="0">
      <selection activeCell="M6" sqref="M6"/>
    </sheetView>
  </sheetViews>
  <sheetFormatPr defaultRowHeight="20.25"/>
  <cols>
    <col min="1" max="1" width="20.7109375" style="1292" customWidth="1"/>
    <col min="2" max="2" width="33.140625" style="1189" customWidth="1"/>
    <col min="3" max="4" width="9.85546875" style="1293" customWidth="1"/>
    <col min="5" max="5" width="7.5703125" style="1293" customWidth="1"/>
    <col min="6" max="6" width="8.140625" style="1293" customWidth="1"/>
    <col min="7" max="7" width="7.140625" style="1293" customWidth="1"/>
    <col min="8" max="8" width="10.85546875" style="1293" customWidth="1"/>
    <col min="9" max="9" width="6.42578125" style="1293" customWidth="1"/>
    <col min="10" max="10" width="14.28515625" style="1293" customWidth="1"/>
    <col min="11" max="11" width="18" style="1294" customWidth="1"/>
    <col min="12" max="16384" width="9.140625" style="1147"/>
  </cols>
  <sheetData>
    <row r="1" spans="1:11" ht="32.25" customHeight="1">
      <c r="A1" s="3069" t="s">
        <v>222</v>
      </c>
      <c r="B1" s="2605" t="s">
        <v>466</v>
      </c>
      <c r="C1" s="3067" t="s">
        <v>2314</v>
      </c>
      <c r="D1" s="3068"/>
      <c r="E1" s="3073" t="s">
        <v>223</v>
      </c>
      <c r="F1" s="3073" t="s">
        <v>224</v>
      </c>
      <c r="G1" s="3073" t="s">
        <v>2315</v>
      </c>
      <c r="H1" s="3073" t="s">
        <v>23</v>
      </c>
      <c r="I1" s="3073" t="s">
        <v>18</v>
      </c>
      <c r="J1" s="3073" t="s">
        <v>2316</v>
      </c>
      <c r="K1" s="3071" t="s">
        <v>985</v>
      </c>
    </row>
    <row r="2" spans="1:11" ht="19.5" customHeight="1" thickBot="1">
      <c r="A2" s="3070"/>
      <c r="B2" s="2717"/>
      <c r="C2" s="1370" t="s">
        <v>225</v>
      </c>
      <c r="D2" s="1370" t="s">
        <v>226</v>
      </c>
      <c r="E2" s="3074"/>
      <c r="F2" s="3074"/>
      <c r="G2" s="3074"/>
      <c r="H2" s="3074"/>
      <c r="I2" s="3074"/>
      <c r="J2" s="3074"/>
      <c r="K2" s="3072"/>
    </row>
    <row r="3" spans="1:11" ht="19.5" customHeight="1" thickBot="1">
      <c r="A3" s="3030" t="s">
        <v>2317</v>
      </c>
      <c r="B3" s="3031"/>
      <c r="C3" s="3031"/>
      <c r="D3" s="3031"/>
      <c r="E3" s="3031"/>
      <c r="F3" s="3031"/>
      <c r="G3" s="3031"/>
      <c r="H3" s="3031"/>
      <c r="I3" s="3031"/>
      <c r="J3" s="3031"/>
      <c r="K3" s="3032"/>
    </row>
    <row r="4" spans="1:11" ht="24" customHeight="1" thickBot="1">
      <c r="A4" s="3033" t="s">
        <v>2318</v>
      </c>
      <c r="B4" s="3034"/>
      <c r="C4" s="3034"/>
      <c r="D4" s="3034"/>
      <c r="E4" s="3034"/>
      <c r="F4" s="3034"/>
      <c r="G4" s="3034"/>
      <c r="H4" s="3034"/>
      <c r="I4" s="3034"/>
      <c r="J4" s="3034"/>
      <c r="K4" s="3035"/>
    </row>
    <row r="5" spans="1:11" s="39" customFormat="1" ht="27" customHeight="1" thickBot="1">
      <c r="A5" s="3033" t="s">
        <v>2319</v>
      </c>
      <c r="B5" s="3034"/>
      <c r="C5" s="3034"/>
      <c r="D5" s="3034"/>
      <c r="E5" s="3034"/>
      <c r="F5" s="3034"/>
      <c r="G5" s="3034"/>
      <c r="H5" s="3034"/>
      <c r="I5" s="3034"/>
      <c r="J5" s="3034"/>
      <c r="K5" s="3035"/>
    </row>
    <row r="6" spans="1:11" ht="54" customHeight="1" thickBot="1">
      <c r="A6" s="3036" t="s">
        <v>2576</v>
      </c>
      <c r="B6" s="3037"/>
      <c r="C6" s="3037"/>
      <c r="D6" s="3037"/>
      <c r="E6" s="3037"/>
      <c r="F6" s="3037"/>
      <c r="G6" s="3037"/>
      <c r="H6" s="3037"/>
      <c r="I6" s="3037"/>
      <c r="J6" s="3037"/>
      <c r="K6" s="3038"/>
    </row>
    <row r="7" spans="1:11" ht="18" customHeight="1">
      <c r="A7" s="1148"/>
      <c r="B7" s="1149" t="s">
        <v>2320</v>
      </c>
      <c r="C7" s="1150">
        <v>2.2000000000000002</v>
      </c>
      <c r="D7" s="1151">
        <v>2.34</v>
      </c>
      <c r="E7" s="1151">
        <v>3.4000000000000002E-2</v>
      </c>
      <c r="F7" s="1152">
        <v>460</v>
      </c>
      <c r="G7" s="1150">
        <v>30</v>
      </c>
      <c r="H7" s="1150" t="s">
        <v>2321</v>
      </c>
      <c r="I7" s="1153">
        <v>6.5</v>
      </c>
      <c r="J7" s="3039" t="s">
        <v>2322</v>
      </c>
      <c r="K7" s="1155">
        <f>'БЫТОВЫЕ КОНДИЦИОНЕРЫ (RAC)1'!K3</f>
        <v>30194.527648203082</v>
      </c>
    </row>
    <row r="8" spans="1:11" ht="18" customHeight="1">
      <c r="A8" s="1156"/>
      <c r="B8" s="1157" t="s">
        <v>2323</v>
      </c>
      <c r="C8" s="1158">
        <v>2.2000000000000002</v>
      </c>
      <c r="D8" s="1159">
        <v>2.34</v>
      </c>
      <c r="E8" s="1159">
        <v>0.68</v>
      </c>
      <c r="F8" s="1160">
        <v>1700</v>
      </c>
      <c r="G8" s="1158">
        <v>55</v>
      </c>
      <c r="H8" s="1158" t="s">
        <v>2324</v>
      </c>
      <c r="I8" s="1161">
        <v>22</v>
      </c>
      <c r="J8" s="3040"/>
      <c r="K8" s="1162">
        <f>'БЫТОВЫЕ КОНДИЦИОНЕРЫ (RAC)1'!K4</f>
        <v>52692.410993923033</v>
      </c>
    </row>
    <row r="9" spans="1:11" ht="18" customHeight="1">
      <c r="A9" s="1163"/>
      <c r="B9" s="1157" t="s">
        <v>2325</v>
      </c>
      <c r="C9" s="1158">
        <v>2.64</v>
      </c>
      <c r="D9" s="1159">
        <v>2.78</v>
      </c>
      <c r="E9" s="1159">
        <v>3.4000000000000002E-2</v>
      </c>
      <c r="F9" s="1160">
        <v>460</v>
      </c>
      <c r="G9" s="1158">
        <v>29</v>
      </c>
      <c r="H9" s="1158" t="s">
        <v>2321</v>
      </c>
      <c r="I9" s="1161">
        <v>6.5</v>
      </c>
      <c r="J9" s="3040"/>
      <c r="K9" s="1162">
        <f>'БЫТОВЫЕ КОНДИЦИОНЕРЫ (RAC)1'!K5</f>
        <v>30786.577209932551</v>
      </c>
    </row>
    <row r="10" spans="1:11" ht="18" customHeight="1">
      <c r="A10" s="1164"/>
      <c r="B10" s="1157" t="s">
        <v>2326</v>
      </c>
      <c r="C10" s="1158">
        <v>2.64</v>
      </c>
      <c r="D10" s="1159">
        <v>2.78</v>
      </c>
      <c r="E10" s="1159">
        <v>0.82</v>
      </c>
      <c r="F10" s="1160">
        <v>1900</v>
      </c>
      <c r="G10" s="1158">
        <v>55</v>
      </c>
      <c r="H10" s="1158" t="s">
        <v>2324</v>
      </c>
      <c r="I10" s="1161">
        <v>24.5</v>
      </c>
      <c r="J10" s="3040"/>
      <c r="K10" s="1162">
        <f>'БЫТОВЫЕ КОНДИЦИОНЕРЫ (RAC)1'!K6</f>
        <v>56244.708364299855</v>
      </c>
    </row>
    <row r="11" spans="1:11" ht="18" customHeight="1">
      <c r="A11" s="1163"/>
      <c r="B11" s="1157" t="s">
        <v>2327</v>
      </c>
      <c r="C11" s="1158">
        <v>3.52</v>
      </c>
      <c r="D11" s="1159">
        <v>3.81</v>
      </c>
      <c r="E11" s="1159">
        <v>4.4999999999999998E-2</v>
      </c>
      <c r="F11" s="1160">
        <v>610</v>
      </c>
      <c r="G11" s="1158">
        <v>29</v>
      </c>
      <c r="H11" s="1158" t="s">
        <v>2328</v>
      </c>
      <c r="I11" s="1161">
        <v>8</v>
      </c>
      <c r="J11" s="3040"/>
      <c r="K11" s="1162">
        <f>'БЫТОВЫЕ КОНДИЦИОНЕРЫ (RAC)1'!K7</f>
        <v>40259.370197604112</v>
      </c>
    </row>
    <row r="12" spans="1:11" ht="18" customHeight="1">
      <c r="A12" s="1164"/>
      <c r="B12" s="1157" t="s">
        <v>2329</v>
      </c>
      <c r="C12" s="1158">
        <v>3.52</v>
      </c>
      <c r="D12" s="1159">
        <v>3.81</v>
      </c>
      <c r="E12" s="1159">
        <v>1.0900000000000001</v>
      </c>
      <c r="F12" s="1160">
        <v>200</v>
      </c>
      <c r="G12" s="1158">
        <v>56</v>
      </c>
      <c r="H12" s="1158" t="s">
        <v>2330</v>
      </c>
      <c r="I12" s="1161">
        <v>24</v>
      </c>
      <c r="J12" s="3040"/>
      <c r="K12" s="1162">
        <f>'БЫТОВЫЕ КОНДИЦИОНЕРЫ (RAC)1'!K8</f>
        <v>71637.996969266125</v>
      </c>
    </row>
    <row r="13" spans="1:11" ht="18" customHeight="1">
      <c r="A13" s="1163"/>
      <c r="B13" s="1157" t="s">
        <v>2331</v>
      </c>
      <c r="C13" s="1158">
        <v>5.28</v>
      </c>
      <c r="D13" s="1159">
        <v>5.57</v>
      </c>
      <c r="E13" s="1159">
        <v>5.8000000000000003E-2</v>
      </c>
      <c r="F13" s="1160">
        <v>800</v>
      </c>
      <c r="G13" s="1158">
        <v>33</v>
      </c>
      <c r="H13" s="1158" t="s">
        <v>2332</v>
      </c>
      <c r="I13" s="1161">
        <v>10</v>
      </c>
      <c r="J13" s="3040"/>
      <c r="K13" s="1162">
        <f>'БЫТОВЫЕ КОНДИЦИОНЕРЫ (RAC)1'!K9</f>
        <v>57428.807487758801</v>
      </c>
    </row>
    <row r="14" spans="1:11" ht="18" customHeight="1">
      <c r="A14" s="1164"/>
      <c r="B14" s="1157" t="s">
        <v>2333</v>
      </c>
      <c r="C14" s="1158">
        <v>5.28</v>
      </c>
      <c r="D14" s="1159">
        <v>5.57</v>
      </c>
      <c r="E14" s="1159">
        <v>1.64</v>
      </c>
      <c r="F14" s="1160">
        <v>2100</v>
      </c>
      <c r="G14" s="1158">
        <v>60</v>
      </c>
      <c r="H14" s="1158" t="s">
        <v>2334</v>
      </c>
      <c r="I14" s="1161">
        <v>36.5</v>
      </c>
      <c r="J14" s="3040"/>
      <c r="K14" s="1162">
        <f>'БЫТОВЫЕ КОНДИЦИОНЕРЫ (RAC)1'!K10</f>
        <v>114857.6149755176</v>
      </c>
    </row>
    <row r="15" spans="1:11" ht="18" customHeight="1">
      <c r="A15" s="1163"/>
      <c r="B15" s="1157" t="s">
        <v>2335</v>
      </c>
      <c r="C15" s="1158">
        <v>7.03</v>
      </c>
      <c r="D15" s="1159">
        <v>7.33</v>
      </c>
      <c r="E15" s="1159">
        <v>7.6999999999999999E-2</v>
      </c>
      <c r="F15" s="1160">
        <v>1150</v>
      </c>
      <c r="G15" s="1158">
        <v>41</v>
      </c>
      <c r="H15" s="1158" t="s">
        <v>2336</v>
      </c>
      <c r="I15" s="1161">
        <v>12</v>
      </c>
      <c r="J15" s="3041" t="s">
        <v>2337</v>
      </c>
      <c r="K15" s="1162">
        <f>'БЫТОВЫЕ КОНДИЦИОНЕРЫ (RAC)1'!K11</f>
        <v>80518.740395208224</v>
      </c>
    </row>
    <row r="16" spans="1:11" ht="18" customHeight="1">
      <c r="A16" s="1164"/>
      <c r="B16" s="1157" t="s">
        <v>2338</v>
      </c>
      <c r="C16" s="1158">
        <v>7.03</v>
      </c>
      <c r="D16" s="1159">
        <v>7.33</v>
      </c>
      <c r="E16" s="1159">
        <v>2.33</v>
      </c>
      <c r="F16" s="1160">
        <v>2700</v>
      </c>
      <c r="G16" s="1158">
        <v>58</v>
      </c>
      <c r="H16" s="1158" t="s">
        <v>2339</v>
      </c>
      <c r="I16" s="1161">
        <v>49</v>
      </c>
      <c r="J16" s="3040"/>
      <c r="K16" s="1162">
        <f>'БЫТОВЫЕ КОНДИЦИОНЕРЫ (RAC)1'!K12</f>
        <v>145052.14262372066</v>
      </c>
    </row>
    <row r="17" spans="1:11" ht="18" customHeight="1">
      <c r="A17" s="1148"/>
      <c r="B17" s="1157" t="s">
        <v>2340</v>
      </c>
      <c r="C17" s="1158">
        <v>8.2100000000000009</v>
      </c>
      <c r="D17" s="1159">
        <v>8.7899999999999991</v>
      </c>
      <c r="E17" s="1159">
        <v>0.77</v>
      </c>
      <c r="F17" s="1160">
        <v>1110</v>
      </c>
      <c r="G17" s="1158">
        <v>40</v>
      </c>
      <c r="H17" s="1158" t="s">
        <v>2336</v>
      </c>
      <c r="I17" s="1161">
        <v>13.1</v>
      </c>
      <c r="J17" s="3040"/>
      <c r="K17" s="1162">
        <f>'БЫТОВЫЕ КОНДИЦИОНЕРЫ (RAC)1'!K13</f>
        <v>85255.136889043977</v>
      </c>
    </row>
    <row r="18" spans="1:11" ht="18" customHeight="1" thickBot="1">
      <c r="A18" s="1156"/>
      <c r="B18" s="1166" t="s">
        <v>2341</v>
      </c>
      <c r="C18" s="1167">
        <v>8.2100000000000009</v>
      </c>
      <c r="D18" s="1168">
        <v>8.7899999999999991</v>
      </c>
      <c r="E18" s="1168">
        <v>2.92</v>
      </c>
      <c r="F18" s="1169"/>
      <c r="G18" s="1167">
        <v>63</v>
      </c>
      <c r="H18" s="1167" t="s">
        <v>2339</v>
      </c>
      <c r="I18" s="1170">
        <v>52.8</v>
      </c>
      <c r="J18" s="3042"/>
      <c r="K18" s="1171">
        <f>'БЫТОВЫЕ КОНДИЦИОНЕРЫ (RAC)1'!K14</f>
        <v>203665.0492349384</v>
      </c>
    </row>
    <row r="19" spans="1:11" ht="56.25" customHeight="1" thickBot="1">
      <c r="A19" s="3043" t="s">
        <v>2577</v>
      </c>
      <c r="B19" s="3044"/>
      <c r="C19" s="3044"/>
      <c r="D19" s="3044"/>
      <c r="E19" s="3044"/>
      <c r="F19" s="3044"/>
      <c r="G19" s="3044"/>
      <c r="H19" s="3044"/>
      <c r="I19" s="3044"/>
      <c r="J19" s="3044"/>
      <c r="K19" s="3045"/>
    </row>
    <row r="20" spans="1:11" ht="18" customHeight="1">
      <c r="A20" s="1172"/>
      <c r="B20" s="1173" t="s">
        <v>2342</v>
      </c>
      <c r="C20" s="1150">
        <v>2.64</v>
      </c>
      <c r="D20" s="1151">
        <v>2.78</v>
      </c>
      <c r="E20" s="1151">
        <v>3.4000000000000002E-2</v>
      </c>
      <c r="F20" s="1152">
        <v>460</v>
      </c>
      <c r="G20" s="1158">
        <v>29</v>
      </c>
      <c r="H20" s="1174" t="s">
        <v>2321</v>
      </c>
      <c r="I20" s="1161">
        <v>6.5</v>
      </c>
      <c r="J20" s="3046" t="s">
        <v>2322</v>
      </c>
      <c r="K20" s="1162">
        <f>'БЫТОВЫЕ КОНДИЦИОНЕРЫ (RAC)1'!K16</f>
        <v>29602.478086473613</v>
      </c>
    </row>
    <row r="21" spans="1:11" ht="18" customHeight="1">
      <c r="A21" s="1175"/>
      <c r="B21" s="1176" t="s">
        <v>2343</v>
      </c>
      <c r="C21" s="1177">
        <v>2.64</v>
      </c>
      <c r="D21" s="1178">
        <v>2.78</v>
      </c>
      <c r="E21" s="1178">
        <v>0.82</v>
      </c>
      <c r="F21" s="1179">
        <v>1800</v>
      </c>
      <c r="G21" s="1158">
        <v>55</v>
      </c>
      <c r="H21" s="1177" t="s">
        <v>2324</v>
      </c>
      <c r="I21" s="1161">
        <v>24.5</v>
      </c>
      <c r="J21" s="3047"/>
      <c r="K21" s="1162">
        <f>'БЫТОВЫЕ КОНДИЦИОНЕРЫ (RAC)1'!K17</f>
        <v>65717.501351971412</v>
      </c>
    </row>
    <row r="22" spans="1:11" ht="18" customHeight="1">
      <c r="A22" s="1180"/>
      <c r="B22" s="1181" t="s">
        <v>2344</v>
      </c>
      <c r="C22" s="1158">
        <v>3.52</v>
      </c>
      <c r="D22" s="1159">
        <v>3.81</v>
      </c>
      <c r="E22" s="1159">
        <v>4.4999999999999998E-2</v>
      </c>
      <c r="F22" s="1160">
        <v>610</v>
      </c>
      <c r="G22" s="1158">
        <v>29</v>
      </c>
      <c r="H22" s="1158" t="s">
        <v>2328</v>
      </c>
      <c r="I22" s="1161">
        <v>8</v>
      </c>
      <c r="J22" s="3047"/>
      <c r="K22" s="1162">
        <f>'БЫТОВЫЕ КОНДИЦИОНЕРЫ (RAC)1'!K18</f>
        <v>38483.221512415694</v>
      </c>
    </row>
    <row r="23" spans="1:11" ht="18" customHeight="1">
      <c r="A23" s="1180"/>
      <c r="B23" s="1181" t="s">
        <v>2345</v>
      </c>
      <c r="C23" s="1158">
        <v>3.52</v>
      </c>
      <c r="D23" s="1159">
        <v>3.81</v>
      </c>
      <c r="E23" s="1159">
        <v>1.0900000000000001</v>
      </c>
      <c r="F23" s="1160">
        <v>1650</v>
      </c>
      <c r="G23" s="1158">
        <v>56</v>
      </c>
      <c r="H23" s="1158" t="s">
        <v>2330</v>
      </c>
      <c r="I23" s="1161">
        <v>24</v>
      </c>
      <c r="J23" s="3047"/>
      <c r="K23" s="1162">
        <f>'БЫТОВЫЕ КОНДИЦИОНЕРЫ (RAC)1'!K19</f>
        <v>82294.889080396635</v>
      </c>
    </row>
    <row r="24" spans="1:11" ht="18" customHeight="1">
      <c r="A24" s="1180"/>
      <c r="B24" s="1181" t="s">
        <v>2346</v>
      </c>
      <c r="C24" s="1158">
        <v>5.28</v>
      </c>
      <c r="D24" s="1159">
        <v>5.57</v>
      </c>
      <c r="E24" s="1159">
        <v>5.8000000000000003E-2</v>
      </c>
      <c r="F24" s="1160">
        <v>800</v>
      </c>
      <c r="G24" s="1158">
        <v>33</v>
      </c>
      <c r="H24" s="1158" t="s">
        <v>2332</v>
      </c>
      <c r="I24" s="1161">
        <v>10</v>
      </c>
      <c r="J24" s="3047"/>
      <c r="K24" s="1162">
        <f>'БЫТОВЫЕ КОНДИЦИОНЕРЫ (RAC)1'!K20</f>
        <v>54468.559679111437</v>
      </c>
    </row>
    <row r="25" spans="1:11" ht="18" customHeight="1" thickBot="1">
      <c r="A25" s="1182"/>
      <c r="B25" s="1181" t="s">
        <v>2347</v>
      </c>
      <c r="C25" s="1158">
        <v>5.28</v>
      </c>
      <c r="D25" s="1159">
        <v>5.57</v>
      </c>
      <c r="E25" s="1159">
        <v>1.64</v>
      </c>
      <c r="F25" s="1160">
        <v>1800</v>
      </c>
      <c r="G25" s="1158">
        <v>60</v>
      </c>
      <c r="H25" s="1158" t="s">
        <v>2334</v>
      </c>
      <c r="I25" s="1161">
        <v>36.5</v>
      </c>
      <c r="J25" s="3048"/>
      <c r="K25" s="1162">
        <f>'БЫТОВЫЕ КОНДИЦИОНЕРЫ (RAC)1'!K21</f>
        <v>124922.45752491862</v>
      </c>
    </row>
    <row r="26" spans="1:11" s="39" customFormat="1" ht="27" customHeight="1" thickBot="1">
      <c r="A26" s="3033" t="s">
        <v>2348</v>
      </c>
      <c r="B26" s="3034"/>
      <c r="C26" s="3034"/>
      <c r="D26" s="3034"/>
      <c r="E26" s="3034"/>
      <c r="F26" s="3034"/>
      <c r="G26" s="3034"/>
      <c r="H26" s="3034"/>
      <c r="I26" s="3034"/>
      <c r="J26" s="3034"/>
      <c r="K26" s="3035"/>
    </row>
    <row r="27" spans="1:11" ht="45" customHeight="1" thickBot="1">
      <c r="A27" s="3043" t="s">
        <v>2578</v>
      </c>
      <c r="B27" s="3049"/>
      <c r="C27" s="3049"/>
      <c r="D27" s="3049"/>
      <c r="E27" s="3049"/>
      <c r="F27" s="3049"/>
      <c r="G27" s="3049"/>
      <c r="H27" s="3049"/>
      <c r="I27" s="3049"/>
      <c r="J27" s="3049"/>
      <c r="K27" s="3050"/>
    </row>
    <row r="28" spans="1:11" s="1189" customFormat="1" ht="18" customHeight="1">
      <c r="A28" s="1183"/>
      <c r="B28" s="1184" t="s">
        <v>2349</v>
      </c>
      <c r="C28" s="3051" t="s">
        <v>2350</v>
      </c>
      <c r="D28" s="3051" t="s">
        <v>2351</v>
      </c>
      <c r="E28" s="1186">
        <v>0.04</v>
      </c>
      <c r="F28" s="1187">
        <v>780</v>
      </c>
      <c r="G28" s="1186">
        <v>21</v>
      </c>
      <c r="H28" s="1186" t="s">
        <v>2352</v>
      </c>
      <c r="I28" s="1188">
        <v>12</v>
      </c>
      <c r="J28" s="3046" t="s">
        <v>2322</v>
      </c>
      <c r="K28" s="1162">
        <f>'БЫТОВЫЕ КОНДИЦИОНЕРЫ (RAC)1'!K23</f>
        <v>59797.005734676684</v>
      </c>
    </row>
    <row r="29" spans="1:11" s="1189" customFormat="1" ht="18" customHeight="1" thickBot="1">
      <c r="A29" s="1183"/>
      <c r="B29" s="1184" t="s">
        <v>2353</v>
      </c>
      <c r="C29" s="3052"/>
      <c r="D29" s="3052"/>
      <c r="E29" s="1191">
        <v>0.56000000000000005</v>
      </c>
      <c r="F29" s="1192">
        <v>1800</v>
      </c>
      <c r="G29" s="1191">
        <v>53</v>
      </c>
      <c r="H29" s="1191" t="s">
        <v>2334</v>
      </c>
      <c r="I29" s="1165">
        <v>38</v>
      </c>
      <c r="J29" s="3053"/>
      <c r="K29" s="1162">
        <f>'БЫТОВЫЕ КОНДИЦИОНЕРЫ (RAC)1'!K24</f>
        <v>124330.40796318917</v>
      </c>
    </row>
    <row r="30" spans="1:11" ht="57.75" customHeight="1" thickBot="1">
      <c r="A30" s="3054" t="s">
        <v>2579</v>
      </c>
      <c r="B30" s="3055"/>
      <c r="C30" s="3055"/>
      <c r="D30" s="3055"/>
      <c r="E30" s="3055"/>
      <c r="F30" s="3055"/>
      <c r="G30" s="3055"/>
      <c r="H30" s="3055"/>
      <c r="I30" s="3055"/>
      <c r="J30" s="3055"/>
      <c r="K30" s="3056"/>
    </row>
    <row r="31" spans="1:11" ht="18" customHeight="1">
      <c r="A31" s="1193"/>
      <c r="B31" s="1194" t="s">
        <v>2354</v>
      </c>
      <c r="C31" s="1150">
        <v>2.2000000000000002</v>
      </c>
      <c r="D31" s="1151">
        <v>2.34</v>
      </c>
      <c r="E31" s="1151">
        <v>3.5999999999999997E-2</v>
      </c>
      <c r="F31" s="1152">
        <v>455</v>
      </c>
      <c r="G31" s="1150">
        <v>23.5</v>
      </c>
      <c r="H31" s="1150" t="s">
        <v>2355</v>
      </c>
      <c r="I31" s="1153">
        <v>7.5</v>
      </c>
      <c r="J31" s="3057" t="s">
        <v>2337</v>
      </c>
      <c r="K31" s="1162">
        <f>'БЫТОВЫЕ КОНДИЦИОНЕРЫ (RAC)1'!K26</f>
        <v>52100.361432193553</v>
      </c>
    </row>
    <row r="32" spans="1:11" ht="18" customHeight="1">
      <c r="A32" s="1195"/>
      <c r="B32" s="1196" t="s">
        <v>2356</v>
      </c>
      <c r="C32" s="1158">
        <v>2.2000000000000002</v>
      </c>
      <c r="D32" s="1159">
        <v>2.34</v>
      </c>
      <c r="E32" s="1159">
        <v>0.625</v>
      </c>
      <c r="F32" s="1160"/>
      <c r="G32" s="1158">
        <v>52.5</v>
      </c>
      <c r="H32" s="1158" t="s">
        <v>2330</v>
      </c>
      <c r="I32" s="1161">
        <v>27.8</v>
      </c>
      <c r="J32" s="3058"/>
      <c r="K32" s="1162">
        <f>'БЫТОВЫЕ КОНДИЦИОНЕРЫ (RAC)1'!K27</f>
        <v>100056.37593228079</v>
      </c>
    </row>
    <row r="33" spans="1:11" ht="18" customHeight="1">
      <c r="A33" s="1195"/>
      <c r="B33" s="1197" t="s">
        <v>2357</v>
      </c>
      <c r="C33" s="1158">
        <v>2.93</v>
      </c>
      <c r="D33" s="1159">
        <v>2.93</v>
      </c>
      <c r="E33" s="1198">
        <v>0.04</v>
      </c>
      <c r="F33" s="1199">
        <v>495</v>
      </c>
      <c r="G33" s="1174">
        <v>26.5</v>
      </c>
      <c r="H33" s="1174" t="s">
        <v>2355</v>
      </c>
      <c r="I33" s="1200">
        <v>7.2</v>
      </c>
      <c r="J33" s="3058"/>
      <c r="K33" s="1162">
        <f>'БЫТОВЫЕ КОНДИЦИОНЕРЫ (RAC)1'!K28</f>
        <v>52100.361432193553</v>
      </c>
    </row>
    <row r="34" spans="1:11" ht="18" customHeight="1">
      <c r="A34" s="1195"/>
      <c r="B34" s="1196" t="s">
        <v>2358</v>
      </c>
      <c r="C34" s="1158">
        <v>2.93</v>
      </c>
      <c r="D34" s="1159">
        <v>2.93</v>
      </c>
      <c r="E34" s="1159">
        <v>0.86</v>
      </c>
      <c r="F34" s="1160"/>
      <c r="G34" s="1158">
        <v>54</v>
      </c>
      <c r="H34" s="1158" t="s">
        <v>2359</v>
      </c>
      <c r="I34" s="1161">
        <v>30</v>
      </c>
      <c r="J34" s="3058"/>
      <c r="K34" s="1162">
        <f>'БЫТОВЫЕ КОНДИЦИОНЕРЫ (RAC)1'!K29</f>
        <v>107753.02023476394</v>
      </c>
    </row>
    <row r="35" spans="1:11" ht="18" customHeight="1">
      <c r="A35" s="1201"/>
      <c r="B35" s="1196" t="s">
        <v>2360</v>
      </c>
      <c r="C35" s="1158">
        <v>3.52</v>
      </c>
      <c r="D35" s="1159">
        <v>3.81</v>
      </c>
      <c r="E35" s="1159">
        <v>0.04</v>
      </c>
      <c r="F35" s="1160">
        <v>525</v>
      </c>
      <c r="G35" s="1158">
        <v>25.5</v>
      </c>
      <c r="H35" s="1158" t="s">
        <v>2361</v>
      </c>
      <c r="I35" s="1161">
        <v>8.1</v>
      </c>
      <c r="J35" s="3058"/>
      <c r="K35" s="1162">
        <f>'БЫТОВЫЕ КОНДИЦИОНЕРЫ (RAC)1'!K30</f>
        <v>53284.460555652491</v>
      </c>
    </row>
    <row r="36" spans="1:11" ht="18" customHeight="1">
      <c r="A36" s="1201"/>
      <c r="B36" s="1196" t="s">
        <v>2362</v>
      </c>
      <c r="C36" s="1158">
        <v>3.52</v>
      </c>
      <c r="D36" s="1159">
        <v>3.81</v>
      </c>
      <c r="E36" s="1159">
        <v>1.08</v>
      </c>
      <c r="F36" s="1160"/>
      <c r="G36" s="1158">
        <v>54.5</v>
      </c>
      <c r="H36" s="1158" t="s">
        <v>2359</v>
      </c>
      <c r="I36" s="1161">
        <v>30</v>
      </c>
      <c r="J36" s="3058"/>
      <c r="K36" s="1162">
        <f>'БЫТОВЫЕ КОНДИЦИОНЕРЫ (RAC)1'!K31</f>
        <v>128474.75489529547</v>
      </c>
    </row>
    <row r="37" spans="1:11" ht="18" customHeight="1">
      <c r="A37" s="1201"/>
      <c r="B37" s="1196" t="s">
        <v>2363</v>
      </c>
      <c r="C37" s="1158">
        <v>5.28</v>
      </c>
      <c r="D37" s="1159">
        <v>5.57</v>
      </c>
      <c r="E37" s="1159">
        <v>0.04</v>
      </c>
      <c r="F37" s="1160">
        <v>705</v>
      </c>
      <c r="G37" s="1158">
        <v>26.5</v>
      </c>
      <c r="H37" s="1158" t="s">
        <v>2364</v>
      </c>
      <c r="I37" s="1161">
        <v>10.4</v>
      </c>
      <c r="J37" s="3058"/>
      <c r="K37" s="1162">
        <f>'БЫТОВЫЕ КОНДИЦИОНЕРЫ (RAC)1'!K32</f>
        <v>67493.650037159823</v>
      </c>
    </row>
    <row r="38" spans="1:11" ht="18" customHeight="1">
      <c r="A38" s="1201"/>
      <c r="B38" s="1196" t="s">
        <v>2365</v>
      </c>
      <c r="C38" s="1158">
        <v>5.28</v>
      </c>
      <c r="D38" s="1159">
        <v>5.57</v>
      </c>
      <c r="E38" s="1159">
        <v>1.55</v>
      </c>
      <c r="F38" s="1160"/>
      <c r="G38" s="1158">
        <v>55.5</v>
      </c>
      <c r="H38" s="1158" t="s">
        <v>2359</v>
      </c>
      <c r="I38" s="1161">
        <v>36</v>
      </c>
      <c r="J38" s="3058"/>
      <c r="K38" s="1162">
        <f>'БЫТОВЫЕ КОНДИЦИОНЕРЫ (RAC)1'!K33</f>
        <v>218466.28827817523</v>
      </c>
    </row>
    <row r="39" spans="1:11" ht="18" customHeight="1">
      <c r="A39" s="1195"/>
      <c r="B39" s="1197" t="s">
        <v>2366</v>
      </c>
      <c r="C39" s="1158">
        <v>7.03</v>
      </c>
      <c r="D39" s="1159">
        <v>7.62</v>
      </c>
      <c r="E39" s="1198">
        <v>0.05</v>
      </c>
      <c r="F39" s="1199">
        <v>970</v>
      </c>
      <c r="G39" s="1174">
        <v>32.5</v>
      </c>
      <c r="H39" s="1174" t="s">
        <v>2367</v>
      </c>
      <c r="I39" s="1200">
        <v>12.9</v>
      </c>
      <c r="J39" s="3058"/>
      <c r="K39" s="1162">
        <f>'БЫТОВЫЕ КОНДИЦИОНЕРЫ (RAC)1'!K34</f>
        <v>72822.096092725085</v>
      </c>
    </row>
    <row r="40" spans="1:11" ht="18" customHeight="1" thickBot="1">
      <c r="A40" s="1202"/>
      <c r="B40" s="1203" t="s">
        <v>2368</v>
      </c>
      <c r="C40" s="1167">
        <v>7.03</v>
      </c>
      <c r="D40" s="1168">
        <v>7.62</v>
      </c>
      <c r="E40" s="1168">
        <v>2.6749999999999998</v>
      </c>
      <c r="F40" s="1169"/>
      <c r="G40" s="1167">
        <v>60</v>
      </c>
      <c r="H40" s="1167" t="s">
        <v>2339</v>
      </c>
      <c r="I40" s="1170">
        <v>50</v>
      </c>
      <c r="J40" s="3059"/>
      <c r="K40" s="1162">
        <f>'БЫТОВЫЕ КОНДИЦИОНЕРЫ (RAC)1'!K35</f>
        <v>278855.34357458143</v>
      </c>
    </row>
    <row r="41" spans="1:11" s="1189" customFormat="1" ht="31.5" customHeight="1" thickBot="1">
      <c r="A41" s="3043" t="s">
        <v>2580</v>
      </c>
      <c r="B41" s="3049"/>
      <c r="C41" s="3049"/>
      <c r="D41" s="3049"/>
      <c r="E41" s="3049"/>
      <c r="F41" s="3049"/>
      <c r="G41" s="3049"/>
      <c r="H41" s="3049"/>
      <c r="I41" s="3049"/>
      <c r="J41" s="3049"/>
      <c r="K41" s="3050"/>
    </row>
    <row r="42" spans="1:11" ht="18" customHeight="1">
      <c r="A42" s="1183"/>
      <c r="B42" s="1184" t="s">
        <v>2369</v>
      </c>
      <c r="C42" s="3060" t="s">
        <v>2370</v>
      </c>
      <c r="D42" s="3062" t="s">
        <v>2371</v>
      </c>
      <c r="E42" s="1204">
        <v>0.04</v>
      </c>
      <c r="F42" s="1205">
        <v>550</v>
      </c>
      <c r="G42" s="1206">
        <v>26</v>
      </c>
      <c r="H42" s="1207" t="s">
        <v>2372</v>
      </c>
      <c r="I42" s="1208">
        <v>8.5</v>
      </c>
      <c r="J42" s="3046" t="s">
        <v>2322</v>
      </c>
      <c r="K42" s="1162">
        <f>'БЫТОВЫЕ КОНДИЦИОНЕРЫ (RAC)1'!K37</f>
        <v>49732.163185275662</v>
      </c>
    </row>
    <row r="43" spans="1:11" s="1214" customFormat="1" ht="18" customHeight="1">
      <c r="A43" s="1183"/>
      <c r="B43" s="1184" t="s">
        <v>2373</v>
      </c>
      <c r="C43" s="3061"/>
      <c r="D43" s="3063"/>
      <c r="E43" s="1209">
        <v>0.82</v>
      </c>
      <c r="F43" s="1210">
        <v>1800</v>
      </c>
      <c r="G43" s="1211">
        <v>52</v>
      </c>
      <c r="H43" s="1212" t="s">
        <v>2374</v>
      </c>
      <c r="I43" s="1213">
        <v>27.5</v>
      </c>
      <c r="J43" s="3047"/>
      <c r="K43" s="1162">
        <f>'БЫТОВЫЕ КОНДИЦИОНЕРЫ (RAC)1'!K38</f>
        <v>103016.62374092815</v>
      </c>
    </row>
    <row r="44" spans="1:11" s="1214" customFormat="1" ht="18" customHeight="1">
      <c r="A44" s="1183"/>
      <c r="B44" s="1184" t="s">
        <v>2375</v>
      </c>
      <c r="C44" s="3064" t="s">
        <v>2376</v>
      </c>
      <c r="D44" s="3064" t="s">
        <v>2377</v>
      </c>
      <c r="E44" s="1209">
        <v>0.04</v>
      </c>
      <c r="F44" s="1215">
        <v>580</v>
      </c>
      <c r="G44" s="1216">
        <v>27</v>
      </c>
      <c r="H44" s="1212" t="s">
        <v>2372</v>
      </c>
      <c r="I44" s="1217">
        <v>9</v>
      </c>
      <c r="J44" s="3047"/>
      <c r="K44" s="1162">
        <f>'БЫТОВЫЕ КОНДИЦИОНЕРЫ (RAC)1'!K39</f>
        <v>50916.2623087346</v>
      </c>
    </row>
    <row r="45" spans="1:11" s="1214" customFormat="1" ht="18" customHeight="1" thickBot="1">
      <c r="A45" s="1183"/>
      <c r="B45" s="1184" t="s">
        <v>2378</v>
      </c>
      <c r="C45" s="3061"/>
      <c r="D45" s="3061"/>
      <c r="E45" s="1209">
        <v>1.0900000000000001</v>
      </c>
      <c r="F45" s="1215">
        <v>1800</v>
      </c>
      <c r="G45" s="1216">
        <v>52</v>
      </c>
      <c r="H45" s="1212" t="s">
        <v>2374</v>
      </c>
      <c r="I45" s="1217">
        <v>29</v>
      </c>
      <c r="J45" s="3047"/>
      <c r="K45" s="1162">
        <f>'БЫТОВЫЕ КОНДИЦИОНЕРЫ (RAC)1'!K40</f>
        <v>121962.20971627127</v>
      </c>
    </row>
    <row r="46" spans="1:11" s="1214" customFormat="1" ht="30.75" customHeight="1" thickBot="1">
      <c r="A46" s="3043" t="s">
        <v>2581</v>
      </c>
      <c r="B46" s="3049"/>
      <c r="C46" s="3049"/>
      <c r="D46" s="3049"/>
      <c r="E46" s="3049"/>
      <c r="F46" s="3049"/>
      <c r="G46" s="3049"/>
      <c r="H46" s="3049"/>
      <c r="I46" s="3049"/>
      <c r="J46" s="3049"/>
      <c r="K46" s="3050"/>
    </row>
    <row r="47" spans="1:11" s="1214" customFormat="1" ht="18" customHeight="1">
      <c r="A47" s="1183"/>
      <c r="B47" s="1184" t="s">
        <v>2379</v>
      </c>
      <c r="C47" s="3052" t="s">
        <v>2376</v>
      </c>
      <c r="D47" s="3052" t="s">
        <v>2377</v>
      </c>
      <c r="E47" s="1204">
        <v>0.04</v>
      </c>
      <c r="F47" s="1218">
        <v>580</v>
      </c>
      <c r="G47" s="1219">
        <v>27</v>
      </c>
      <c r="H47" s="1207" t="s">
        <v>2372</v>
      </c>
      <c r="I47" s="1220">
        <v>9</v>
      </c>
      <c r="J47" s="3046" t="s">
        <v>2322</v>
      </c>
      <c r="K47" s="1162">
        <f>'БЫТОВЫЕ КОНДИЦИОНЕРЫ (RAC)1'!K42</f>
        <v>71637.996969266125</v>
      </c>
    </row>
    <row r="48" spans="1:11" s="1214" customFormat="1" ht="18" customHeight="1">
      <c r="A48" s="1183"/>
      <c r="B48" s="1184" t="s">
        <v>2380</v>
      </c>
      <c r="C48" s="3078"/>
      <c r="D48" s="3078"/>
      <c r="E48" s="1191">
        <v>1.0900000000000001</v>
      </c>
      <c r="F48" s="1191">
        <v>1800</v>
      </c>
      <c r="G48" s="1191">
        <v>52</v>
      </c>
      <c r="H48" s="1191" t="s">
        <v>2381</v>
      </c>
      <c r="I48" s="1222">
        <v>41</v>
      </c>
      <c r="J48" s="3053"/>
      <c r="K48" s="1162">
        <f>'БЫТОВЫЕ КОНДИЦИОНЕРЫ (RAC)1'!K43</f>
        <v>137355.49832123757</v>
      </c>
    </row>
    <row r="49" spans="1:11" s="1214" customFormat="1" ht="18" customHeight="1">
      <c r="A49" s="1183"/>
      <c r="B49" s="1184" t="s">
        <v>2382</v>
      </c>
      <c r="C49" s="1223" t="s">
        <v>2383</v>
      </c>
      <c r="D49" s="1224"/>
      <c r="E49" s="1224"/>
      <c r="F49" s="1224"/>
      <c r="G49" s="1224"/>
      <c r="H49" s="1224"/>
      <c r="I49" s="1224"/>
      <c r="J49" s="3053"/>
      <c r="K49" s="1162">
        <f>'БЫТОВЫЕ КОНДИЦИОНЕРЫ (RAC)1'!K44</f>
        <v>102424.57417919869</v>
      </c>
    </row>
    <row r="50" spans="1:11" s="1214" customFormat="1" ht="18" customHeight="1">
      <c r="A50" s="1183"/>
      <c r="B50" s="1184" t="s">
        <v>2384</v>
      </c>
      <c r="C50" s="1223" t="s">
        <v>2385</v>
      </c>
      <c r="D50" s="1224"/>
      <c r="E50" s="1224"/>
      <c r="F50" s="1224"/>
      <c r="G50" s="1224"/>
      <c r="H50" s="1224"/>
      <c r="I50" s="1224"/>
      <c r="J50" s="3053"/>
      <c r="K50" s="1162">
        <f>'БЫТОВЫЕ КОНДИЦИОНЕРЫ (RAC)1'!K45</f>
        <v>24866.081592637831</v>
      </c>
    </row>
    <row r="51" spans="1:11" s="1214" customFormat="1" ht="18" customHeight="1" thickBot="1">
      <c r="A51" s="1183"/>
      <c r="B51" s="1184" t="s">
        <v>2386</v>
      </c>
      <c r="C51" s="1225" t="s">
        <v>2387</v>
      </c>
      <c r="D51" s="1226"/>
      <c r="E51" s="1226"/>
      <c r="F51" s="1226"/>
      <c r="G51" s="1226"/>
      <c r="H51" s="1226"/>
      <c r="I51" s="1226"/>
      <c r="J51" s="3079"/>
      <c r="K51" s="1162">
        <f>'БЫТОВЫЕ КОНДИЦИОНЕРЫ (RAC)1'!K46</f>
        <v>46179.865814898832</v>
      </c>
    </row>
    <row r="52" spans="1:11" s="1214" customFormat="1" ht="21" thickBot="1">
      <c r="A52" s="3033" t="s">
        <v>2388</v>
      </c>
      <c r="B52" s="3034"/>
      <c r="C52" s="3034"/>
      <c r="D52" s="3034"/>
      <c r="E52" s="3034"/>
      <c r="F52" s="3034"/>
      <c r="G52" s="3034"/>
      <c r="H52" s="3034"/>
      <c r="I52" s="3034"/>
      <c r="J52" s="3034"/>
      <c r="K52" s="3035"/>
    </row>
    <row r="53" spans="1:11" s="1214" customFormat="1" ht="21" thickBot="1">
      <c r="A53" s="2662" t="s">
        <v>2389</v>
      </c>
      <c r="B53" s="2663"/>
      <c r="C53" s="2663"/>
      <c r="D53" s="2663"/>
      <c r="E53" s="2663"/>
      <c r="F53" s="2663"/>
      <c r="G53" s="2663"/>
      <c r="H53" s="2663"/>
      <c r="I53" s="2663"/>
      <c r="J53" s="2663"/>
      <c r="K53" s="2664"/>
    </row>
    <row r="54" spans="1:11" s="1214" customFormat="1" ht="18.75" customHeight="1">
      <c r="A54" s="1172"/>
      <c r="B54" s="1227" t="s">
        <v>2390</v>
      </c>
      <c r="C54" s="1151">
        <v>2.64</v>
      </c>
      <c r="D54" s="1151">
        <v>1.5</v>
      </c>
      <c r="E54" s="1151">
        <v>1.01</v>
      </c>
      <c r="F54" s="1152">
        <v>422</v>
      </c>
      <c r="G54" s="1228">
        <v>50</v>
      </c>
      <c r="H54" s="1229" t="s">
        <v>2391</v>
      </c>
      <c r="I54" s="1151">
        <v>29.5</v>
      </c>
      <c r="J54" s="1230"/>
      <c r="K54" s="1162">
        <f>'БЫТОВЫЕ КОНДИЦИОНЕРЫ (RAC)1'!K48</f>
        <v>74598.244777913496</v>
      </c>
    </row>
    <row r="55" spans="1:11" s="1214" customFormat="1" ht="18.75" customHeight="1" thickBot="1">
      <c r="A55" s="1231"/>
      <c r="B55" s="1232" t="s">
        <v>2392</v>
      </c>
      <c r="C55" s="1168">
        <v>3.52</v>
      </c>
      <c r="D55" s="1168">
        <v>1.8</v>
      </c>
      <c r="E55" s="1168">
        <v>1.35</v>
      </c>
      <c r="F55" s="1169">
        <v>530</v>
      </c>
      <c r="G55" s="1233">
        <v>48</v>
      </c>
      <c r="H55" s="1234" t="s">
        <v>2393</v>
      </c>
      <c r="I55" s="1168">
        <v>35</v>
      </c>
      <c r="J55" s="1235"/>
      <c r="K55" s="1162">
        <f>'БЫТОВЫЕ КОНДИЦИОНЕРЫ (RAC)1'!K49</f>
        <v>149196.48955582699</v>
      </c>
    </row>
    <row r="56" spans="1:11" s="1214" customFormat="1" ht="21" thickBot="1">
      <c r="A56" s="2662" t="s">
        <v>2394</v>
      </c>
      <c r="B56" s="2663"/>
      <c r="C56" s="2663"/>
      <c r="D56" s="2663"/>
      <c r="E56" s="2663"/>
      <c r="F56" s="2663"/>
      <c r="G56" s="2663"/>
      <c r="H56" s="2663"/>
      <c r="I56" s="2663"/>
      <c r="J56" s="2663"/>
      <c r="K56" s="2664"/>
    </row>
    <row r="57" spans="1:11" s="1214" customFormat="1" ht="21" thickBot="1">
      <c r="A57" s="1236"/>
      <c r="B57" s="1237" t="s">
        <v>2395</v>
      </c>
      <c r="C57" s="1238">
        <v>2.64</v>
      </c>
      <c r="D57" s="1238">
        <v>1</v>
      </c>
      <c r="E57" s="1238">
        <v>1.02</v>
      </c>
      <c r="F57" s="1239">
        <v>380</v>
      </c>
      <c r="G57" s="1240">
        <v>54</v>
      </c>
      <c r="H57" s="1185" t="s">
        <v>2396</v>
      </c>
      <c r="I57" s="1238">
        <v>29.5</v>
      </c>
      <c r="J57" s="1241"/>
      <c r="K57" s="1162">
        <f>'БЫТОВЫЕ КОНДИЦИОНЕРЫ (RAC)1'!K51</f>
        <v>107160.97067303446</v>
      </c>
    </row>
    <row r="58" spans="1:11" s="1214" customFormat="1" ht="21" customHeight="1" thickBot="1">
      <c r="A58" s="3043" t="s">
        <v>2397</v>
      </c>
      <c r="B58" s="3049"/>
      <c r="C58" s="3049"/>
      <c r="D58" s="3049"/>
      <c r="E58" s="3049"/>
      <c r="F58" s="3049"/>
      <c r="G58" s="3049"/>
      <c r="H58" s="3049"/>
      <c r="I58" s="3049"/>
      <c r="J58" s="3049"/>
      <c r="K58" s="3050"/>
    </row>
    <row r="59" spans="1:11" s="1214" customFormat="1">
      <c r="A59" s="1242"/>
      <c r="B59" s="1243">
        <v>203319900475</v>
      </c>
      <c r="C59" s="3080" t="s">
        <v>2398</v>
      </c>
      <c r="D59" s="3081"/>
      <c r="E59" s="3081"/>
      <c r="F59" s="3081"/>
      <c r="G59" s="3081"/>
      <c r="H59" s="3081"/>
      <c r="I59" s="3081"/>
      <c r="J59" s="3081"/>
      <c r="K59" s="1162">
        <f>'БЫТОВЫЕ КОНДИЦИОНЕРЫ (RAC)1'!K53</f>
        <v>8288.6938642126115</v>
      </c>
    </row>
    <row r="60" spans="1:11" s="1214" customFormat="1" ht="21" thickBot="1">
      <c r="A60" s="1244"/>
      <c r="B60" s="1245" t="s">
        <v>2399</v>
      </c>
      <c r="C60" s="3082" t="s">
        <v>2400</v>
      </c>
      <c r="D60" s="3083"/>
      <c r="E60" s="3083"/>
      <c r="F60" s="3083"/>
      <c r="G60" s="3083"/>
      <c r="H60" s="3083"/>
      <c r="I60" s="3083"/>
      <c r="J60" s="3083"/>
      <c r="K60" s="1162">
        <f>'БЫТОВЫЕ КОНДИЦИОНЕРЫ (RAC)1'!K54</f>
        <v>5920.4956172947204</v>
      </c>
    </row>
    <row r="61" spans="1:11" s="1214" customFormat="1" ht="28.5" customHeight="1" thickBot="1">
      <c r="A61" s="3084" t="s">
        <v>2401</v>
      </c>
      <c r="B61" s="3085"/>
      <c r="C61" s="3085"/>
      <c r="D61" s="3085"/>
      <c r="E61" s="3085"/>
      <c r="F61" s="3085"/>
      <c r="G61" s="3085"/>
      <c r="H61" s="3085"/>
      <c r="I61" s="3085"/>
      <c r="J61" s="3085"/>
      <c r="K61" s="3086"/>
    </row>
    <row r="62" spans="1:11" s="1214" customFormat="1" ht="26.25" customHeight="1" thickBot="1">
      <c r="A62" s="2662" t="s">
        <v>2582</v>
      </c>
      <c r="B62" s="2663"/>
      <c r="C62" s="2663"/>
      <c r="D62" s="2663"/>
      <c r="E62" s="2663"/>
      <c r="F62" s="2663"/>
      <c r="G62" s="2663"/>
      <c r="H62" s="2663"/>
      <c r="I62" s="2663"/>
      <c r="J62" s="2663"/>
      <c r="K62" s="2664"/>
    </row>
    <row r="63" spans="1:11" s="1214" customFormat="1" ht="20.25" customHeight="1">
      <c r="A63" s="1246"/>
      <c r="B63" s="1176" t="s">
        <v>2402</v>
      </c>
      <c r="C63" s="1198">
        <v>4.7</v>
      </c>
      <c r="D63" s="1198">
        <v>5</v>
      </c>
      <c r="E63" s="1247">
        <v>1.46</v>
      </c>
      <c r="F63" s="1199"/>
      <c r="G63" s="1248">
        <v>56</v>
      </c>
      <c r="H63" s="1190" t="s">
        <v>2403</v>
      </c>
      <c r="I63" s="1249">
        <v>34.5</v>
      </c>
      <c r="J63" s="3075"/>
      <c r="K63" s="1162">
        <f>'БЫТОВЫЕ КОНДИЦИОНЕРЫ (RAC)1'!K56</f>
        <v>283835.5251820705</v>
      </c>
    </row>
    <row r="64" spans="1:11" s="1214" customFormat="1" ht="20.25" customHeight="1">
      <c r="A64" s="1183" t="s">
        <v>2404</v>
      </c>
      <c r="B64" s="1176" t="s">
        <v>2405</v>
      </c>
      <c r="C64" s="1198">
        <v>5.2</v>
      </c>
      <c r="D64" s="1198">
        <v>5.57</v>
      </c>
      <c r="E64" s="1247">
        <v>1.75</v>
      </c>
      <c r="F64" s="1199"/>
      <c r="G64" s="1248">
        <v>57</v>
      </c>
      <c r="H64" s="1190" t="s">
        <v>2403</v>
      </c>
      <c r="I64" s="1249">
        <v>36</v>
      </c>
      <c r="J64" s="3076"/>
      <c r="K64" s="1162">
        <f>'БЫТОВЫЕ КОНДИЦИОНЕРЫ (RAC)1'!K57</f>
        <v>320983.73297686095</v>
      </c>
    </row>
    <row r="65" spans="1:11" s="1214" customFormat="1" ht="20.25" customHeight="1">
      <c r="A65" s="1180" t="s">
        <v>2406</v>
      </c>
      <c r="B65" s="1181" t="s">
        <v>2407</v>
      </c>
      <c r="C65" s="1159">
        <v>6.15</v>
      </c>
      <c r="D65" s="1159">
        <v>6.59</v>
      </c>
      <c r="E65" s="1250">
        <v>1.92</v>
      </c>
      <c r="F65" s="1160"/>
      <c r="G65" s="1251">
        <v>58</v>
      </c>
      <c r="H65" s="1221" t="s">
        <v>2408</v>
      </c>
      <c r="I65" s="1252">
        <v>47</v>
      </c>
      <c r="J65" s="3076"/>
      <c r="K65" s="1162">
        <f>'БЫТОВЫЕ КОНДИЦИОНЕРЫ (RAC)1'!K58</f>
        <v>337816.51463387528</v>
      </c>
    </row>
    <row r="66" spans="1:11" s="1214" customFormat="1">
      <c r="A66" s="1246"/>
      <c r="B66" s="1181" t="s">
        <v>2409</v>
      </c>
      <c r="C66" s="1159">
        <v>8.2100000000000009</v>
      </c>
      <c r="D66" s="1159">
        <v>8.7899999999999991</v>
      </c>
      <c r="E66" s="1250">
        <v>2.27</v>
      </c>
      <c r="F66" s="1160"/>
      <c r="G66" s="1251">
        <v>61</v>
      </c>
      <c r="H66" s="1221" t="s">
        <v>2410</v>
      </c>
      <c r="I66" s="1252">
        <v>67.599999999999994</v>
      </c>
      <c r="J66" s="3076"/>
      <c r="K66" s="1162">
        <f>'БЫТОВЫЕ КОНДИЦИОНЕРЫ (RAC)1'!K59</f>
        <v>367418.99272034888</v>
      </c>
    </row>
    <row r="67" spans="1:11" s="1214" customFormat="1">
      <c r="A67" s="1246"/>
      <c r="B67" s="1181" t="s">
        <v>2411</v>
      </c>
      <c r="C67" s="1159">
        <v>10.5</v>
      </c>
      <c r="D67" s="1159">
        <v>11.1</v>
      </c>
      <c r="E67" s="1250">
        <v>3.89</v>
      </c>
      <c r="F67" s="1160"/>
      <c r="G67" s="1251">
        <v>65</v>
      </c>
      <c r="H67" s="1221" t="s">
        <v>2410</v>
      </c>
      <c r="I67" s="1252">
        <v>70</v>
      </c>
      <c r="J67" s="3076"/>
      <c r="K67" s="1162">
        <f>'БЫТОВЫЕ КОНДИЦИОНЕРЫ (RAC)1'!K60</f>
        <v>654737.16238318093</v>
      </c>
    </row>
    <row r="68" spans="1:11" s="1214" customFormat="1" ht="21" thickBot="1">
      <c r="A68" s="1246"/>
      <c r="B68" s="1253" t="s">
        <v>2412</v>
      </c>
      <c r="C68" s="1178">
        <v>12.3</v>
      </c>
      <c r="D68" s="1178">
        <v>12.3</v>
      </c>
      <c r="E68" s="1254">
        <v>3.82</v>
      </c>
      <c r="F68" s="1179"/>
      <c r="G68" s="1255">
        <v>66</v>
      </c>
      <c r="H68" s="1256" t="s">
        <v>2410</v>
      </c>
      <c r="I68" s="1257">
        <v>76</v>
      </c>
      <c r="J68" s="3077"/>
      <c r="K68" s="1162">
        <f>'БЫТОВЫЕ КОНДИЦИОНЕРЫ (RAC)1'!K61</f>
        <v>674472.1477741634</v>
      </c>
    </row>
    <row r="69" spans="1:11" s="1214" customFormat="1" ht="43.5" customHeight="1" thickBot="1">
      <c r="A69" s="3043" t="s">
        <v>2413</v>
      </c>
      <c r="B69" s="3049"/>
      <c r="C69" s="3049"/>
      <c r="D69" s="3049"/>
      <c r="E69" s="3049"/>
      <c r="F69" s="3049"/>
      <c r="G69" s="3049"/>
      <c r="H69" s="3049"/>
      <c r="I69" s="3049"/>
      <c r="J69" s="3049"/>
      <c r="K69" s="3050"/>
    </row>
    <row r="70" spans="1:11" s="1214" customFormat="1">
      <c r="A70" s="1258"/>
      <c r="B70" s="1181" t="s">
        <v>2414</v>
      </c>
      <c r="C70" s="1259">
        <v>3.5</v>
      </c>
      <c r="D70" s="1259">
        <v>3.8</v>
      </c>
      <c r="E70" s="1260">
        <v>0.05</v>
      </c>
      <c r="F70" s="1261">
        <v>600</v>
      </c>
      <c r="G70" s="1262">
        <v>34</v>
      </c>
      <c r="H70" s="1259" t="s">
        <v>2415</v>
      </c>
      <c r="I70" s="1259">
        <v>8</v>
      </c>
      <c r="J70" s="1263"/>
      <c r="K70" s="1162">
        <f>'БЫТОВЫЕ КОНДИЦИОНЕРЫ (RAC)1'!K63</f>
        <v>50916.2623087346</v>
      </c>
    </row>
    <row r="71" spans="1:11" s="1214" customFormat="1" ht="21" thickBot="1">
      <c r="A71" s="1258"/>
      <c r="B71" s="1181" t="s">
        <v>2416</v>
      </c>
      <c r="C71" s="1259">
        <v>5.3</v>
      </c>
      <c r="D71" s="1259">
        <v>5.3</v>
      </c>
      <c r="E71" s="1260">
        <v>0.06</v>
      </c>
      <c r="F71" s="1261">
        <v>830</v>
      </c>
      <c r="G71" s="1262">
        <v>39</v>
      </c>
      <c r="H71" s="1259" t="s">
        <v>2417</v>
      </c>
      <c r="I71" s="1259">
        <v>10</v>
      </c>
      <c r="J71" s="1263"/>
      <c r="K71" s="1162">
        <f>'БЫТОВЫЕ КОНДИЦИОНЕРЫ (RAC)1'!K64</f>
        <v>63941.352666783001</v>
      </c>
    </row>
    <row r="72" spans="1:11" s="1214" customFormat="1" ht="62.25" customHeight="1" thickBot="1">
      <c r="A72" s="3043" t="s">
        <v>2418</v>
      </c>
      <c r="B72" s="3049"/>
      <c r="C72" s="3049"/>
      <c r="D72" s="3049"/>
      <c r="E72" s="3049"/>
      <c r="F72" s="3049"/>
      <c r="G72" s="3049"/>
      <c r="H72" s="3049"/>
      <c r="I72" s="3049"/>
      <c r="J72" s="3049"/>
      <c r="K72" s="3050"/>
    </row>
    <row r="73" spans="1:11" s="1214" customFormat="1" ht="20.25" customHeight="1">
      <c r="A73" s="1264"/>
      <c r="B73" s="1176" t="s">
        <v>2419</v>
      </c>
      <c r="C73" s="1198">
        <v>2.34</v>
      </c>
      <c r="D73" s="1198">
        <v>2.64</v>
      </c>
      <c r="E73" s="1265">
        <v>2.4E-2</v>
      </c>
      <c r="F73" s="1199">
        <v>400</v>
      </c>
      <c r="G73" s="1248">
        <v>22</v>
      </c>
      <c r="H73" s="1190" t="s">
        <v>2355</v>
      </c>
      <c r="I73" s="1190">
        <v>7.4</v>
      </c>
      <c r="J73" s="3087" t="s">
        <v>2420</v>
      </c>
      <c r="K73" s="1162">
        <f>'БЫТОВЫЕ КОНДИЦИОНЕРЫ (RAC)1'!K66</f>
        <v>52100.361432193553</v>
      </c>
    </row>
    <row r="74" spans="1:11" s="1214" customFormat="1">
      <c r="A74" s="1180"/>
      <c r="B74" s="1181" t="s">
        <v>2421</v>
      </c>
      <c r="C74" s="1159">
        <v>2.64</v>
      </c>
      <c r="D74" s="1159">
        <v>2.93</v>
      </c>
      <c r="E74" s="1266">
        <v>2.4E-2</v>
      </c>
      <c r="F74" s="1267">
        <v>420</v>
      </c>
      <c r="G74" s="1251">
        <v>23</v>
      </c>
      <c r="H74" s="1190" t="s">
        <v>2355</v>
      </c>
      <c r="I74" s="1221">
        <v>7.4</v>
      </c>
      <c r="J74" s="3088"/>
      <c r="K74" s="1162">
        <f>'БЫТОВЫЕ КОНДИЦИОНЕРЫ (RAC)1'!K67</f>
        <v>52692.410993923033</v>
      </c>
    </row>
    <row r="75" spans="1:11" s="1214" customFormat="1">
      <c r="A75" s="1180" t="s">
        <v>2422</v>
      </c>
      <c r="B75" s="1181" t="s">
        <v>2423</v>
      </c>
      <c r="C75" s="1159">
        <v>3.52</v>
      </c>
      <c r="D75" s="1159">
        <v>3.81</v>
      </c>
      <c r="E75" s="1266">
        <v>2.4E-2</v>
      </c>
      <c r="F75" s="1160">
        <v>520</v>
      </c>
      <c r="G75" s="1251">
        <v>24</v>
      </c>
      <c r="H75" s="1221" t="s">
        <v>2361</v>
      </c>
      <c r="I75" s="1221">
        <v>8.1999999999999993</v>
      </c>
      <c r="J75" s="3088"/>
      <c r="K75" s="1162">
        <f>'БЫТОВЫЕ КОНДИЦИОНЕРЫ (RAC)1'!K68</f>
        <v>53284.460555652491</v>
      </c>
    </row>
    <row r="76" spans="1:11" s="1214" customFormat="1" ht="21" thickBot="1">
      <c r="A76" s="1268"/>
      <c r="B76" s="1253" t="s">
        <v>2424</v>
      </c>
      <c r="C76" s="1178">
        <v>5.28</v>
      </c>
      <c r="D76" s="1178">
        <v>5.86</v>
      </c>
      <c r="E76" s="1269">
        <v>3.4000000000000002E-2</v>
      </c>
      <c r="F76" s="1179">
        <v>750</v>
      </c>
      <c r="G76" s="1255">
        <v>29</v>
      </c>
      <c r="H76" s="1256" t="s">
        <v>2364</v>
      </c>
      <c r="I76" s="1256">
        <v>10.7</v>
      </c>
      <c r="J76" s="3089"/>
      <c r="K76" s="1162">
        <f>'БЫТОВЫЕ КОНДИЦИОНЕРЫ (RAC)1'!K69</f>
        <v>67493.650037159823</v>
      </c>
    </row>
    <row r="77" spans="1:11" s="1214" customFormat="1" ht="25.5" customHeight="1" thickBot="1">
      <c r="A77" s="3043" t="s">
        <v>2425</v>
      </c>
      <c r="B77" s="3049"/>
      <c r="C77" s="3049"/>
      <c r="D77" s="3049"/>
      <c r="E77" s="3049"/>
      <c r="F77" s="3049"/>
      <c r="G77" s="3049"/>
      <c r="H77" s="3049"/>
      <c r="I77" s="3049"/>
      <c r="J77" s="3049"/>
      <c r="K77" s="3050"/>
    </row>
    <row r="78" spans="1:11" s="1214" customFormat="1" ht="20.25" customHeight="1">
      <c r="A78" s="1172"/>
      <c r="B78" s="1173" t="s">
        <v>2426</v>
      </c>
      <c r="C78" s="1151">
        <v>2.0499999999999998</v>
      </c>
      <c r="D78" s="1151">
        <v>2.34</v>
      </c>
      <c r="E78" s="1270">
        <v>0.04</v>
      </c>
      <c r="F78" s="1228">
        <v>580</v>
      </c>
      <c r="G78" s="1229">
        <v>35</v>
      </c>
      <c r="H78" s="1229" t="s">
        <v>814</v>
      </c>
      <c r="I78" s="1154">
        <v>14.5</v>
      </c>
      <c r="J78" s="3087" t="s">
        <v>2420</v>
      </c>
      <c r="K78" s="1162">
        <f>'БЫТОВЫЕ КОНДИЦИОНЕРЫ (RAC)1'!K71</f>
        <v>82294.889080396635</v>
      </c>
    </row>
    <row r="79" spans="1:11" s="1214" customFormat="1">
      <c r="A79" s="1271"/>
      <c r="B79" s="1272" t="s">
        <v>2427</v>
      </c>
      <c r="C79" s="1273"/>
      <c r="D79" s="1273"/>
      <c r="E79" s="1274"/>
      <c r="F79" s="1275"/>
      <c r="G79" s="1276"/>
      <c r="H79" s="1256" t="s">
        <v>815</v>
      </c>
      <c r="I79" s="1165"/>
      <c r="J79" s="3088"/>
      <c r="K79" s="1162">
        <f>'БЫТОВЫЕ КОНДИЦИОНЕРЫ (RAC)1'!K72</f>
        <v>21313.784222260994</v>
      </c>
    </row>
    <row r="80" spans="1:11" s="1214" customFormat="1" ht="20.25" customHeight="1">
      <c r="A80" s="1183"/>
      <c r="B80" s="1277" t="s">
        <v>2428</v>
      </c>
      <c r="C80" s="1198">
        <v>2.64</v>
      </c>
      <c r="D80" s="1198">
        <v>2.93</v>
      </c>
      <c r="E80" s="1278">
        <v>0.04</v>
      </c>
      <c r="F80" s="1248">
        <v>580</v>
      </c>
      <c r="G80" s="1190">
        <v>33.5</v>
      </c>
      <c r="H80" s="1221" t="s">
        <v>814</v>
      </c>
      <c r="I80" s="1188">
        <v>14.5</v>
      </c>
      <c r="J80" s="3088"/>
      <c r="K80" s="1162">
        <f>'БЫТОВЫЕ КОНДИЦИОНЕРЫ (RAC)1'!K73</f>
        <v>84663.087327314526</v>
      </c>
    </row>
    <row r="81" spans="1:11" s="1214" customFormat="1">
      <c r="A81" s="1271"/>
      <c r="B81" s="1272" t="s">
        <v>2427</v>
      </c>
      <c r="C81" s="1273"/>
      <c r="D81" s="1273"/>
      <c r="E81" s="1274"/>
      <c r="F81" s="1275"/>
      <c r="G81" s="1276"/>
      <c r="H81" s="1256" t="s">
        <v>815</v>
      </c>
      <c r="I81" s="1165"/>
      <c r="J81" s="3088"/>
      <c r="K81" s="1162">
        <f>'БЫТОВЫЕ КОНДИЦИОНЕРЫ (RAC)1'!K74</f>
        <v>21313.784222260994</v>
      </c>
    </row>
    <row r="82" spans="1:11" s="1214" customFormat="1">
      <c r="A82" s="1180" t="s">
        <v>2429</v>
      </c>
      <c r="B82" s="1279" t="s">
        <v>2430</v>
      </c>
      <c r="C82" s="1159">
        <v>3.52</v>
      </c>
      <c r="D82" s="1159">
        <v>4.0999999999999996</v>
      </c>
      <c r="E82" s="1278">
        <v>0.04</v>
      </c>
      <c r="F82" s="1251">
        <v>650</v>
      </c>
      <c r="G82" s="1221">
        <v>34</v>
      </c>
      <c r="H82" s="1221" t="s">
        <v>814</v>
      </c>
      <c r="I82" s="1165">
        <v>16</v>
      </c>
      <c r="J82" s="3088"/>
      <c r="K82" s="1162">
        <f>'БЫТОВЫЕ КОНДИЦИОНЕРЫ (RAC)1'!K75</f>
        <v>88215.384697691348</v>
      </c>
    </row>
    <row r="83" spans="1:11" s="1214" customFormat="1">
      <c r="A83" s="1271"/>
      <c r="B83" s="1272" t="s">
        <v>2427</v>
      </c>
      <c r="C83" s="1273"/>
      <c r="D83" s="1273"/>
      <c r="E83" s="1280"/>
      <c r="F83" s="1275"/>
      <c r="G83" s="1276"/>
      <c r="H83" s="1256" t="s">
        <v>815</v>
      </c>
      <c r="I83" s="1165"/>
      <c r="J83" s="3088"/>
      <c r="K83" s="1162">
        <f>'БЫТОВЫЕ КОНДИЦИОНЕРЫ (RAC)1'!K76</f>
        <v>21313.784222260994</v>
      </c>
    </row>
    <row r="84" spans="1:11" s="1214" customFormat="1">
      <c r="A84" s="1271"/>
      <c r="B84" s="1279" t="s">
        <v>2431</v>
      </c>
      <c r="C84" s="1159">
        <v>5.28</v>
      </c>
      <c r="D84" s="1159">
        <v>5.86</v>
      </c>
      <c r="E84" s="1278">
        <v>0.10199999999999999</v>
      </c>
      <c r="F84" s="1251">
        <v>800</v>
      </c>
      <c r="G84" s="1221">
        <v>36</v>
      </c>
      <c r="H84" s="1221" t="s">
        <v>814</v>
      </c>
      <c r="I84" s="1165">
        <v>18</v>
      </c>
      <c r="J84" s="3088"/>
      <c r="K84" s="1162">
        <f>'БЫТОВЫЕ КОНДИЦИОНЕРЫ (RAC)1'!K77</f>
        <v>100056.37593228079</v>
      </c>
    </row>
    <row r="85" spans="1:11" s="1214" customFormat="1" ht="21" thickBot="1">
      <c r="A85" s="1281"/>
      <c r="B85" s="1282" t="s">
        <v>2427</v>
      </c>
      <c r="C85" s="1283"/>
      <c r="D85" s="1283"/>
      <c r="E85" s="1283"/>
      <c r="F85" s="1283"/>
      <c r="G85" s="1284"/>
      <c r="H85" s="1256" t="s">
        <v>815</v>
      </c>
      <c r="I85" s="1285"/>
      <c r="J85" s="3089"/>
      <c r="K85" s="1162">
        <f>'БЫТОВЫЕ КОНДИЦИОНЕРЫ (RAC)1'!K78</f>
        <v>21313.784222260994</v>
      </c>
    </row>
    <row r="86" spans="1:11" s="1214" customFormat="1" ht="21" customHeight="1" thickBot="1">
      <c r="A86" s="2662" t="s">
        <v>2432</v>
      </c>
      <c r="B86" s="2663"/>
      <c r="C86" s="2663"/>
      <c r="D86" s="2663"/>
      <c r="E86" s="2663"/>
      <c r="F86" s="2663"/>
      <c r="G86" s="2663"/>
      <c r="H86" s="2663"/>
      <c r="I86" s="2663"/>
      <c r="J86" s="2663"/>
      <c r="K86" s="2664"/>
    </row>
    <row r="87" spans="1:11" s="1214" customFormat="1" ht="20.25" customHeight="1">
      <c r="A87" s="1183"/>
      <c r="B87" s="1176" t="s">
        <v>2433</v>
      </c>
      <c r="C87" s="1198">
        <v>2.0499999999999998</v>
      </c>
      <c r="D87" s="1198">
        <v>2.4900000000000002</v>
      </c>
      <c r="E87" s="1286">
        <v>0.03</v>
      </c>
      <c r="F87" s="1248">
        <v>530</v>
      </c>
      <c r="G87" s="1190">
        <v>30.9</v>
      </c>
      <c r="H87" s="1190" t="s">
        <v>2434</v>
      </c>
      <c r="I87" s="1190">
        <v>18.5</v>
      </c>
      <c r="J87" s="3046" t="s">
        <v>2420</v>
      </c>
      <c r="K87" s="1162">
        <f>'БЫТОВЫЕ КОНДИЦИОНЕРЫ (RAC)1'!K80</f>
        <v>87646.552765833621</v>
      </c>
    </row>
    <row r="88" spans="1:11" s="1214" customFormat="1">
      <c r="A88" s="1180"/>
      <c r="B88" s="1181" t="s">
        <v>2435</v>
      </c>
      <c r="C88" s="1159">
        <v>2.64</v>
      </c>
      <c r="D88" s="1159">
        <v>3.22</v>
      </c>
      <c r="E88" s="1286">
        <v>0.03</v>
      </c>
      <c r="F88" s="1251">
        <v>530</v>
      </c>
      <c r="G88" s="1221">
        <v>28</v>
      </c>
      <c r="H88" s="1190" t="s">
        <v>2434</v>
      </c>
      <c r="I88" s="1221">
        <v>18.5</v>
      </c>
      <c r="J88" s="3053"/>
      <c r="K88" s="1162">
        <f>'БЫТОВЫЕ КОНДИЦИОНЕРЫ (RAC)1'!K81</f>
        <v>88807.434259420814</v>
      </c>
    </row>
    <row r="89" spans="1:11" s="1214" customFormat="1">
      <c r="A89" s="1180"/>
      <c r="B89" s="1181" t="s">
        <v>2436</v>
      </c>
      <c r="C89" s="1159">
        <v>3.52</v>
      </c>
      <c r="D89" s="1159">
        <v>3.81</v>
      </c>
      <c r="E89" s="1286">
        <v>0.04</v>
      </c>
      <c r="F89" s="1251">
        <v>680</v>
      </c>
      <c r="G89" s="1221">
        <v>35</v>
      </c>
      <c r="H89" s="1190" t="s">
        <v>2434</v>
      </c>
      <c r="I89" s="1221">
        <v>18.399999999999999</v>
      </c>
      <c r="J89" s="3053"/>
      <c r="K89" s="1162">
        <f>'БЫТОВЫЕ КОНДИЦИОНЕРЫ (RAC)1'!K82</f>
        <v>89968.315753008021</v>
      </c>
    </row>
    <row r="90" spans="1:11" s="1214" customFormat="1" ht="21" thickBot="1">
      <c r="A90" s="1287"/>
      <c r="B90" s="1253" t="s">
        <v>2437</v>
      </c>
      <c r="C90" s="1178">
        <v>5.28</v>
      </c>
      <c r="D90" s="1178">
        <v>5.86</v>
      </c>
      <c r="E90" s="1288">
        <v>0.107</v>
      </c>
      <c r="F90" s="1255">
        <v>816</v>
      </c>
      <c r="G90" s="1256">
        <v>40</v>
      </c>
      <c r="H90" s="1256" t="s">
        <v>2438</v>
      </c>
      <c r="I90" s="1256">
        <v>23</v>
      </c>
      <c r="J90" s="3079"/>
      <c r="K90" s="1162">
        <f>'БЫТОВЫЕ КОНДИЦИОНЕРЫ (RAC)1'!K83</f>
        <v>118409.91234589445</v>
      </c>
    </row>
    <row r="91" spans="1:11" s="1214" customFormat="1" ht="21" customHeight="1" thickBot="1">
      <c r="A91" s="2662" t="s">
        <v>2439</v>
      </c>
      <c r="B91" s="2663"/>
      <c r="C91" s="2663"/>
      <c r="D91" s="2663"/>
      <c r="E91" s="2663"/>
      <c r="F91" s="2663"/>
      <c r="G91" s="2663"/>
      <c r="H91" s="2663"/>
      <c r="I91" s="2663"/>
      <c r="J91" s="2663"/>
      <c r="K91" s="2664"/>
    </row>
    <row r="92" spans="1:11" s="1214" customFormat="1" ht="20.25" customHeight="1">
      <c r="A92" s="1172"/>
      <c r="B92" s="1289" t="s">
        <v>2440</v>
      </c>
      <c r="C92" s="1151">
        <v>2.64</v>
      </c>
      <c r="D92" s="1151">
        <v>2.93</v>
      </c>
      <c r="E92" s="1290">
        <v>0.03</v>
      </c>
      <c r="F92" s="1228">
        <v>680</v>
      </c>
      <c r="G92" s="1228">
        <v>35</v>
      </c>
      <c r="H92" s="1229" t="s">
        <v>2441</v>
      </c>
      <c r="I92" s="1229">
        <v>13.5</v>
      </c>
      <c r="J92" s="3065" t="s">
        <v>2420</v>
      </c>
      <c r="K92" s="1162">
        <f>'БЫТОВЫЕ КОНДИЦИОНЕРЫ (RAC)1'!K85</f>
        <v>97096.128123633433</v>
      </c>
    </row>
    <row r="93" spans="1:11" s="1214" customFormat="1" ht="21" thickBot="1">
      <c r="A93" s="1231" t="s">
        <v>2442</v>
      </c>
      <c r="B93" s="1284" t="s">
        <v>2443</v>
      </c>
      <c r="C93" s="1168">
        <v>3.52</v>
      </c>
      <c r="D93" s="1168">
        <v>3.52</v>
      </c>
      <c r="E93" s="1291">
        <v>0.04</v>
      </c>
      <c r="F93" s="1233">
        <v>680</v>
      </c>
      <c r="G93" s="1233">
        <v>36</v>
      </c>
      <c r="H93" s="1234" t="s">
        <v>2441</v>
      </c>
      <c r="I93" s="1234">
        <v>15</v>
      </c>
      <c r="J93" s="3066"/>
      <c r="K93" s="1171">
        <f>'БЫТОВЫЕ КОНДИЦИОНЕРЫ (RAC)1'!K86</f>
        <v>103016.62374092815</v>
      </c>
    </row>
  </sheetData>
  <sheetProtection password="C617" sheet="1" objects="1" scenarios="1" selectLockedCells="1" selectUnlockedCells="1"/>
  <mergeCells count="53">
    <mergeCell ref="J87:J90"/>
    <mergeCell ref="A72:K72"/>
    <mergeCell ref="J73:J76"/>
    <mergeCell ref="A77:K77"/>
    <mergeCell ref="J78:J85"/>
    <mergeCell ref="J63:J68"/>
    <mergeCell ref="A46:K46"/>
    <mergeCell ref="C47:C48"/>
    <mergeCell ref="D47:D48"/>
    <mergeCell ref="J47:J51"/>
    <mergeCell ref="A52:K52"/>
    <mergeCell ref="A58:K58"/>
    <mergeCell ref="C59:J59"/>
    <mergeCell ref="C60:J60"/>
    <mergeCell ref="A61:K61"/>
    <mergeCell ref="A62:K62"/>
    <mergeCell ref="A91:K91"/>
    <mergeCell ref="J92:J93"/>
    <mergeCell ref="C1:D1"/>
    <mergeCell ref="A1:A2"/>
    <mergeCell ref="B1:B2"/>
    <mergeCell ref="K1:K2"/>
    <mergeCell ref="J1:J2"/>
    <mergeCell ref="I1:I2"/>
    <mergeCell ref="H1:H2"/>
    <mergeCell ref="A69:K69"/>
    <mergeCell ref="G1:G2"/>
    <mergeCell ref="F1:F2"/>
    <mergeCell ref="E1:E2"/>
    <mergeCell ref="A53:K53"/>
    <mergeCell ref="A56:K56"/>
    <mergeCell ref="A86:K86"/>
    <mergeCell ref="A41:K41"/>
    <mergeCell ref="C42:C43"/>
    <mergeCell ref="D42:D43"/>
    <mergeCell ref="J42:J45"/>
    <mergeCell ref="C44:C45"/>
    <mergeCell ref="D44:D45"/>
    <mergeCell ref="C28:C29"/>
    <mergeCell ref="D28:D29"/>
    <mergeCell ref="J28:J29"/>
    <mergeCell ref="A30:K30"/>
    <mergeCell ref="J31:J40"/>
    <mergeCell ref="J15:J18"/>
    <mergeCell ref="A19:K19"/>
    <mergeCell ref="J20:J25"/>
    <mergeCell ref="A26:K26"/>
    <mergeCell ref="A27:K27"/>
    <mergeCell ref="A3:K3"/>
    <mergeCell ref="A4:K4"/>
    <mergeCell ref="A5:K5"/>
    <mergeCell ref="A6:K6"/>
    <mergeCell ref="J7:J14"/>
  </mergeCells>
  <printOptions horizontalCentered="1"/>
  <pageMargins left="0.39370078740157483" right="0.39370078740157483" top="0.59055118110236227" bottom="0.59055118110236227" header="0.51181102362204722" footer="0.51181102362204722"/>
  <pageSetup paperSize="9" scale="59" orientation="portrait" r:id="rId1"/>
  <headerFooter alignWithMargins="0"/>
  <rowBreaks count="1" manualBreakCount="1">
    <brk id="51" max="10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B1:L86"/>
  <sheetViews>
    <sheetView workbookViewId="0">
      <pane ySplit="1" topLeftCell="A50" activePane="bottomLeft" state="frozen"/>
      <selection activeCell="K9" sqref="K9:K10"/>
      <selection pane="bottomLeft" activeCell="E3" sqref="E3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9.28515625" style="670" customWidth="1"/>
    <col min="10" max="10" width="10.5703125" style="670" customWidth="1"/>
    <col min="11" max="11" width="11.85546875" style="670" customWidth="1"/>
    <col min="12" max="16384" width="9.140625" style="665"/>
  </cols>
  <sheetData>
    <row r="1" spans="2:12" ht="24">
      <c r="B1" s="397" t="s">
        <v>1086</v>
      </c>
      <c r="C1" s="397" t="s">
        <v>1087</v>
      </c>
      <c r="D1" s="397" t="s">
        <v>988</v>
      </c>
      <c r="E1" s="397" t="s">
        <v>989</v>
      </c>
      <c r="F1" s="397" t="s">
        <v>990</v>
      </c>
      <c r="G1" s="397" t="s">
        <v>991</v>
      </c>
      <c r="H1" s="397" t="s">
        <v>993</v>
      </c>
      <c r="I1" s="397" t="s">
        <v>992</v>
      </c>
      <c r="J1" s="397" t="s">
        <v>994</v>
      </c>
      <c r="K1" s="397" t="s">
        <v>995</v>
      </c>
    </row>
    <row r="2" spans="2:12" ht="12.75" thickBot="1">
      <c r="B2" s="1295"/>
      <c r="C2" s="327">
        <f>РФ!J11</f>
        <v>62.319705000000006</v>
      </c>
      <c r="D2" s="327"/>
      <c r="E2" s="327">
        <f>KZT!I3</f>
        <v>6.16</v>
      </c>
      <c r="F2" s="327"/>
      <c r="G2" s="327">
        <v>1.35</v>
      </c>
      <c r="H2" s="327"/>
      <c r="I2" s="327"/>
      <c r="J2" s="327"/>
      <c r="K2" s="327"/>
    </row>
    <row r="3" spans="2:12" ht="12.75" thickBot="1">
      <c r="B3" s="1296">
        <v>52.02</v>
      </c>
      <c r="C3" s="671">
        <f>C2</f>
        <v>62.319705000000006</v>
      </c>
      <c r="D3" s="671">
        <f>B3*C3</f>
        <v>3241.8710541000005</v>
      </c>
      <c r="E3" s="671">
        <f>E2</f>
        <v>6.16</v>
      </c>
      <c r="F3" s="671">
        <f>D3*E3</f>
        <v>19969.925693256002</v>
      </c>
      <c r="G3" s="283">
        <f>G2</f>
        <v>1.35</v>
      </c>
      <c r="H3" s="283">
        <f>F3*G3</f>
        <v>26959.399685895605</v>
      </c>
      <c r="I3" s="283">
        <f t="shared" ref="I3:I14" si="0">H3*12/100</f>
        <v>3235.1279623074724</v>
      </c>
      <c r="J3" s="935">
        <f>F3+I3</f>
        <v>23205.053655563475</v>
      </c>
      <c r="K3" s="671">
        <f>H3*1.12</f>
        <v>30194.527648203082</v>
      </c>
      <c r="L3" s="668"/>
    </row>
    <row r="4" spans="2:12" ht="12.75" thickBot="1">
      <c r="B4" s="1297">
        <v>90.78</v>
      </c>
      <c r="C4" s="671">
        <f t="shared" ref="C4:C67" si="1">C3</f>
        <v>62.319705000000006</v>
      </c>
      <c r="D4" s="671">
        <f t="shared" ref="D4:D14" si="2">B4*C4</f>
        <v>5657.3828199000009</v>
      </c>
      <c r="E4" s="671">
        <f t="shared" ref="E4:E67" si="3">E3</f>
        <v>6.16</v>
      </c>
      <c r="F4" s="671">
        <f t="shared" ref="F4:F14" si="4">D4*E4</f>
        <v>34849.478170584007</v>
      </c>
      <c r="G4" s="283">
        <f t="shared" ref="G4:G67" si="5">G3</f>
        <v>1.35</v>
      </c>
      <c r="H4" s="283">
        <f t="shared" ref="H4:H14" si="6">F4*G4</f>
        <v>47046.795530288415</v>
      </c>
      <c r="I4" s="283">
        <f t="shared" si="0"/>
        <v>5645.6154636346091</v>
      </c>
      <c r="J4" s="935">
        <f t="shared" ref="J4:J14" si="7">F4+I4</f>
        <v>40495.093634218618</v>
      </c>
      <c r="K4" s="671">
        <f t="shared" ref="K4:K67" si="8">H4*1.12</f>
        <v>52692.410993923033</v>
      </c>
    </row>
    <row r="5" spans="2:12" ht="12.75" thickBot="1">
      <c r="B5" s="1298">
        <v>53.04</v>
      </c>
      <c r="C5" s="671">
        <f t="shared" si="1"/>
        <v>62.319705000000006</v>
      </c>
      <c r="D5" s="671">
        <f t="shared" si="2"/>
        <v>3305.4371532000005</v>
      </c>
      <c r="E5" s="671">
        <f t="shared" si="3"/>
        <v>6.16</v>
      </c>
      <c r="F5" s="671">
        <f t="shared" si="4"/>
        <v>20361.492863712003</v>
      </c>
      <c r="G5" s="283">
        <f t="shared" si="5"/>
        <v>1.35</v>
      </c>
      <c r="H5" s="283">
        <f t="shared" si="6"/>
        <v>27488.015366011205</v>
      </c>
      <c r="I5" s="283">
        <f t="shared" si="0"/>
        <v>3298.5618439213445</v>
      </c>
      <c r="J5" s="935">
        <f t="shared" si="7"/>
        <v>23660.054707633346</v>
      </c>
      <c r="K5" s="671">
        <f t="shared" si="8"/>
        <v>30786.577209932551</v>
      </c>
    </row>
    <row r="6" spans="2:12" ht="12.75" thickBot="1">
      <c r="B6" s="1298">
        <v>96.9</v>
      </c>
      <c r="C6" s="671">
        <f t="shared" si="1"/>
        <v>62.319705000000006</v>
      </c>
      <c r="D6" s="671">
        <f t="shared" si="2"/>
        <v>6038.7794145000007</v>
      </c>
      <c r="E6" s="671">
        <f t="shared" si="3"/>
        <v>6.16</v>
      </c>
      <c r="F6" s="671">
        <f t="shared" si="4"/>
        <v>37198.881193320005</v>
      </c>
      <c r="G6" s="283">
        <f t="shared" si="5"/>
        <v>1.35</v>
      </c>
      <c r="H6" s="283">
        <f t="shared" si="6"/>
        <v>50218.489610982011</v>
      </c>
      <c r="I6" s="283">
        <f t="shared" si="0"/>
        <v>6026.2187533178412</v>
      </c>
      <c r="J6" s="935">
        <f t="shared" si="7"/>
        <v>43225.099946637849</v>
      </c>
      <c r="K6" s="671">
        <f t="shared" si="8"/>
        <v>56244.708364299855</v>
      </c>
    </row>
    <row r="7" spans="2:12" ht="12.75" thickBot="1">
      <c r="B7" s="1298">
        <v>69.36</v>
      </c>
      <c r="C7" s="671">
        <f t="shared" si="1"/>
        <v>62.319705000000006</v>
      </c>
      <c r="D7" s="671">
        <f t="shared" si="2"/>
        <v>4322.4947388000001</v>
      </c>
      <c r="E7" s="671">
        <f t="shared" si="3"/>
        <v>6.16</v>
      </c>
      <c r="F7" s="671">
        <f t="shared" si="4"/>
        <v>26626.567591008003</v>
      </c>
      <c r="G7" s="283">
        <f t="shared" si="5"/>
        <v>1.35</v>
      </c>
      <c r="H7" s="283">
        <f t="shared" si="6"/>
        <v>35945.866247860809</v>
      </c>
      <c r="I7" s="283">
        <f t="shared" si="0"/>
        <v>4313.5039497432972</v>
      </c>
      <c r="J7" s="935">
        <f t="shared" si="7"/>
        <v>30940.071540751298</v>
      </c>
      <c r="K7" s="671">
        <f t="shared" si="8"/>
        <v>40259.370197604112</v>
      </c>
    </row>
    <row r="8" spans="2:12" ht="12.75" thickBot="1">
      <c r="B8" s="1298">
        <v>123.42</v>
      </c>
      <c r="C8" s="671">
        <f t="shared" si="1"/>
        <v>62.319705000000006</v>
      </c>
      <c r="D8" s="671">
        <f t="shared" si="2"/>
        <v>7691.4979911000009</v>
      </c>
      <c r="E8" s="671">
        <f t="shared" si="3"/>
        <v>6.16</v>
      </c>
      <c r="F8" s="671">
        <f t="shared" si="4"/>
        <v>47379.627625176006</v>
      </c>
      <c r="G8" s="283">
        <f t="shared" si="5"/>
        <v>1.35</v>
      </c>
      <c r="H8" s="283">
        <f t="shared" si="6"/>
        <v>63962.49729398761</v>
      </c>
      <c r="I8" s="283">
        <f t="shared" si="0"/>
        <v>7675.4996752785137</v>
      </c>
      <c r="J8" s="935">
        <f t="shared" si="7"/>
        <v>55055.127300454522</v>
      </c>
      <c r="K8" s="671">
        <f t="shared" si="8"/>
        <v>71637.996969266125</v>
      </c>
    </row>
    <row r="9" spans="2:12" ht="12.75" thickBot="1">
      <c r="B9" s="1298">
        <v>98.94</v>
      </c>
      <c r="C9" s="671">
        <f t="shared" si="1"/>
        <v>62.319705000000006</v>
      </c>
      <c r="D9" s="671">
        <f t="shared" si="2"/>
        <v>6165.9116127000007</v>
      </c>
      <c r="E9" s="671">
        <f t="shared" si="3"/>
        <v>6.16</v>
      </c>
      <c r="F9" s="671">
        <f t="shared" si="4"/>
        <v>37982.015534232007</v>
      </c>
      <c r="G9" s="283">
        <f t="shared" si="5"/>
        <v>1.35</v>
      </c>
      <c r="H9" s="283">
        <f t="shared" si="6"/>
        <v>51275.72097121321</v>
      </c>
      <c r="I9" s="283">
        <f t="shared" si="0"/>
        <v>6153.0865165455853</v>
      </c>
      <c r="J9" s="935">
        <f t="shared" si="7"/>
        <v>44135.10205077759</v>
      </c>
      <c r="K9" s="671">
        <f t="shared" si="8"/>
        <v>57428.807487758801</v>
      </c>
    </row>
    <row r="10" spans="2:12" ht="12.75" thickBot="1">
      <c r="B10" s="1298">
        <v>197.88</v>
      </c>
      <c r="C10" s="671">
        <f t="shared" si="1"/>
        <v>62.319705000000006</v>
      </c>
      <c r="D10" s="671">
        <f t="shared" si="2"/>
        <v>12331.823225400001</v>
      </c>
      <c r="E10" s="671">
        <f t="shared" si="3"/>
        <v>6.16</v>
      </c>
      <c r="F10" s="671">
        <f t="shared" si="4"/>
        <v>75964.031068464014</v>
      </c>
      <c r="G10" s="283">
        <f t="shared" si="5"/>
        <v>1.35</v>
      </c>
      <c r="H10" s="283">
        <f t="shared" si="6"/>
        <v>102551.44194242642</v>
      </c>
      <c r="I10" s="283">
        <f t="shared" si="0"/>
        <v>12306.173033091171</v>
      </c>
      <c r="J10" s="935">
        <f t="shared" si="7"/>
        <v>88270.20410155518</v>
      </c>
      <c r="K10" s="671">
        <f t="shared" si="8"/>
        <v>114857.6149755176</v>
      </c>
    </row>
    <row r="11" spans="2:12" ht="12.75" thickBot="1">
      <c r="B11" s="1298">
        <v>138.72</v>
      </c>
      <c r="C11" s="671">
        <f t="shared" si="1"/>
        <v>62.319705000000006</v>
      </c>
      <c r="D11" s="671">
        <f t="shared" si="2"/>
        <v>8644.9894776000001</v>
      </c>
      <c r="E11" s="671">
        <f t="shared" si="3"/>
        <v>6.16</v>
      </c>
      <c r="F11" s="671">
        <f t="shared" si="4"/>
        <v>53253.135182016005</v>
      </c>
      <c r="G11" s="283">
        <f t="shared" si="5"/>
        <v>1.35</v>
      </c>
      <c r="H11" s="283">
        <f t="shared" si="6"/>
        <v>71891.732495721619</v>
      </c>
      <c r="I11" s="283">
        <f t="shared" si="0"/>
        <v>8627.0078994865944</v>
      </c>
      <c r="J11" s="935">
        <f t="shared" si="7"/>
        <v>61880.143081502596</v>
      </c>
      <c r="K11" s="671">
        <f t="shared" si="8"/>
        <v>80518.740395208224</v>
      </c>
    </row>
    <row r="12" spans="2:12" ht="12.75" thickBot="1">
      <c r="B12" s="1298">
        <v>249.9</v>
      </c>
      <c r="C12" s="671">
        <f t="shared" si="1"/>
        <v>62.319705000000006</v>
      </c>
      <c r="D12" s="671">
        <f t="shared" si="2"/>
        <v>15573.694279500001</v>
      </c>
      <c r="E12" s="671">
        <f t="shared" si="3"/>
        <v>6.16</v>
      </c>
      <c r="F12" s="671">
        <f t="shared" si="4"/>
        <v>95933.956761720008</v>
      </c>
      <c r="G12" s="283">
        <f t="shared" si="5"/>
        <v>1.35</v>
      </c>
      <c r="H12" s="283">
        <f t="shared" si="6"/>
        <v>129510.84162832201</v>
      </c>
      <c r="I12" s="283">
        <f t="shared" si="0"/>
        <v>15541.30099539864</v>
      </c>
      <c r="J12" s="935">
        <f t="shared" si="7"/>
        <v>111475.25775711864</v>
      </c>
      <c r="K12" s="671">
        <f t="shared" si="8"/>
        <v>145052.14262372066</v>
      </c>
    </row>
    <row r="13" spans="2:12" ht="12.75" thickBot="1">
      <c r="B13" s="1299">
        <v>146.88</v>
      </c>
      <c r="C13" s="671">
        <f t="shared" si="1"/>
        <v>62.319705000000006</v>
      </c>
      <c r="D13" s="671">
        <f t="shared" si="2"/>
        <v>9153.5182703999999</v>
      </c>
      <c r="E13" s="671">
        <f t="shared" si="3"/>
        <v>6.16</v>
      </c>
      <c r="F13" s="671">
        <f t="shared" si="4"/>
        <v>56385.672545663998</v>
      </c>
      <c r="G13" s="283">
        <f t="shared" si="5"/>
        <v>1.35</v>
      </c>
      <c r="H13" s="283">
        <f t="shared" si="6"/>
        <v>76120.657936646399</v>
      </c>
      <c r="I13" s="283">
        <f t="shared" si="0"/>
        <v>9134.4789523975687</v>
      </c>
      <c r="J13" s="935">
        <f t="shared" si="7"/>
        <v>65520.151498061568</v>
      </c>
      <c r="K13" s="671">
        <f t="shared" si="8"/>
        <v>85255.136889043977</v>
      </c>
    </row>
    <row r="14" spans="2:12" ht="12.75" thickBot="1">
      <c r="B14" s="1300">
        <v>350.88</v>
      </c>
      <c r="C14" s="671">
        <f t="shared" si="1"/>
        <v>62.319705000000006</v>
      </c>
      <c r="D14" s="671">
        <f t="shared" si="2"/>
        <v>21866.738090400002</v>
      </c>
      <c r="E14" s="671">
        <f t="shared" si="3"/>
        <v>6.16</v>
      </c>
      <c r="F14" s="671">
        <f t="shared" si="4"/>
        <v>134699.10663686402</v>
      </c>
      <c r="G14" s="283">
        <f t="shared" si="5"/>
        <v>1.35</v>
      </c>
      <c r="H14" s="283">
        <f t="shared" si="6"/>
        <v>181843.79395976642</v>
      </c>
      <c r="I14" s="283">
        <f t="shared" si="0"/>
        <v>21821.25527517197</v>
      </c>
      <c r="J14" s="935">
        <f t="shared" si="7"/>
        <v>156520.36191203599</v>
      </c>
      <c r="K14" s="671">
        <f t="shared" si="8"/>
        <v>203665.0492349384</v>
      </c>
    </row>
    <row r="15" spans="2:12" ht="12.75" thickBot="1">
      <c r="C15" s="671">
        <f t="shared" si="1"/>
        <v>62.319705000000006</v>
      </c>
      <c r="D15" s="671"/>
      <c r="E15" s="671">
        <f t="shared" si="3"/>
        <v>6.16</v>
      </c>
      <c r="F15" s="671"/>
      <c r="G15" s="283">
        <f t="shared" si="5"/>
        <v>1.35</v>
      </c>
      <c r="H15" s="283"/>
      <c r="I15" s="283"/>
      <c r="J15" s="935"/>
      <c r="K15" s="671">
        <f t="shared" si="8"/>
        <v>0</v>
      </c>
    </row>
    <row r="16" spans="2:12" ht="12.75" thickBot="1">
      <c r="B16" s="1296">
        <v>51</v>
      </c>
      <c r="C16" s="671">
        <f t="shared" si="1"/>
        <v>62.319705000000006</v>
      </c>
      <c r="D16" s="671">
        <f t="shared" ref="D16:D78" si="9">B16*C16</f>
        <v>3178.3049550000005</v>
      </c>
      <c r="E16" s="671">
        <f t="shared" si="3"/>
        <v>6.16</v>
      </c>
      <c r="F16" s="671">
        <f t="shared" ref="F16:F78" si="10">D16*E16</f>
        <v>19578.358522800005</v>
      </c>
      <c r="G16" s="283">
        <f t="shared" si="5"/>
        <v>1.35</v>
      </c>
      <c r="H16" s="283">
        <f t="shared" ref="H16:H78" si="11">F16*G16</f>
        <v>26430.784005780009</v>
      </c>
      <c r="I16" s="283">
        <f t="shared" ref="I16:I78" si="12">H16*12/100</f>
        <v>3171.6940806936013</v>
      </c>
      <c r="J16" s="935">
        <f t="shared" ref="J16:J78" si="13">F16+I16</f>
        <v>22750.052603493605</v>
      </c>
      <c r="K16" s="671">
        <f t="shared" si="8"/>
        <v>29602.478086473613</v>
      </c>
    </row>
    <row r="17" spans="2:11" ht="12.75" thickBot="1">
      <c r="B17" s="1297">
        <v>113.22</v>
      </c>
      <c r="C17" s="671">
        <f t="shared" si="1"/>
        <v>62.319705000000006</v>
      </c>
      <c r="D17" s="671">
        <f t="shared" si="9"/>
        <v>7055.8370001000003</v>
      </c>
      <c r="E17" s="671">
        <f t="shared" si="3"/>
        <v>6.16</v>
      </c>
      <c r="F17" s="671">
        <f t="shared" si="10"/>
        <v>43463.955920616005</v>
      </c>
      <c r="G17" s="283">
        <f t="shared" si="5"/>
        <v>1.35</v>
      </c>
      <c r="H17" s="283">
        <f t="shared" si="11"/>
        <v>58676.340492831609</v>
      </c>
      <c r="I17" s="283">
        <f t="shared" si="12"/>
        <v>7041.1608591397935</v>
      </c>
      <c r="J17" s="935">
        <f t="shared" si="13"/>
        <v>50505.116779755801</v>
      </c>
      <c r="K17" s="671">
        <f t="shared" si="8"/>
        <v>65717.501351971412</v>
      </c>
    </row>
    <row r="18" spans="2:11" ht="12.75" thickBot="1">
      <c r="B18" s="1298">
        <v>66.3</v>
      </c>
      <c r="C18" s="671">
        <f t="shared" si="1"/>
        <v>62.319705000000006</v>
      </c>
      <c r="D18" s="671">
        <f t="shared" si="9"/>
        <v>4131.7964415000006</v>
      </c>
      <c r="E18" s="671">
        <f t="shared" si="3"/>
        <v>6.16</v>
      </c>
      <c r="F18" s="671">
        <f t="shared" si="10"/>
        <v>25451.866079640004</v>
      </c>
      <c r="G18" s="283">
        <f t="shared" si="5"/>
        <v>1.35</v>
      </c>
      <c r="H18" s="283">
        <f t="shared" si="11"/>
        <v>34360.019207514008</v>
      </c>
      <c r="I18" s="283">
        <f t="shared" si="12"/>
        <v>4123.2023049016807</v>
      </c>
      <c r="J18" s="935">
        <f t="shared" si="13"/>
        <v>29575.068384541686</v>
      </c>
      <c r="K18" s="671">
        <f t="shared" si="8"/>
        <v>38483.221512415694</v>
      </c>
    </row>
    <row r="19" spans="2:11" ht="12.75" thickBot="1">
      <c r="B19" s="1298">
        <v>141.78</v>
      </c>
      <c r="C19" s="671">
        <f t="shared" si="1"/>
        <v>62.319705000000006</v>
      </c>
      <c r="D19" s="671">
        <f t="shared" si="9"/>
        <v>8835.6877749000014</v>
      </c>
      <c r="E19" s="671">
        <f t="shared" si="3"/>
        <v>6.16</v>
      </c>
      <c r="F19" s="671">
        <f t="shared" si="10"/>
        <v>54427.836693384008</v>
      </c>
      <c r="G19" s="283">
        <f t="shared" si="5"/>
        <v>1.35</v>
      </c>
      <c r="H19" s="283">
        <f t="shared" si="11"/>
        <v>73477.579536068413</v>
      </c>
      <c r="I19" s="283">
        <f t="shared" si="12"/>
        <v>8817.3095443282091</v>
      </c>
      <c r="J19" s="935">
        <f t="shared" si="13"/>
        <v>63245.146237712215</v>
      </c>
      <c r="K19" s="671">
        <f t="shared" si="8"/>
        <v>82294.889080396635</v>
      </c>
    </row>
    <row r="20" spans="2:11" ht="12.75" thickBot="1">
      <c r="B20" s="1298">
        <v>93.84</v>
      </c>
      <c r="C20" s="671">
        <f t="shared" si="1"/>
        <v>62.319705000000006</v>
      </c>
      <c r="D20" s="671">
        <f t="shared" si="9"/>
        <v>5848.0811172000003</v>
      </c>
      <c r="E20" s="671">
        <f t="shared" si="3"/>
        <v>6.16</v>
      </c>
      <c r="F20" s="671">
        <f t="shared" si="10"/>
        <v>36024.179681952002</v>
      </c>
      <c r="G20" s="283">
        <f t="shared" si="5"/>
        <v>1.35</v>
      </c>
      <c r="H20" s="283">
        <f t="shared" si="11"/>
        <v>48632.642570635209</v>
      </c>
      <c r="I20" s="283">
        <f t="shared" si="12"/>
        <v>5835.9171084762247</v>
      </c>
      <c r="J20" s="935">
        <f t="shared" si="13"/>
        <v>41860.09679042823</v>
      </c>
      <c r="K20" s="671">
        <f t="shared" si="8"/>
        <v>54468.559679111437</v>
      </c>
    </row>
    <row r="21" spans="2:11" ht="12.75" thickBot="1">
      <c r="B21" s="1298">
        <v>215.22</v>
      </c>
      <c r="C21" s="671">
        <f t="shared" si="1"/>
        <v>62.319705000000006</v>
      </c>
      <c r="D21" s="671">
        <f t="shared" si="9"/>
        <v>13412.446910100001</v>
      </c>
      <c r="E21" s="671">
        <f t="shared" si="3"/>
        <v>6.16</v>
      </c>
      <c r="F21" s="671">
        <f t="shared" si="10"/>
        <v>82620.672966216007</v>
      </c>
      <c r="G21" s="283">
        <f t="shared" si="5"/>
        <v>1.35</v>
      </c>
      <c r="H21" s="283">
        <f t="shared" si="11"/>
        <v>111537.90850439161</v>
      </c>
      <c r="I21" s="283">
        <f t="shared" si="12"/>
        <v>13384.549020526994</v>
      </c>
      <c r="J21" s="935">
        <f t="shared" si="13"/>
        <v>96005.221986742996</v>
      </c>
      <c r="K21" s="671">
        <f t="shared" si="8"/>
        <v>124922.45752491862</v>
      </c>
    </row>
    <row r="22" spans="2:11" ht="12.75" thickBot="1">
      <c r="C22" s="671">
        <f t="shared" si="1"/>
        <v>62.319705000000006</v>
      </c>
      <c r="D22" s="671"/>
      <c r="E22" s="671">
        <f t="shared" si="3"/>
        <v>6.16</v>
      </c>
      <c r="F22" s="671"/>
      <c r="G22" s="283">
        <f t="shared" si="5"/>
        <v>1.35</v>
      </c>
      <c r="H22" s="283"/>
      <c r="I22" s="283"/>
      <c r="J22" s="935"/>
      <c r="K22" s="671">
        <f t="shared" si="8"/>
        <v>0</v>
      </c>
    </row>
    <row r="23" spans="2:11" ht="12.75" thickBot="1">
      <c r="B23" s="1299">
        <v>103.02</v>
      </c>
      <c r="C23" s="671">
        <f t="shared" si="1"/>
        <v>62.319705000000006</v>
      </c>
      <c r="D23" s="671">
        <f t="shared" si="9"/>
        <v>6420.1760091000006</v>
      </c>
      <c r="E23" s="671">
        <f t="shared" si="3"/>
        <v>6.16</v>
      </c>
      <c r="F23" s="671">
        <f t="shared" si="10"/>
        <v>39548.284216056003</v>
      </c>
      <c r="G23" s="283">
        <f t="shared" si="5"/>
        <v>1.35</v>
      </c>
      <c r="H23" s="283">
        <f t="shared" si="11"/>
        <v>53390.183691675607</v>
      </c>
      <c r="I23" s="283">
        <f t="shared" si="12"/>
        <v>6406.8220430010733</v>
      </c>
      <c r="J23" s="935">
        <f t="shared" si="13"/>
        <v>45955.10625905708</v>
      </c>
      <c r="K23" s="671">
        <f t="shared" si="8"/>
        <v>59797.005734676684</v>
      </c>
    </row>
    <row r="24" spans="2:11" ht="12.75" thickBot="1">
      <c r="B24" s="1301">
        <v>214.20000000000002</v>
      </c>
      <c r="C24" s="671">
        <f t="shared" si="1"/>
        <v>62.319705000000006</v>
      </c>
      <c r="D24" s="671">
        <f t="shared" si="9"/>
        <v>13348.880811000003</v>
      </c>
      <c r="E24" s="671">
        <f t="shared" si="3"/>
        <v>6.16</v>
      </c>
      <c r="F24" s="671">
        <f t="shared" si="10"/>
        <v>82229.105795760013</v>
      </c>
      <c r="G24" s="283">
        <f t="shared" si="5"/>
        <v>1.35</v>
      </c>
      <c r="H24" s="283">
        <f t="shared" si="11"/>
        <v>111009.29282427602</v>
      </c>
      <c r="I24" s="283">
        <f t="shared" si="12"/>
        <v>13321.115138913123</v>
      </c>
      <c r="J24" s="935">
        <f t="shared" si="13"/>
        <v>95550.22093467314</v>
      </c>
      <c r="K24" s="671">
        <f t="shared" si="8"/>
        <v>124330.40796318917</v>
      </c>
    </row>
    <row r="25" spans="2:11" ht="12.75" thickBot="1">
      <c r="C25" s="671">
        <f t="shared" si="1"/>
        <v>62.319705000000006</v>
      </c>
      <c r="D25" s="671"/>
      <c r="E25" s="671">
        <f t="shared" si="3"/>
        <v>6.16</v>
      </c>
      <c r="F25" s="671"/>
      <c r="G25" s="283">
        <f t="shared" si="5"/>
        <v>1.35</v>
      </c>
      <c r="H25" s="283"/>
      <c r="I25" s="283"/>
      <c r="J25" s="935"/>
      <c r="K25" s="671">
        <f t="shared" si="8"/>
        <v>0</v>
      </c>
    </row>
    <row r="26" spans="2:11" ht="12.75" thickBot="1">
      <c r="B26" s="1299">
        <v>89.76</v>
      </c>
      <c r="C26" s="671">
        <f t="shared" si="1"/>
        <v>62.319705000000006</v>
      </c>
      <c r="D26" s="671">
        <f t="shared" si="9"/>
        <v>5593.8167208000004</v>
      </c>
      <c r="E26" s="671">
        <f t="shared" si="3"/>
        <v>6.16</v>
      </c>
      <c r="F26" s="671">
        <f t="shared" si="10"/>
        <v>34457.911000128006</v>
      </c>
      <c r="G26" s="283">
        <f t="shared" si="5"/>
        <v>1.35</v>
      </c>
      <c r="H26" s="283">
        <f t="shared" si="11"/>
        <v>46518.179850172812</v>
      </c>
      <c r="I26" s="283">
        <f t="shared" si="12"/>
        <v>5582.1815820207376</v>
      </c>
      <c r="J26" s="935">
        <f t="shared" si="13"/>
        <v>40040.092582148747</v>
      </c>
      <c r="K26" s="671">
        <f t="shared" si="8"/>
        <v>52100.361432193553</v>
      </c>
    </row>
    <row r="27" spans="2:11" ht="12.75" thickBot="1">
      <c r="B27" s="1301">
        <v>172.38</v>
      </c>
      <c r="C27" s="671">
        <f t="shared" si="1"/>
        <v>62.319705000000006</v>
      </c>
      <c r="D27" s="671">
        <f t="shared" si="9"/>
        <v>10742.670747900002</v>
      </c>
      <c r="E27" s="671">
        <f t="shared" si="3"/>
        <v>6.16</v>
      </c>
      <c r="F27" s="671">
        <f t="shared" si="10"/>
        <v>66174.851807064013</v>
      </c>
      <c r="G27" s="283">
        <f t="shared" si="5"/>
        <v>1.35</v>
      </c>
      <c r="H27" s="283">
        <f t="shared" si="11"/>
        <v>89336.049939536417</v>
      </c>
      <c r="I27" s="283">
        <f t="shared" si="12"/>
        <v>10720.325992744369</v>
      </c>
      <c r="J27" s="935">
        <f t="shared" si="13"/>
        <v>76895.177799808385</v>
      </c>
      <c r="K27" s="671">
        <f t="shared" si="8"/>
        <v>100056.37593228079</v>
      </c>
    </row>
    <row r="28" spans="2:11" ht="12.75" thickBot="1">
      <c r="B28" s="1299">
        <v>89.76</v>
      </c>
      <c r="C28" s="671">
        <f t="shared" si="1"/>
        <v>62.319705000000006</v>
      </c>
      <c r="D28" s="671">
        <f t="shared" si="9"/>
        <v>5593.8167208000004</v>
      </c>
      <c r="E28" s="671">
        <f t="shared" si="3"/>
        <v>6.16</v>
      </c>
      <c r="F28" s="671">
        <f t="shared" si="10"/>
        <v>34457.911000128006</v>
      </c>
      <c r="G28" s="283">
        <f t="shared" si="5"/>
        <v>1.35</v>
      </c>
      <c r="H28" s="283">
        <f t="shared" si="11"/>
        <v>46518.179850172812</v>
      </c>
      <c r="I28" s="283">
        <f t="shared" si="12"/>
        <v>5582.1815820207376</v>
      </c>
      <c r="J28" s="935">
        <f t="shared" si="13"/>
        <v>40040.092582148747</v>
      </c>
      <c r="K28" s="671">
        <f t="shared" si="8"/>
        <v>52100.361432193553</v>
      </c>
    </row>
    <row r="29" spans="2:11" ht="12.75" thickBot="1">
      <c r="B29" s="1301">
        <v>185.64000000000001</v>
      </c>
      <c r="C29" s="671">
        <f t="shared" si="1"/>
        <v>62.319705000000006</v>
      </c>
      <c r="D29" s="671">
        <f t="shared" si="9"/>
        <v>11569.030036200002</v>
      </c>
      <c r="E29" s="671">
        <f t="shared" si="3"/>
        <v>6.16</v>
      </c>
      <c r="F29" s="671">
        <f t="shared" si="10"/>
        <v>71265.225022992017</v>
      </c>
      <c r="G29" s="283">
        <f t="shared" si="5"/>
        <v>1.35</v>
      </c>
      <c r="H29" s="283">
        <f t="shared" si="11"/>
        <v>96208.053781039227</v>
      </c>
      <c r="I29" s="283">
        <f t="shared" si="12"/>
        <v>11544.966453724708</v>
      </c>
      <c r="J29" s="935">
        <f t="shared" si="13"/>
        <v>82810.191476716718</v>
      </c>
      <c r="K29" s="671">
        <f t="shared" si="8"/>
        <v>107753.02023476394</v>
      </c>
    </row>
    <row r="30" spans="2:11" ht="12.75" thickBot="1">
      <c r="B30" s="1299">
        <v>91.8</v>
      </c>
      <c r="C30" s="671">
        <f t="shared" si="1"/>
        <v>62.319705000000006</v>
      </c>
      <c r="D30" s="671">
        <f t="shared" si="9"/>
        <v>5720.9489190000004</v>
      </c>
      <c r="E30" s="671">
        <f t="shared" si="3"/>
        <v>6.16</v>
      </c>
      <c r="F30" s="671">
        <f t="shared" si="10"/>
        <v>35241.04534104</v>
      </c>
      <c r="G30" s="283">
        <f t="shared" si="5"/>
        <v>1.35</v>
      </c>
      <c r="H30" s="283">
        <f t="shared" si="11"/>
        <v>47575.411210404003</v>
      </c>
      <c r="I30" s="283">
        <f t="shared" si="12"/>
        <v>5709.0493452484798</v>
      </c>
      <c r="J30" s="935">
        <f t="shared" si="13"/>
        <v>40950.094686288481</v>
      </c>
      <c r="K30" s="671">
        <f t="shared" si="8"/>
        <v>53284.460555652491</v>
      </c>
    </row>
    <row r="31" spans="2:11" ht="12.75" thickBot="1">
      <c r="B31" s="1301">
        <v>221.34</v>
      </c>
      <c r="C31" s="671">
        <f t="shared" si="1"/>
        <v>62.319705000000006</v>
      </c>
      <c r="D31" s="671">
        <f t="shared" si="9"/>
        <v>13793.843504700002</v>
      </c>
      <c r="E31" s="671">
        <f t="shared" si="3"/>
        <v>6.16</v>
      </c>
      <c r="F31" s="671">
        <f t="shared" si="10"/>
        <v>84970.075988952012</v>
      </c>
      <c r="G31" s="283">
        <f t="shared" si="5"/>
        <v>1.35</v>
      </c>
      <c r="H31" s="283">
        <f t="shared" si="11"/>
        <v>114709.60258508523</v>
      </c>
      <c r="I31" s="283">
        <f t="shared" si="12"/>
        <v>13765.152310210229</v>
      </c>
      <c r="J31" s="935">
        <f t="shared" si="13"/>
        <v>98735.228299162234</v>
      </c>
      <c r="K31" s="671">
        <f t="shared" si="8"/>
        <v>128474.75489529547</v>
      </c>
    </row>
    <row r="32" spans="2:11" ht="12.75" thickBot="1">
      <c r="B32" s="1299">
        <v>116.28</v>
      </c>
      <c r="C32" s="671">
        <f t="shared" si="1"/>
        <v>62.319705000000006</v>
      </c>
      <c r="D32" s="671">
        <f t="shared" si="9"/>
        <v>7246.5352974000007</v>
      </c>
      <c r="E32" s="671">
        <f t="shared" si="3"/>
        <v>6.16</v>
      </c>
      <c r="F32" s="671">
        <f t="shared" si="10"/>
        <v>44638.657431984007</v>
      </c>
      <c r="G32" s="283">
        <f t="shared" si="5"/>
        <v>1.35</v>
      </c>
      <c r="H32" s="283">
        <f t="shared" si="11"/>
        <v>60262.18753317841</v>
      </c>
      <c r="I32" s="283">
        <f t="shared" si="12"/>
        <v>7231.4625039814091</v>
      </c>
      <c r="J32" s="935">
        <f t="shared" si="13"/>
        <v>51870.119935965413</v>
      </c>
      <c r="K32" s="671">
        <f t="shared" si="8"/>
        <v>67493.650037159823</v>
      </c>
    </row>
    <row r="33" spans="2:11" ht="12.75" thickBot="1">
      <c r="B33" s="1301">
        <v>376.38</v>
      </c>
      <c r="C33" s="671">
        <f t="shared" si="1"/>
        <v>62.319705000000006</v>
      </c>
      <c r="D33" s="671">
        <f t="shared" si="9"/>
        <v>23455.890567900002</v>
      </c>
      <c r="E33" s="671">
        <f t="shared" si="3"/>
        <v>6.16</v>
      </c>
      <c r="F33" s="671">
        <f t="shared" si="10"/>
        <v>144488.285898264</v>
      </c>
      <c r="G33" s="283">
        <f t="shared" si="5"/>
        <v>1.35</v>
      </c>
      <c r="H33" s="283">
        <f t="shared" si="11"/>
        <v>195059.18596265643</v>
      </c>
      <c r="I33" s="283">
        <f t="shared" si="12"/>
        <v>23407.102315518772</v>
      </c>
      <c r="J33" s="935">
        <f t="shared" si="13"/>
        <v>167895.38821378277</v>
      </c>
      <c r="K33" s="671">
        <f t="shared" si="8"/>
        <v>218466.28827817523</v>
      </c>
    </row>
    <row r="34" spans="2:11" ht="12.75" thickBot="1">
      <c r="B34" s="1299">
        <v>125.46000000000001</v>
      </c>
      <c r="C34" s="671">
        <f t="shared" si="1"/>
        <v>62.319705000000006</v>
      </c>
      <c r="D34" s="671">
        <f t="shared" si="9"/>
        <v>7818.6301893000009</v>
      </c>
      <c r="E34" s="671">
        <f t="shared" si="3"/>
        <v>6.16</v>
      </c>
      <c r="F34" s="671">
        <f t="shared" si="10"/>
        <v>48162.761966088008</v>
      </c>
      <c r="G34" s="283">
        <f t="shared" si="5"/>
        <v>1.35</v>
      </c>
      <c r="H34" s="283">
        <f t="shared" si="11"/>
        <v>65019.728654218816</v>
      </c>
      <c r="I34" s="283">
        <f t="shared" si="12"/>
        <v>7802.3674385062586</v>
      </c>
      <c r="J34" s="935">
        <f t="shared" si="13"/>
        <v>55965.129404594263</v>
      </c>
      <c r="K34" s="671">
        <f t="shared" si="8"/>
        <v>72822.096092725085</v>
      </c>
    </row>
    <row r="35" spans="2:11" ht="12.75" thickBot="1">
      <c r="B35" s="1301">
        <v>480.42</v>
      </c>
      <c r="C35" s="671">
        <f t="shared" si="1"/>
        <v>62.319705000000006</v>
      </c>
      <c r="D35" s="671">
        <f t="shared" si="9"/>
        <v>29939.632676100005</v>
      </c>
      <c r="E35" s="671">
        <f t="shared" si="3"/>
        <v>6.16</v>
      </c>
      <c r="F35" s="671">
        <f t="shared" si="10"/>
        <v>184428.13728477605</v>
      </c>
      <c r="G35" s="283">
        <f t="shared" si="5"/>
        <v>1.35</v>
      </c>
      <c r="H35" s="283">
        <f t="shared" si="11"/>
        <v>248977.98533444767</v>
      </c>
      <c r="I35" s="283">
        <f t="shared" si="12"/>
        <v>29877.358240133719</v>
      </c>
      <c r="J35" s="935">
        <f t="shared" si="13"/>
        <v>214305.49552490975</v>
      </c>
      <c r="K35" s="671">
        <f t="shared" si="8"/>
        <v>278855.34357458143</v>
      </c>
    </row>
    <row r="36" spans="2:11" ht="12.75" thickBot="1">
      <c r="C36" s="671">
        <f t="shared" si="1"/>
        <v>62.319705000000006</v>
      </c>
      <c r="D36" s="671"/>
      <c r="E36" s="671">
        <f t="shared" si="3"/>
        <v>6.16</v>
      </c>
      <c r="F36" s="671"/>
      <c r="G36" s="283">
        <f t="shared" si="5"/>
        <v>1.35</v>
      </c>
      <c r="H36" s="283"/>
      <c r="I36" s="283"/>
      <c r="J36" s="935"/>
      <c r="K36" s="671">
        <f t="shared" si="8"/>
        <v>0</v>
      </c>
    </row>
    <row r="37" spans="2:11" ht="12.75" thickBot="1">
      <c r="B37" s="1299">
        <v>85.68</v>
      </c>
      <c r="C37" s="671">
        <f t="shared" si="1"/>
        <v>62.319705000000006</v>
      </c>
      <c r="D37" s="671">
        <f t="shared" si="9"/>
        <v>5339.5523244000005</v>
      </c>
      <c r="E37" s="671">
        <f t="shared" si="3"/>
        <v>6.16</v>
      </c>
      <c r="F37" s="671">
        <f t="shared" si="10"/>
        <v>32891.642318304002</v>
      </c>
      <c r="G37" s="283">
        <f t="shared" si="5"/>
        <v>1.35</v>
      </c>
      <c r="H37" s="283">
        <f t="shared" si="11"/>
        <v>44403.717129710407</v>
      </c>
      <c r="I37" s="283">
        <f t="shared" si="12"/>
        <v>5328.4460555652486</v>
      </c>
      <c r="J37" s="935">
        <f t="shared" si="13"/>
        <v>38220.08837386925</v>
      </c>
      <c r="K37" s="671">
        <f t="shared" si="8"/>
        <v>49732.163185275662</v>
      </c>
    </row>
    <row r="38" spans="2:11" ht="12.75" thickBot="1">
      <c r="B38" s="1301">
        <v>177.48</v>
      </c>
      <c r="C38" s="671">
        <f t="shared" si="1"/>
        <v>62.319705000000006</v>
      </c>
      <c r="D38" s="671">
        <f t="shared" si="9"/>
        <v>11060.5012434</v>
      </c>
      <c r="E38" s="671">
        <f t="shared" si="3"/>
        <v>6.16</v>
      </c>
      <c r="F38" s="671">
        <f t="shared" si="10"/>
        <v>68132.687659343996</v>
      </c>
      <c r="G38" s="283">
        <f t="shared" si="5"/>
        <v>1.35</v>
      </c>
      <c r="H38" s="283">
        <f t="shared" si="11"/>
        <v>91979.128340114403</v>
      </c>
      <c r="I38" s="283">
        <f t="shared" si="12"/>
        <v>11037.49540081373</v>
      </c>
      <c r="J38" s="935">
        <f t="shared" si="13"/>
        <v>79170.183060157724</v>
      </c>
      <c r="K38" s="671">
        <f t="shared" si="8"/>
        <v>103016.62374092815</v>
      </c>
    </row>
    <row r="39" spans="2:11" ht="12.75" thickBot="1">
      <c r="B39" s="1299">
        <v>87.72</v>
      </c>
      <c r="C39" s="671">
        <f t="shared" si="1"/>
        <v>62.319705000000006</v>
      </c>
      <c r="D39" s="671">
        <f t="shared" si="9"/>
        <v>5466.6845226000005</v>
      </c>
      <c r="E39" s="671">
        <f t="shared" si="3"/>
        <v>6.16</v>
      </c>
      <c r="F39" s="671">
        <f t="shared" si="10"/>
        <v>33674.776659216004</v>
      </c>
      <c r="G39" s="283">
        <f t="shared" si="5"/>
        <v>1.35</v>
      </c>
      <c r="H39" s="283">
        <f t="shared" si="11"/>
        <v>45460.948489941606</v>
      </c>
      <c r="I39" s="283">
        <f t="shared" si="12"/>
        <v>5455.3138187929926</v>
      </c>
      <c r="J39" s="935">
        <f t="shared" si="13"/>
        <v>39130.090478008999</v>
      </c>
      <c r="K39" s="671">
        <f t="shared" si="8"/>
        <v>50916.2623087346</v>
      </c>
    </row>
    <row r="40" spans="2:11" ht="12.75" thickBot="1">
      <c r="B40" s="1301">
        <v>210.12</v>
      </c>
      <c r="C40" s="671">
        <f t="shared" si="1"/>
        <v>62.319705000000006</v>
      </c>
      <c r="D40" s="671">
        <f t="shared" si="9"/>
        <v>13094.616414600001</v>
      </c>
      <c r="E40" s="671">
        <f t="shared" si="3"/>
        <v>6.16</v>
      </c>
      <c r="F40" s="671">
        <f t="shared" si="10"/>
        <v>80662.83711393601</v>
      </c>
      <c r="G40" s="283">
        <f t="shared" si="5"/>
        <v>1.35</v>
      </c>
      <c r="H40" s="283">
        <f t="shared" si="11"/>
        <v>108894.83010381363</v>
      </c>
      <c r="I40" s="283">
        <f t="shared" si="12"/>
        <v>13067.379612457637</v>
      </c>
      <c r="J40" s="935">
        <f t="shared" si="13"/>
        <v>93730.216726393643</v>
      </c>
      <c r="K40" s="671">
        <f t="shared" si="8"/>
        <v>121962.20971627127</v>
      </c>
    </row>
    <row r="41" spans="2:11" ht="12.75" thickBot="1">
      <c r="C41" s="671">
        <f t="shared" si="1"/>
        <v>62.319705000000006</v>
      </c>
      <c r="D41" s="671"/>
      <c r="E41" s="671">
        <f t="shared" si="3"/>
        <v>6.16</v>
      </c>
      <c r="F41" s="671"/>
      <c r="G41" s="283">
        <f t="shared" si="5"/>
        <v>1.35</v>
      </c>
      <c r="H41" s="283"/>
      <c r="I41" s="283"/>
      <c r="J41" s="935"/>
      <c r="K41" s="671">
        <f t="shared" si="8"/>
        <v>0</v>
      </c>
    </row>
    <row r="42" spans="2:11" ht="12.75" thickBot="1">
      <c r="B42" s="1302">
        <v>123.42</v>
      </c>
      <c r="C42" s="671">
        <f t="shared" si="1"/>
        <v>62.319705000000006</v>
      </c>
      <c r="D42" s="671">
        <f t="shared" si="9"/>
        <v>7691.4979911000009</v>
      </c>
      <c r="E42" s="671">
        <f t="shared" si="3"/>
        <v>6.16</v>
      </c>
      <c r="F42" s="671">
        <f t="shared" si="10"/>
        <v>47379.627625176006</v>
      </c>
      <c r="G42" s="283">
        <f t="shared" si="5"/>
        <v>1.35</v>
      </c>
      <c r="H42" s="283">
        <f t="shared" si="11"/>
        <v>63962.49729398761</v>
      </c>
      <c r="I42" s="283">
        <f t="shared" si="12"/>
        <v>7675.4996752785137</v>
      </c>
      <c r="J42" s="935">
        <f t="shared" si="13"/>
        <v>55055.127300454522</v>
      </c>
      <c r="K42" s="671">
        <f t="shared" si="8"/>
        <v>71637.996969266125</v>
      </c>
    </row>
    <row r="43" spans="2:11" ht="12.75" thickBot="1">
      <c r="B43" s="1303">
        <v>236.64000000000001</v>
      </c>
      <c r="C43" s="671">
        <f t="shared" si="1"/>
        <v>62.319705000000006</v>
      </c>
      <c r="D43" s="671">
        <f t="shared" si="9"/>
        <v>14747.334991200003</v>
      </c>
      <c r="E43" s="671">
        <f t="shared" si="3"/>
        <v>6.16</v>
      </c>
      <c r="F43" s="671">
        <f t="shared" si="10"/>
        <v>90843.583545792018</v>
      </c>
      <c r="G43" s="283">
        <f t="shared" si="5"/>
        <v>1.35</v>
      </c>
      <c r="H43" s="283">
        <f t="shared" si="11"/>
        <v>122638.83778681923</v>
      </c>
      <c r="I43" s="283">
        <f t="shared" si="12"/>
        <v>14716.66053441831</v>
      </c>
      <c r="J43" s="935">
        <f t="shared" si="13"/>
        <v>105560.24408021032</v>
      </c>
      <c r="K43" s="671">
        <f t="shared" si="8"/>
        <v>137355.49832123757</v>
      </c>
    </row>
    <row r="44" spans="2:11" ht="12.75" thickBot="1">
      <c r="B44" s="1302">
        <v>176.46</v>
      </c>
      <c r="C44" s="671">
        <f t="shared" si="1"/>
        <v>62.319705000000006</v>
      </c>
      <c r="D44" s="671">
        <f t="shared" si="9"/>
        <v>10996.935144300001</v>
      </c>
      <c r="E44" s="671">
        <f t="shared" si="3"/>
        <v>6.16</v>
      </c>
      <c r="F44" s="671">
        <f t="shared" si="10"/>
        <v>67741.120488888017</v>
      </c>
      <c r="G44" s="283">
        <f t="shared" si="5"/>
        <v>1.35</v>
      </c>
      <c r="H44" s="283">
        <f t="shared" si="11"/>
        <v>91450.512659998829</v>
      </c>
      <c r="I44" s="283">
        <f t="shared" si="12"/>
        <v>10974.061519199859</v>
      </c>
      <c r="J44" s="935">
        <f t="shared" si="13"/>
        <v>78715.182008087868</v>
      </c>
      <c r="K44" s="671">
        <f t="shared" si="8"/>
        <v>102424.57417919869</v>
      </c>
    </row>
    <row r="45" spans="2:11" ht="12.75" thickBot="1">
      <c r="B45" s="1303">
        <v>42.84</v>
      </c>
      <c r="C45" s="671">
        <f t="shared" si="1"/>
        <v>62.319705000000006</v>
      </c>
      <c r="D45" s="671">
        <f t="shared" si="9"/>
        <v>2669.7761622000003</v>
      </c>
      <c r="E45" s="671">
        <f t="shared" si="3"/>
        <v>6.16</v>
      </c>
      <c r="F45" s="671">
        <f t="shared" si="10"/>
        <v>16445.821159152001</v>
      </c>
      <c r="G45" s="283">
        <f t="shared" si="5"/>
        <v>1.35</v>
      </c>
      <c r="H45" s="283">
        <f t="shared" si="11"/>
        <v>22201.858564855203</v>
      </c>
      <c r="I45" s="283">
        <f t="shared" si="12"/>
        <v>2664.2230277826243</v>
      </c>
      <c r="J45" s="935">
        <f t="shared" si="13"/>
        <v>19110.044186934625</v>
      </c>
      <c r="K45" s="671">
        <f t="shared" si="8"/>
        <v>24866.081592637831</v>
      </c>
    </row>
    <row r="46" spans="2:11" ht="12.75" thickBot="1">
      <c r="B46" s="1302">
        <v>79.56</v>
      </c>
      <c r="C46" s="671">
        <f t="shared" si="1"/>
        <v>62.319705000000006</v>
      </c>
      <c r="D46" s="671">
        <f t="shared" si="9"/>
        <v>4958.1557298000007</v>
      </c>
      <c r="E46" s="671">
        <f t="shared" si="3"/>
        <v>6.16</v>
      </c>
      <c r="F46" s="671">
        <f t="shared" si="10"/>
        <v>30542.239295568004</v>
      </c>
      <c r="G46" s="283">
        <f t="shared" si="5"/>
        <v>1.35</v>
      </c>
      <c r="H46" s="283">
        <f t="shared" si="11"/>
        <v>41232.023049016811</v>
      </c>
      <c r="I46" s="283">
        <f t="shared" si="12"/>
        <v>4947.8427658820174</v>
      </c>
      <c r="J46" s="935">
        <f t="shared" si="13"/>
        <v>35490.082061450019</v>
      </c>
      <c r="K46" s="671">
        <f t="shared" si="8"/>
        <v>46179.865814898832</v>
      </c>
    </row>
    <row r="47" spans="2:11" ht="12.75" thickBot="1">
      <c r="C47" s="671">
        <f t="shared" si="1"/>
        <v>62.319705000000006</v>
      </c>
      <c r="D47" s="671"/>
      <c r="E47" s="671">
        <f t="shared" si="3"/>
        <v>6.16</v>
      </c>
      <c r="F47" s="671"/>
      <c r="G47" s="283">
        <f t="shared" si="5"/>
        <v>1.35</v>
      </c>
      <c r="H47" s="283"/>
      <c r="I47" s="283"/>
      <c r="J47" s="935"/>
      <c r="K47" s="671">
        <f t="shared" si="8"/>
        <v>0</v>
      </c>
    </row>
    <row r="48" spans="2:11" ht="12.75" thickBot="1">
      <c r="B48" s="1303">
        <v>128.52000000000001</v>
      </c>
      <c r="C48" s="671">
        <f t="shared" si="1"/>
        <v>62.319705000000006</v>
      </c>
      <c r="D48" s="671">
        <f t="shared" si="9"/>
        <v>8009.3284866000013</v>
      </c>
      <c r="E48" s="671">
        <f t="shared" si="3"/>
        <v>6.16</v>
      </c>
      <c r="F48" s="671">
        <f t="shared" si="10"/>
        <v>49337.463477456011</v>
      </c>
      <c r="G48" s="283">
        <f t="shared" si="5"/>
        <v>1.35</v>
      </c>
      <c r="H48" s="283">
        <f t="shared" si="11"/>
        <v>66605.575694565618</v>
      </c>
      <c r="I48" s="283">
        <f t="shared" si="12"/>
        <v>7992.6690833478751</v>
      </c>
      <c r="J48" s="935">
        <f t="shared" si="13"/>
        <v>57330.13256080389</v>
      </c>
      <c r="K48" s="671">
        <f t="shared" si="8"/>
        <v>74598.244777913496</v>
      </c>
    </row>
    <row r="49" spans="2:11" ht="12.75" thickBot="1">
      <c r="B49" s="1302">
        <v>257.04000000000002</v>
      </c>
      <c r="C49" s="671">
        <f t="shared" si="1"/>
        <v>62.319705000000006</v>
      </c>
      <c r="D49" s="671">
        <f t="shared" si="9"/>
        <v>16018.656973200003</v>
      </c>
      <c r="E49" s="671">
        <f t="shared" si="3"/>
        <v>6.16</v>
      </c>
      <c r="F49" s="671">
        <f t="shared" si="10"/>
        <v>98674.926954912022</v>
      </c>
      <c r="G49" s="283">
        <f t="shared" si="5"/>
        <v>1.35</v>
      </c>
      <c r="H49" s="283">
        <f t="shared" si="11"/>
        <v>133211.15138913124</v>
      </c>
      <c r="I49" s="283">
        <f t="shared" si="12"/>
        <v>15985.33816669575</v>
      </c>
      <c r="J49" s="935">
        <f t="shared" si="13"/>
        <v>114660.26512160778</v>
      </c>
      <c r="K49" s="671">
        <f t="shared" si="8"/>
        <v>149196.48955582699</v>
      </c>
    </row>
    <row r="50" spans="2:11" ht="12.75" thickBot="1">
      <c r="C50" s="671">
        <f t="shared" si="1"/>
        <v>62.319705000000006</v>
      </c>
      <c r="D50" s="671"/>
      <c r="E50" s="671">
        <f t="shared" si="3"/>
        <v>6.16</v>
      </c>
      <c r="F50" s="671"/>
      <c r="G50" s="283">
        <f t="shared" si="5"/>
        <v>1.35</v>
      </c>
      <c r="H50" s="283"/>
      <c r="I50" s="283"/>
      <c r="J50" s="935"/>
      <c r="K50" s="671">
        <f t="shared" si="8"/>
        <v>0</v>
      </c>
    </row>
    <row r="51" spans="2:11" ht="12.75" thickBot="1">
      <c r="B51" s="1304">
        <v>184.62</v>
      </c>
      <c r="C51" s="671">
        <f t="shared" si="1"/>
        <v>62.319705000000006</v>
      </c>
      <c r="D51" s="671">
        <f t="shared" si="9"/>
        <v>11505.463937100001</v>
      </c>
      <c r="E51" s="671">
        <f t="shared" si="3"/>
        <v>6.16</v>
      </c>
      <c r="F51" s="671">
        <f t="shared" si="10"/>
        <v>70873.657852536009</v>
      </c>
      <c r="G51" s="283">
        <f t="shared" si="5"/>
        <v>1.35</v>
      </c>
      <c r="H51" s="283">
        <f t="shared" si="11"/>
        <v>95679.438100923624</v>
      </c>
      <c r="I51" s="283">
        <f t="shared" si="12"/>
        <v>11481.532572110835</v>
      </c>
      <c r="J51" s="935">
        <f t="shared" si="13"/>
        <v>82355.190424646848</v>
      </c>
      <c r="K51" s="671">
        <f t="shared" si="8"/>
        <v>107160.97067303446</v>
      </c>
    </row>
    <row r="52" spans="2:11" ht="12.75" thickBot="1">
      <c r="C52" s="671">
        <f t="shared" si="1"/>
        <v>62.319705000000006</v>
      </c>
      <c r="D52" s="671"/>
      <c r="E52" s="671">
        <f t="shared" si="3"/>
        <v>6.16</v>
      </c>
      <c r="F52" s="671"/>
      <c r="G52" s="283">
        <f t="shared" si="5"/>
        <v>1.35</v>
      </c>
      <c r="H52" s="283"/>
      <c r="I52" s="283"/>
      <c r="J52" s="935"/>
      <c r="K52" s="671">
        <f t="shared" si="8"/>
        <v>0</v>
      </c>
    </row>
    <row r="53" spans="2:11" ht="12.75" thickBot="1">
      <c r="B53" s="1304">
        <v>14.280000000000001</v>
      </c>
      <c r="C53" s="671">
        <f t="shared" si="1"/>
        <v>62.319705000000006</v>
      </c>
      <c r="D53" s="671">
        <f t="shared" si="9"/>
        <v>889.9253874000002</v>
      </c>
      <c r="E53" s="671">
        <f t="shared" si="3"/>
        <v>6.16</v>
      </c>
      <c r="F53" s="671">
        <f t="shared" si="10"/>
        <v>5481.9403863840016</v>
      </c>
      <c r="G53" s="283">
        <f t="shared" si="5"/>
        <v>1.35</v>
      </c>
      <c r="H53" s="283">
        <f t="shared" si="11"/>
        <v>7400.6195216184024</v>
      </c>
      <c r="I53" s="283">
        <f t="shared" si="12"/>
        <v>888.07434259420825</v>
      </c>
      <c r="J53" s="935">
        <f t="shared" si="13"/>
        <v>6370.0147289782099</v>
      </c>
      <c r="K53" s="671">
        <f t="shared" si="8"/>
        <v>8288.6938642126115</v>
      </c>
    </row>
    <row r="54" spans="2:11" ht="12.75" thickBot="1">
      <c r="B54" s="1304">
        <v>10.199999999999999</v>
      </c>
      <c r="C54" s="671">
        <f t="shared" si="1"/>
        <v>62.319705000000006</v>
      </c>
      <c r="D54" s="671">
        <f t="shared" si="9"/>
        <v>635.66099099999997</v>
      </c>
      <c r="E54" s="671">
        <f t="shared" si="3"/>
        <v>6.16</v>
      </c>
      <c r="F54" s="671">
        <f t="shared" si="10"/>
        <v>3915.6717045599999</v>
      </c>
      <c r="G54" s="283">
        <f t="shared" si="5"/>
        <v>1.35</v>
      </c>
      <c r="H54" s="283">
        <f t="shared" si="11"/>
        <v>5286.1568011560003</v>
      </c>
      <c r="I54" s="283">
        <f t="shared" si="12"/>
        <v>634.33881613871995</v>
      </c>
      <c r="J54" s="935">
        <f t="shared" si="13"/>
        <v>4550.01052069872</v>
      </c>
      <c r="K54" s="671">
        <f t="shared" si="8"/>
        <v>5920.4956172947204</v>
      </c>
    </row>
    <row r="55" spans="2:11" ht="12.75" thickBot="1">
      <c r="C55" s="671">
        <f t="shared" si="1"/>
        <v>62.319705000000006</v>
      </c>
      <c r="D55" s="671"/>
      <c r="E55" s="671">
        <f t="shared" si="3"/>
        <v>6.16</v>
      </c>
      <c r="F55" s="671"/>
      <c r="G55" s="283">
        <f t="shared" si="5"/>
        <v>1.35</v>
      </c>
      <c r="H55" s="283"/>
      <c r="I55" s="283"/>
      <c r="J55" s="935"/>
      <c r="K55" s="671">
        <f t="shared" si="8"/>
        <v>0</v>
      </c>
    </row>
    <row r="56" spans="2:11" ht="12.75" thickBot="1">
      <c r="B56" s="1305">
        <v>489</v>
      </c>
      <c r="C56" s="671">
        <f t="shared" si="1"/>
        <v>62.319705000000006</v>
      </c>
      <c r="D56" s="671">
        <f t="shared" si="9"/>
        <v>30474.335745000004</v>
      </c>
      <c r="E56" s="671">
        <f t="shared" si="3"/>
        <v>6.16</v>
      </c>
      <c r="F56" s="671">
        <f t="shared" si="10"/>
        <v>187721.90818920004</v>
      </c>
      <c r="G56" s="283">
        <f t="shared" si="5"/>
        <v>1.35</v>
      </c>
      <c r="H56" s="283">
        <f t="shared" si="11"/>
        <v>253424.57605542007</v>
      </c>
      <c r="I56" s="283">
        <f t="shared" si="12"/>
        <v>30410.949126650408</v>
      </c>
      <c r="J56" s="935">
        <f t="shared" si="13"/>
        <v>218132.85731585044</v>
      </c>
      <c r="K56" s="671">
        <f t="shared" si="8"/>
        <v>283835.5251820705</v>
      </c>
    </row>
    <row r="57" spans="2:11" ht="12.75" thickBot="1">
      <c r="B57" s="1305">
        <v>553</v>
      </c>
      <c r="C57" s="671">
        <f t="shared" si="1"/>
        <v>62.319705000000006</v>
      </c>
      <c r="D57" s="671">
        <f t="shared" si="9"/>
        <v>34462.796865000004</v>
      </c>
      <c r="E57" s="671">
        <f t="shared" si="3"/>
        <v>6.16</v>
      </c>
      <c r="F57" s="671">
        <f t="shared" si="10"/>
        <v>212290.82868840004</v>
      </c>
      <c r="G57" s="283">
        <f t="shared" si="5"/>
        <v>1.35</v>
      </c>
      <c r="H57" s="283">
        <f t="shared" si="11"/>
        <v>286592.61872934009</v>
      </c>
      <c r="I57" s="283">
        <f t="shared" si="12"/>
        <v>34391.114247520811</v>
      </c>
      <c r="J57" s="935">
        <f t="shared" si="13"/>
        <v>246681.94293592084</v>
      </c>
      <c r="K57" s="671">
        <f t="shared" si="8"/>
        <v>320983.73297686095</v>
      </c>
    </row>
    <row r="58" spans="2:11" ht="12.75" thickBot="1">
      <c r="B58" s="1306">
        <v>582</v>
      </c>
      <c r="C58" s="671">
        <f t="shared" si="1"/>
        <v>62.319705000000006</v>
      </c>
      <c r="D58" s="671">
        <f t="shared" si="9"/>
        <v>36270.068310000002</v>
      </c>
      <c r="E58" s="671">
        <f t="shared" si="3"/>
        <v>6.16</v>
      </c>
      <c r="F58" s="671">
        <f t="shared" si="10"/>
        <v>223423.62078960001</v>
      </c>
      <c r="G58" s="283">
        <f t="shared" si="5"/>
        <v>1.35</v>
      </c>
      <c r="H58" s="283">
        <f t="shared" si="11"/>
        <v>301621.88806596003</v>
      </c>
      <c r="I58" s="283">
        <f t="shared" si="12"/>
        <v>36194.626567915206</v>
      </c>
      <c r="J58" s="935">
        <f t="shared" si="13"/>
        <v>259618.24735751521</v>
      </c>
      <c r="K58" s="671">
        <f t="shared" si="8"/>
        <v>337816.51463387528</v>
      </c>
    </row>
    <row r="59" spans="2:11" ht="12.75" thickBot="1">
      <c r="B59" s="1306">
        <v>633</v>
      </c>
      <c r="C59" s="671">
        <f t="shared" si="1"/>
        <v>62.319705000000006</v>
      </c>
      <c r="D59" s="671">
        <f t="shared" si="9"/>
        <v>39448.373265000002</v>
      </c>
      <c r="E59" s="671">
        <f t="shared" si="3"/>
        <v>6.16</v>
      </c>
      <c r="F59" s="671">
        <f t="shared" si="10"/>
        <v>243001.97931240001</v>
      </c>
      <c r="G59" s="283">
        <f t="shared" si="5"/>
        <v>1.35</v>
      </c>
      <c r="H59" s="283">
        <f t="shared" si="11"/>
        <v>328052.67207174003</v>
      </c>
      <c r="I59" s="283">
        <f t="shared" si="12"/>
        <v>39366.320648608802</v>
      </c>
      <c r="J59" s="935">
        <f t="shared" si="13"/>
        <v>282368.29996100883</v>
      </c>
      <c r="K59" s="671">
        <f t="shared" si="8"/>
        <v>367418.99272034888</v>
      </c>
    </row>
    <row r="60" spans="2:11" ht="12.75" thickBot="1">
      <c r="B60" s="1306">
        <v>1128</v>
      </c>
      <c r="C60" s="671">
        <f t="shared" si="1"/>
        <v>62.319705000000006</v>
      </c>
      <c r="D60" s="671">
        <f t="shared" si="9"/>
        <v>70296.627240000002</v>
      </c>
      <c r="E60" s="671">
        <f t="shared" si="3"/>
        <v>6.16</v>
      </c>
      <c r="F60" s="671">
        <f t="shared" si="10"/>
        <v>433027.22379840002</v>
      </c>
      <c r="G60" s="283">
        <f t="shared" si="5"/>
        <v>1.35</v>
      </c>
      <c r="H60" s="283">
        <f t="shared" si="11"/>
        <v>584586.75212784007</v>
      </c>
      <c r="I60" s="283">
        <f t="shared" si="12"/>
        <v>70150.410255340801</v>
      </c>
      <c r="J60" s="935">
        <f t="shared" si="13"/>
        <v>503177.63405374083</v>
      </c>
      <c r="K60" s="671">
        <f t="shared" si="8"/>
        <v>654737.16238318093</v>
      </c>
    </row>
    <row r="61" spans="2:11" ht="12.75" thickBot="1">
      <c r="B61" s="1307">
        <v>1162</v>
      </c>
      <c r="C61" s="671">
        <f t="shared" si="1"/>
        <v>62.319705000000006</v>
      </c>
      <c r="D61" s="671">
        <f t="shared" si="9"/>
        <v>72415.497210000001</v>
      </c>
      <c r="E61" s="671">
        <f t="shared" si="3"/>
        <v>6.16</v>
      </c>
      <c r="F61" s="671">
        <f t="shared" si="10"/>
        <v>446079.46281360002</v>
      </c>
      <c r="G61" s="283">
        <f t="shared" si="5"/>
        <v>1.35</v>
      </c>
      <c r="H61" s="283">
        <f t="shared" si="11"/>
        <v>602207.27479836007</v>
      </c>
      <c r="I61" s="283">
        <f t="shared" si="12"/>
        <v>72264.872975803199</v>
      </c>
      <c r="J61" s="935">
        <f t="shared" si="13"/>
        <v>518344.33578940324</v>
      </c>
      <c r="K61" s="671">
        <f t="shared" si="8"/>
        <v>674472.1477741634</v>
      </c>
    </row>
    <row r="62" spans="2:11" ht="12.75" thickBot="1">
      <c r="C62" s="671">
        <f t="shared" si="1"/>
        <v>62.319705000000006</v>
      </c>
      <c r="D62" s="671"/>
      <c r="E62" s="671">
        <f t="shared" si="3"/>
        <v>6.16</v>
      </c>
      <c r="F62" s="671"/>
      <c r="G62" s="283">
        <f t="shared" si="5"/>
        <v>1.35</v>
      </c>
      <c r="H62" s="283"/>
      <c r="I62" s="283"/>
      <c r="J62" s="935"/>
      <c r="K62" s="671">
        <f t="shared" si="8"/>
        <v>0</v>
      </c>
    </row>
    <row r="63" spans="2:11" ht="12.75" thickBot="1">
      <c r="B63" s="1308">
        <v>87.72</v>
      </c>
      <c r="C63" s="671">
        <f t="shared" si="1"/>
        <v>62.319705000000006</v>
      </c>
      <c r="D63" s="671">
        <f t="shared" si="9"/>
        <v>5466.6845226000005</v>
      </c>
      <c r="E63" s="671">
        <f t="shared" si="3"/>
        <v>6.16</v>
      </c>
      <c r="F63" s="671">
        <f t="shared" si="10"/>
        <v>33674.776659216004</v>
      </c>
      <c r="G63" s="283">
        <f t="shared" si="5"/>
        <v>1.35</v>
      </c>
      <c r="H63" s="283">
        <f t="shared" si="11"/>
        <v>45460.948489941606</v>
      </c>
      <c r="I63" s="283">
        <f t="shared" si="12"/>
        <v>5455.3138187929926</v>
      </c>
      <c r="J63" s="935">
        <f t="shared" si="13"/>
        <v>39130.090478008999</v>
      </c>
      <c r="K63" s="671">
        <f t="shared" si="8"/>
        <v>50916.2623087346</v>
      </c>
    </row>
    <row r="64" spans="2:11" ht="12.75" thickBot="1">
      <c r="B64" s="1308">
        <v>110.16</v>
      </c>
      <c r="C64" s="671">
        <f t="shared" si="1"/>
        <v>62.319705000000006</v>
      </c>
      <c r="D64" s="671">
        <f t="shared" si="9"/>
        <v>6865.1387028000008</v>
      </c>
      <c r="E64" s="671">
        <f t="shared" si="3"/>
        <v>6.16</v>
      </c>
      <c r="F64" s="671">
        <f t="shared" si="10"/>
        <v>42289.254409248009</v>
      </c>
      <c r="G64" s="283">
        <f t="shared" si="5"/>
        <v>1.35</v>
      </c>
      <c r="H64" s="283">
        <f t="shared" si="11"/>
        <v>57090.493452484814</v>
      </c>
      <c r="I64" s="283">
        <f t="shared" si="12"/>
        <v>6850.8592142981779</v>
      </c>
      <c r="J64" s="935">
        <f t="shared" si="13"/>
        <v>49140.113623546189</v>
      </c>
      <c r="K64" s="671">
        <f t="shared" si="8"/>
        <v>63941.352666783001</v>
      </c>
    </row>
    <row r="65" spans="2:11" ht="12.75" thickBot="1">
      <c r="C65" s="671">
        <f t="shared" si="1"/>
        <v>62.319705000000006</v>
      </c>
      <c r="D65" s="671"/>
      <c r="E65" s="671">
        <f t="shared" si="3"/>
        <v>6.16</v>
      </c>
      <c r="F65" s="671"/>
      <c r="G65" s="283">
        <f t="shared" si="5"/>
        <v>1.35</v>
      </c>
      <c r="H65" s="283"/>
      <c r="I65" s="283"/>
      <c r="J65" s="935"/>
      <c r="K65" s="671">
        <f t="shared" si="8"/>
        <v>0</v>
      </c>
    </row>
    <row r="66" spans="2:11" ht="12.75" thickBot="1">
      <c r="B66" s="1308">
        <v>89.76</v>
      </c>
      <c r="C66" s="671">
        <f t="shared" si="1"/>
        <v>62.319705000000006</v>
      </c>
      <c r="D66" s="671">
        <f t="shared" si="9"/>
        <v>5593.8167208000004</v>
      </c>
      <c r="E66" s="671">
        <f t="shared" si="3"/>
        <v>6.16</v>
      </c>
      <c r="F66" s="671">
        <f t="shared" si="10"/>
        <v>34457.911000128006</v>
      </c>
      <c r="G66" s="283">
        <f t="shared" si="5"/>
        <v>1.35</v>
      </c>
      <c r="H66" s="283">
        <f t="shared" si="11"/>
        <v>46518.179850172812</v>
      </c>
      <c r="I66" s="283">
        <f t="shared" si="12"/>
        <v>5582.1815820207376</v>
      </c>
      <c r="J66" s="935">
        <f t="shared" si="13"/>
        <v>40040.092582148747</v>
      </c>
      <c r="K66" s="671">
        <f t="shared" si="8"/>
        <v>52100.361432193553</v>
      </c>
    </row>
    <row r="67" spans="2:11" ht="12.75" thickBot="1">
      <c r="B67" s="1308">
        <v>90.78</v>
      </c>
      <c r="C67" s="671">
        <f t="shared" si="1"/>
        <v>62.319705000000006</v>
      </c>
      <c r="D67" s="671">
        <f t="shared" si="9"/>
        <v>5657.3828199000009</v>
      </c>
      <c r="E67" s="671">
        <f t="shared" si="3"/>
        <v>6.16</v>
      </c>
      <c r="F67" s="671">
        <f t="shared" si="10"/>
        <v>34849.478170584007</v>
      </c>
      <c r="G67" s="283">
        <f t="shared" si="5"/>
        <v>1.35</v>
      </c>
      <c r="H67" s="283">
        <f t="shared" si="11"/>
        <v>47046.795530288415</v>
      </c>
      <c r="I67" s="283">
        <f t="shared" si="12"/>
        <v>5645.6154636346091</v>
      </c>
      <c r="J67" s="935">
        <f t="shared" si="13"/>
        <v>40495.093634218618</v>
      </c>
      <c r="K67" s="671">
        <f t="shared" si="8"/>
        <v>52692.410993923033</v>
      </c>
    </row>
    <row r="68" spans="2:11" ht="12.75" thickBot="1">
      <c r="B68" s="1308">
        <v>91.8</v>
      </c>
      <c r="C68" s="671">
        <f t="shared" ref="C68:C86" si="14">C67</f>
        <v>62.319705000000006</v>
      </c>
      <c r="D68" s="671">
        <f t="shared" si="9"/>
        <v>5720.9489190000004</v>
      </c>
      <c r="E68" s="671">
        <f t="shared" ref="E68:E86" si="15">E67</f>
        <v>6.16</v>
      </c>
      <c r="F68" s="671">
        <f t="shared" si="10"/>
        <v>35241.04534104</v>
      </c>
      <c r="G68" s="283">
        <f t="shared" ref="G68:G86" si="16">G67</f>
        <v>1.35</v>
      </c>
      <c r="H68" s="283">
        <f t="shared" si="11"/>
        <v>47575.411210404003</v>
      </c>
      <c r="I68" s="283">
        <f t="shared" si="12"/>
        <v>5709.0493452484798</v>
      </c>
      <c r="J68" s="935">
        <f t="shared" si="13"/>
        <v>40950.094686288481</v>
      </c>
      <c r="K68" s="671">
        <f t="shared" ref="K68:K86" si="17">H68*1.12</f>
        <v>53284.460555652491</v>
      </c>
    </row>
    <row r="69" spans="2:11" ht="12.75" thickBot="1">
      <c r="B69" s="1308">
        <v>116.28</v>
      </c>
      <c r="C69" s="671">
        <f t="shared" si="14"/>
        <v>62.319705000000006</v>
      </c>
      <c r="D69" s="671">
        <f t="shared" si="9"/>
        <v>7246.5352974000007</v>
      </c>
      <c r="E69" s="671">
        <f t="shared" si="15"/>
        <v>6.16</v>
      </c>
      <c r="F69" s="671">
        <f t="shared" si="10"/>
        <v>44638.657431984007</v>
      </c>
      <c r="G69" s="283">
        <f t="shared" si="16"/>
        <v>1.35</v>
      </c>
      <c r="H69" s="283">
        <f t="shared" si="11"/>
        <v>60262.18753317841</v>
      </c>
      <c r="I69" s="283">
        <f t="shared" si="12"/>
        <v>7231.4625039814091</v>
      </c>
      <c r="J69" s="935">
        <f t="shared" si="13"/>
        <v>51870.119935965413</v>
      </c>
      <c r="K69" s="671">
        <f t="shared" si="17"/>
        <v>67493.650037159823</v>
      </c>
    </row>
    <row r="70" spans="2:11" ht="12.75" thickBot="1">
      <c r="B70" s="1309"/>
      <c r="C70" s="671">
        <f t="shared" si="14"/>
        <v>62.319705000000006</v>
      </c>
      <c r="D70" s="671"/>
      <c r="E70" s="671">
        <f t="shared" si="15"/>
        <v>6.16</v>
      </c>
      <c r="F70" s="671"/>
      <c r="G70" s="283">
        <f t="shared" si="16"/>
        <v>1.35</v>
      </c>
      <c r="H70" s="283"/>
      <c r="I70" s="283"/>
      <c r="J70" s="935"/>
      <c r="K70" s="671">
        <f t="shared" si="17"/>
        <v>0</v>
      </c>
    </row>
    <row r="71" spans="2:11" ht="12.75" thickBot="1">
      <c r="B71" s="1310">
        <v>141.78</v>
      </c>
      <c r="C71" s="671">
        <f t="shared" si="14"/>
        <v>62.319705000000006</v>
      </c>
      <c r="D71" s="671">
        <f t="shared" si="9"/>
        <v>8835.6877749000014</v>
      </c>
      <c r="E71" s="671">
        <f t="shared" si="15"/>
        <v>6.16</v>
      </c>
      <c r="F71" s="671">
        <f t="shared" si="10"/>
        <v>54427.836693384008</v>
      </c>
      <c r="G71" s="283">
        <f t="shared" si="16"/>
        <v>1.35</v>
      </c>
      <c r="H71" s="283">
        <f t="shared" si="11"/>
        <v>73477.579536068413</v>
      </c>
      <c r="I71" s="283">
        <f t="shared" si="12"/>
        <v>8817.3095443282091</v>
      </c>
      <c r="J71" s="935">
        <f t="shared" si="13"/>
        <v>63245.146237712215</v>
      </c>
      <c r="K71" s="671">
        <f t="shared" si="17"/>
        <v>82294.889080396635</v>
      </c>
    </row>
    <row r="72" spans="2:11" ht="12.75" thickBot="1">
      <c r="B72" s="1311">
        <v>36.72</v>
      </c>
      <c r="C72" s="671">
        <f t="shared" si="14"/>
        <v>62.319705000000006</v>
      </c>
      <c r="D72" s="671">
        <f t="shared" si="9"/>
        <v>2288.3795676</v>
      </c>
      <c r="E72" s="671">
        <f t="shared" si="15"/>
        <v>6.16</v>
      </c>
      <c r="F72" s="671">
        <f t="shared" si="10"/>
        <v>14096.418136415999</v>
      </c>
      <c r="G72" s="283">
        <f t="shared" si="16"/>
        <v>1.35</v>
      </c>
      <c r="H72" s="283">
        <f t="shared" si="11"/>
        <v>19030.1644841616</v>
      </c>
      <c r="I72" s="283">
        <f t="shared" si="12"/>
        <v>2283.6197380993922</v>
      </c>
      <c r="J72" s="935">
        <f t="shared" si="13"/>
        <v>16380.037874515392</v>
      </c>
      <c r="K72" s="671">
        <f t="shared" si="17"/>
        <v>21313.784222260994</v>
      </c>
    </row>
    <row r="73" spans="2:11" ht="12.75" thickBot="1">
      <c r="B73" s="1312">
        <v>145.86000000000001</v>
      </c>
      <c r="C73" s="671">
        <f t="shared" si="14"/>
        <v>62.319705000000006</v>
      </c>
      <c r="D73" s="671">
        <f t="shared" si="9"/>
        <v>9089.9521713000013</v>
      </c>
      <c r="E73" s="671">
        <f t="shared" si="15"/>
        <v>6.16</v>
      </c>
      <c r="F73" s="671">
        <f t="shared" si="10"/>
        <v>55994.105375208012</v>
      </c>
      <c r="G73" s="283">
        <f t="shared" si="16"/>
        <v>1.35</v>
      </c>
      <c r="H73" s="283">
        <f t="shared" si="11"/>
        <v>75592.042256530825</v>
      </c>
      <c r="I73" s="283">
        <f t="shared" si="12"/>
        <v>9071.045070783699</v>
      </c>
      <c r="J73" s="935">
        <f t="shared" si="13"/>
        <v>65065.150445991712</v>
      </c>
      <c r="K73" s="671">
        <f t="shared" si="17"/>
        <v>84663.087327314526</v>
      </c>
    </row>
    <row r="74" spans="2:11" ht="12.75" thickBot="1">
      <c r="B74" s="1311">
        <v>36.72</v>
      </c>
      <c r="C74" s="671">
        <f t="shared" si="14"/>
        <v>62.319705000000006</v>
      </c>
      <c r="D74" s="671">
        <f t="shared" si="9"/>
        <v>2288.3795676</v>
      </c>
      <c r="E74" s="671">
        <f t="shared" si="15"/>
        <v>6.16</v>
      </c>
      <c r="F74" s="671">
        <f t="shared" si="10"/>
        <v>14096.418136415999</v>
      </c>
      <c r="G74" s="283">
        <f t="shared" si="16"/>
        <v>1.35</v>
      </c>
      <c r="H74" s="283">
        <f t="shared" si="11"/>
        <v>19030.1644841616</v>
      </c>
      <c r="I74" s="283">
        <f t="shared" si="12"/>
        <v>2283.6197380993922</v>
      </c>
      <c r="J74" s="935">
        <f t="shared" si="13"/>
        <v>16380.037874515392</v>
      </c>
      <c r="K74" s="671">
        <f t="shared" si="17"/>
        <v>21313.784222260994</v>
      </c>
    </row>
    <row r="75" spans="2:11" ht="12.75" thickBot="1">
      <c r="B75" s="1311">
        <v>151.97999999999999</v>
      </c>
      <c r="C75" s="671">
        <f t="shared" si="14"/>
        <v>62.319705000000006</v>
      </c>
      <c r="D75" s="671">
        <f t="shared" si="9"/>
        <v>9471.3487659000002</v>
      </c>
      <c r="E75" s="671">
        <f t="shared" si="15"/>
        <v>6.16</v>
      </c>
      <c r="F75" s="671">
        <f t="shared" si="10"/>
        <v>58343.508397944002</v>
      </c>
      <c r="G75" s="283">
        <f t="shared" si="16"/>
        <v>1.35</v>
      </c>
      <c r="H75" s="283">
        <f t="shared" si="11"/>
        <v>78763.736337224414</v>
      </c>
      <c r="I75" s="283">
        <f t="shared" si="12"/>
        <v>9451.6483604669284</v>
      </c>
      <c r="J75" s="935">
        <f t="shared" si="13"/>
        <v>67795.156758410929</v>
      </c>
      <c r="K75" s="671">
        <f t="shared" si="17"/>
        <v>88215.384697691348</v>
      </c>
    </row>
    <row r="76" spans="2:11" ht="12.75" thickBot="1">
      <c r="B76" s="1311">
        <v>36.72</v>
      </c>
      <c r="C76" s="671">
        <f t="shared" si="14"/>
        <v>62.319705000000006</v>
      </c>
      <c r="D76" s="671">
        <f t="shared" si="9"/>
        <v>2288.3795676</v>
      </c>
      <c r="E76" s="671">
        <f t="shared" si="15"/>
        <v>6.16</v>
      </c>
      <c r="F76" s="671">
        <f t="shared" si="10"/>
        <v>14096.418136415999</v>
      </c>
      <c r="G76" s="283">
        <f t="shared" si="16"/>
        <v>1.35</v>
      </c>
      <c r="H76" s="283">
        <f t="shared" si="11"/>
        <v>19030.1644841616</v>
      </c>
      <c r="I76" s="283">
        <f t="shared" si="12"/>
        <v>2283.6197380993922</v>
      </c>
      <c r="J76" s="935">
        <f t="shared" si="13"/>
        <v>16380.037874515392</v>
      </c>
      <c r="K76" s="671">
        <f t="shared" si="17"/>
        <v>21313.784222260994</v>
      </c>
    </row>
    <row r="77" spans="2:11" ht="12.75" thickBot="1">
      <c r="B77" s="1311">
        <v>172.38</v>
      </c>
      <c r="C77" s="671">
        <f t="shared" si="14"/>
        <v>62.319705000000006</v>
      </c>
      <c r="D77" s="671">
        <f t="shared" si="9"/>
        <v>10742.670747900002</v>
      </c>
      <c r="E77" s="671">
        <f t="shared" si="15"/>
        <v>6.16</v>
      </c>
      <c r="F77" s="671">
        <f t="shared" si="10"/>
        <v>66174.851807064013</v>
      </c>
      <c r="G77" s="283">
        <f t="shared" si="16"/>
        <v>1.35</v>
      </c>
      <c r="H77" s="283">
        <f t="shared" si="11"/>
        <v>89336.049939536417</v>
      </c>
      <c r="I77" s="283">
        <f t="shared" si="12"/>
        <v>10720.325992744369</v>
      </c>
      <c r="J77" s="935">
        <f t="shared" si="13"/>
        <v>76895.177799808385</v>
      </c>
      <c r="K77" s="671">
        <f t="shared" si="17"/>
        <v>100056.37593228079</v>
      </c>
    </row>
    <row r="78" spans="2:11" ht="12.75" thickBot="1">
      <c r="B78" s="1313">
        <v>36.72</v>
      </c>
      <c r="C78" s="671">
        <f t="shared" si="14"/>
        <v>62.319705000000006</v>
      </c>
      <c r="D78" s="671">
        <f t="shared" si="9"/>
        <v>2288.3795676</v>
      </c>
      <c r="E78" s="671">
        <f t="shared" si="15"/>
        <v>6.16</v>
      </c>
      <c r="F78" s="671">
        <f t="shared" si="10"/>
        <v>14096.418136415999</v>
      </c>
      <c r="G78" s="283">
        <f t="shared" si="16"/>
        <v>1.35</v>
      </c>
      <c r="H78" s="283">
        <f t="shared" si="11"/>
        <v>19030.1644841616</v>
      </c>
      <c r="I78" s="283">
        <f t="shared" si="12"/>
        <v>2283.6197380993922</v>
      </c>
      <c r="J78" s="935">
        <f t="shared" si="13"/>
        <v>16380.037874515392</v>
      </c>
      <c r="K78" s="671">
        <f t="shared" si="17"/>
        <v>21313.784222260994</v>
      </c>
    </row>
    <row r="79" spans="2:11" ht="12.75" thickBot="1">
      <c r="B79" s="1314"/>
      <c r="C79" s="671">
        <f t="shared" si="14"/>
        <v>62.319705000000006</v>
      </c>
      <c r="D79" s="671"/>
      <c r="E79" s="671">
        <f t="shared" si="15"/>
        <v>6.16</v>
      </c>
      <c r="F79" s="671"/>
      <c r="G79" s="283">
        <f t="shared" si="16"/>
        <v>1.35</v>
      </c>
      <c r="H79" s="283"/>
      <c r="I79" s="283"/>
      <c r="J79" s="935"/>
      <c r="K79" s="671">
        <f t="shared" si="17"/>
        <v>0</v>
      </c>
    </row>
    <row r="80" spans="2:11" ht="12.75" thickBot="1">
      <c r="B80" s="1315">
        <v>151</v>
      </c>
      <c r="C80" s="671">
        <f t="shared" si="14"/>
        <v>62.319705000000006</v>
      </c>
      <c r="D80" s="671">
        <f t="shared" ref="D80:D86" si="18">B80*C80</f>
        <v>9410.2754550000009</v>
      </c>
      <c r="E80" s="671">
        <f t="shared" si="15"/>
        <v>6.16</v>
      </c>
      <c r="F80" s="671">
        <f t="shared" ref="F80:F86" si="19">D80*E80</f>
        <v>57967.296802800003</v>
      </c>
      <c r="G80" s="283">
        <f t="shared" si="16"/>
        <v>1.35</v>
      </c>
      <c r="H80" s="283">
        <f t="shared" ref="H80:H86" si="20">F80*G80</f>
        <v>78255.850683780009</v>
      </c>
      <c r="I80" s="283">
        <f t="shared" ref="I80:I86" si="21">H80*12/100</f>
        <v>9390.7020820536018</v>
      </c>
      <c r="J80" s="935">
        <f t="shared" ref="J80:J86" si="22">F80+I80</f>
        <v>67357.998884853601</v>
      </c>
      <c r="K80" s="671">
        <f t="shared" si="17"/>
        <v>87646.552765833621</v>
      </c>
    </row>
    <row r="81" spans="2:11" ht="12.75" thickBot="1">
      <c r="B81" s="1316">
        <v>153</v>
      </c>
      <c r="C81" s="671">
        <f t="shared" si="14"/>
        <v>62.319705000000006</v>
      </c>
      <c r="D81" s="671">
        <f t="shared" si="18"/>
        <v>9534.9148650000006</v>
      </c>
      <c r="E81" s="671">
        <f t="shared" si="15"/>
        <v>6.16</v>
      </c>
      <c r="F81" s="671">
        <f t="shared" si="19"/>
        <v>58735.075568400003</v>
      </c>
      <c r="G81" s="283">
        <f t="shared" si="16"/>
        <v>1.35</v>
      </c>
      <c r="H81" s="283">
        <f t="shared" si="20"/>
        <v>79292.352017340003</v>
      </c>
      <c r="I81" s="283">
        <f t="shared" si="21"/>
        <v>9515.0822420807999</v>
      </c>
      <c r="J81" s="935">
        <f t="shared" si="22"/>
        <v>68250.1578104808</v>
      </c>
      <c r="K81" s="671">
        <f t="shared" si="17"/>
        <v>88807.434259420814</v>
      </c>
    </row>
    <row r="82" spans="2:11" ht="12.75" thickBot="1">
      <c r="B82" s="1316">
        <v>155</v>
      </c>
      <c r="C82" s="671">
        <f t="shared" si="14"/>
        <v>62.319705000000006</v>
      </c>
      <c r="D82" s="671">
        <f t="shared" si="18"/>
        <v>9659.5542750000004</v>
      </c>
      <c r="E82" s="671">
        <f t="shared" si="15"/>
        <v>6.16</v>
      </c>
      <c r="F82" s="671">
        <f t="shared" si="19"/>
        <v>59502.854334000003</v>
      </c>
      <c r="G82" s="283">
        <f t="shared" si="16"/>
        <v>1.35</v>
      </c>
      <c r="H82" s="283">
        <f t="shared" si="20"/>
        <v>80328.853350900012</v>
      </c>
      <c r="I82" s="283">
        <f t="shared" si="21"/>
        <v>9639.4624021080017</v>
      </c>
      <c r="J82" s="935">
        <f t="shared" si="22"/>
        <v>69142.316736108012</v>
      </c>
      <c r="K82" s="671">
        <f t="shared" si="17"/>
        <v>89968.315753008021</v>
      </c>
    </row>
    <row r="83" spans="2:11" ht="12.75" thickBot="1">
      <c r="B83" s="1317">
        <v>204</v>
      </c>
      <c r="C83" s="671">
        <f t="shared" si="14"/>
        <v>62.319705000000006</v>
      </c>
      <c r="D83" s="671">
        <f t="shared" si="18"/>
        <v>12713.219820000002</v>
      </c>
      <c r="E83" s="671">
        <f t="shared" si="15"/>
        <v>6.16</v>
      </c>
      <c r="F83" s="671">
        <f t="shared" si="19"/>
        <v>78313.434091200019</v>
      </c>
      <c r="G83" s="283">
        <f t="shared" si="16"/>
        <v>1.35</v>
      </c>
      <c r="H83" s="283">
        <f t="shared" si="20"/>
        <v>105723.13602312004</v>
      </c>
      <c r="I83" s="283">
        <f t="shared" si="21"/>
        <v>12686.776322774405</v>
      </c>
      <c r="J83" s="935">
        <f t="shared" si="22"/>
        <v>91000.210413974419</v>
      </c>
      <c r="K83" s="671">
        <f t="shared" si="17"/>
        <v>118409.91234589445</v>
      </c>
    </row>
    <row r="84" spans="2:11" ht="12.75" thickBot="1">
      <c r="B84" s="1314"/>
      <c r="C84" s="671">
        <f t="shared" si="14"/>
        <v>62.319705000000006</v>
      </c>
      <c r="D84" s="671"/>
      <c r="E84" s="671">
        <f t="shared" si="15"/>
        <v>6.16</v>
      </c>
      <c r="F84" s="671"/>
      <c r="G84" s="283">
        <f t="shared" si="16"/>
        <v>1.35</v>
      </c>
      <c r="H84" s="283"/>
      <c r="I84" s="283"/>
      <c r="J84" s="935"/>
      <c r="K84" s="671">
        <f t="shared" si="17"/>
        <v>0</v>
      </c>
    </row>
    <row r="85" spans="2:11" ht="12.75" thickBot="1">
      <c r="B85" s="1318">
        <v>167.28</v>
      </c>
      <c r="C85" s="671">
        <f t="shared" si="14"/>
        <v>62.319705000000006</v>
      </c>
      <c r="D85" s="671">
        <f t="shared" si="18"/>
        <v>10424.840252400001</v>
      </c>
      <c r="E85" s="671">
        <f t="shared" si="15"/>
        <v>6.16</v>
      </c>
      <c r="F85" s="671">
        <f t="shared" si="19"/>
        <v>64217.015954784008</v>
      </c>
      <c r="G85" s="283">
        <f t="shared" si="16"/>
        <v>1.35</v>
      </c>
      <c r="H85" s="283">
        <f t="shared" si="20"/>
        <v>86692.971538958416</v>
      </c>
      <c r="I85" s="283">
        <f t="shared" si="21"/>
        <v>10403.156584675009</v>
      </c>
      <c r="J85" s="935">
        <f t="shared" si="22"/>
        <v>74620.172539459018</v>
      </c>
      <c r="K85" s="671">
        <f t="shared" si="17"/>
        <v>97096.128123633433</v>
      </c>
    </row>
    <row r="86" spans="2:11">
      <c r="B86" s="1311">
        <v>177.48</v>
      </c>
      <c r="C86" s="671">
        <f t="shared" si="14"/>
        <v>62.319705000000006</v>
      </c>
      <c r="D86" s="671">
        <f t="shared" si="18"/>
        <v>11060.5012434</v>
      </c>
      <c r="E86" s="671">
        <f t="shared" si="15"/>
        <v>6.16</v>
      </c>
      <c r="F86" s="671">
        <f t="shared" si="19"/>
        <v>68132.687659343996</v>
      </c>
      <c r="G86" s="283">
        <f t="shared" si="16"/>
        <v>1.35</v>
      </c>
      <c r="H86" s="283">
        <f t="shared" si="20"/>
        <v>91979.128340114403</v>
      </c>
      <c r="I86" s="283">
        <f t="shared" si="21"/>
        <v>11037.49540081373</v>
      </c>
      <c r="J86" s="935">
        <f t="shared" si="22"/>
        <v>79170.183060157724</v>
      </c>
      <c r="K86" s="671">
        <f t="shared" si="17"/>
        <v>103016.62374092815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002060"/>
  </sheetPr>
  <dimension ref="A1:J84"/>
  <sheetViews>
    <sheetView view="pageBreakPreview" zoomScaleNormal="100" zoomScaleSheetLayoutView="100" workbookViewId="0">
      <selection activeCell="L7" sqref="L7"/>
    </sheetView>
  </sheetViews>
  <sheetFormatPr defaultRowHeight="20.25"/>
  <cols>
    <col min="1" max="1" width="24.7109375" style="1349" customWidth="1"/>
    <col min="2" max="2" width="7.42578125" style="1350" customWidth="1"/>
    <col min="3" max="3" width="7.28515625" style="1350" customWidth="1"/>
    <col min="4" max="4" width="8.28515625" style="1351" customWidth="1"/>
    <col min="5" max="5" width="8.85546875" style="1350" customWidth="1"/>
    <col min="6" max="6" width="7.140625" style="1350" customWidth="1"/>
    <col min="7" max="7" width="12.28515625" style="1350" customWidth="1"/>
    <col min="8" max="8" width="7.42578125" style="1351" customWidth="1"/>
    <col min="9" max="9" width="14.28515625" style="1351" customWidth="1"/>
    <col min="10" max="10" width="12.7109375" style="1352" customWidth="1"/>
    <col min="11" max="16384" width="9.140625" style="1214"/>
  </cols>
  <sheetData>
    <row r="1" spans="1:10" s="1319" customFormat="1" ht="27" customHeight="1" thickBot="1">
      <c r="A1" s="3111" t="s">
        <v>222</v>
      </c>
      <c r="B1" s="3113" t="s">
        <v>586</v>
      </c>
      <c r="C1" s="3114"/>
      <c r="D1" s="3119" t="s">
        <v>223</v>
      </c>
      <c r="E1" s="3115" t="s">
        <v>224</v>
      </c>
      <c r="F1" s="3115" t="s">
        <v>2444</v>
      </c>
      <c r="G1" s="3115" t="s">
        <v>23</v>
      </c>
      <c r="H1" s="3115" t="s">
        <v>18</v>
      </c>
      <c r="I1" s="3115" t="s">
        <v>2316</v>
      </c>
      <c r="J1" s="3117" t="s">
        <v>985</v>
      </c>
    </row>
    <row r="2" spans="1:10" s="1319" customFormat="1" ht="21" customHeight="1" thickBot="1">
      <c r="A2" s="3112"/>
      <c r="B2" s="1371" t="s">
        <v>225</v>
      </c>
      <c r="C2" s="1372" t="s">
        <v>226</v>
      </c>
      <c r="D2" s="3120"/>
      <c r="E2" s="3116"/>
      <c r="F2" s="3116"/>
      <c r="G2" s="3116"/>
      <c r="H2" s="3116"/>
      <c r="I2" s="3116"/>
      <c r="J2" s="3118"/>
    </row>
    <row r="3" spans="1:10" s="1319" customFormat="1" ht="21" customHeight="1" thickBot="1">
      <c r="A3" s="3084" t="s">
        <v>2445</v>
      </c>
      <c r="B3" s="3034"/>
      <c r="C3" s="3034"/>
      <c r="D3" s="3085"/>
      <c r="E3" s="3085"/>
      <c r="F3" s="3085"/>
      <c r="G3" s="3085"/>
      <c r="H3" s="3085"/>
      <c r="I3" s="3085"/>
      <c r="J3" s="3086"/>
    </row>
    <row r="4" spans="1:10" s="1319" customFormat="1" ht="30.75" customHeight="1" thickBot="1">
      <c r="A4" s="3054" t="s">
        <v>2446</v>
      </c>
      <c r="B4" s="3055"/>
      <c r="C4" s="3055"/>
      <c r="D4" s="3055"/>
      <c r="E4" s="3055"/>
      <c r="F4" s="3055"/>
      <c r="G4" s="3055"/>
      <c r="H4" s="3055"/>
      <c r="I4" s="3055"/>
      <c r="J4" s="3056"/>
    </row>
    <row r="5" spans="1:10" ht="19.5" customHeight="1" thickBot="1">
      <c r="A5" s="1320" t="s">
        <v>2447</v>
      </c>
      <c r="B5" s="1151">
        <v>3.66</v>
      </c>
      <c r="C5" s="1151">
        <v>3.81</v>
      </c>
      <c r="D5" s="1151">
        <v>4.1000000000000002E-2</v>
      </c>
      <c r="E5" s="1152">
        <v>650</v>
      </c>
      <c r="F5" s="1228">
        <v>31</v>
      </c>
      <c r="G5" s="1229" t="s">
        <v>814</v>
      </c>
      <c r="H5" s="1151">
        <v>14.5</v>
      </c>
      <c r="I5" s="3109" t="s">
        <v>2448</v>
      </c>
      <c r="J5" s="1321">
        <f>'Промышленные (RAC)'!K3</f>
        <v>52078.43367064801</v>
      </c>
    </row>
    <row r="6" spans="1:10" s="1324" customFormat="1" ht="19.5" customHeight="1" thickBot="1">
      <c r="A6" s="1322" t="s">
        <v>2449</v>
      </c>
      <c r="B6" s="1323"/>
      <c r="C6" s="1323"/>
      <c r="D6" s="1323"/>
      <c r="E6" s="1323"/>
      <c r="F6" s="1323"/>
      <c r="G6" s="1221" t="s">
        <v>815</v>
      </c>
      <c r="H6" s="1159">
        <v>2.5</v>
      </c>
      <c r="I6" s="3110"/>
      <c r="J6" s="1321">
        <f>'Промышленные (RAC)'!K4</f>
        <v>19734.985390982401</v>
      </c>
    </row>
    <row r="7" spans="1:10" ht="20.100000000000001" customHeight="1" thickBot="1">
      <c r="A7" s="1322" t="s">
        <v>2450</v>
      </c>
      <c r="B7" s="1159">
        <v>3.52</v>
      </c>
      <c r="C7" s="1159">
        <v>3.81</v>
      </c>
      <c r="D7" s="1159">
        <v>1.25</v>
      </c>
      <c r="E7" s="1160"/>
      <c r="F7" s="1251">
        <v>56</v>
      </c>
      <c r="G7" s="1221" t="s">
        <v>2451</v>
      </c>
      <c r="H7" s="1159">
        <v>29.8</v>
      </c>
      <c r="I7" s="3110"/>
      <c r="J7" s="1321">
        <f>'Промышленные (RAC)'!K5</f>
        <v>146367.80831645287</v>
      </c>
    </row>
    <row r="8" spans="1:10" ht="19.5" customHeight="1" thickBot="1">
      <c r="A8" s="1322" t="s">
        <v>2452</v>
      </c>
      <c r="B8" s="1159">
        <v>5.36</v>
      </c>
      <c r="C8" s="1159">
        <v>5.57</v>
      </c>
      <c r="D8" s="1159">
        <v>7.0999999999999994E-2</v>
      </c>
      <c r="E8" s="1160">
        <v>810</v>
      </c>
      <c r="F8" s="1251">
        <v>35</v>
      </c>
      <c r="G8" s="1221" t="s">
        <v>814</v>
      </c>
      <c r="H8" s="1159">
        <v>16.5</v>
      </c>
      <c r="I8" s="3110"/>
      <c r="J8" s="1321">
        <f>'Промышленные (RAC)'!K6</f>
        <v>49337.463477456011</v>
      </c>
    </row>
    <row r="9" spans="1:10" s="1324" customFormat="1" ht="19.5" customHeight="1" thickBot="1">
      <c r="A9" s="1322" t="s">
        <v>2449</v>
      </c>
      <c r="B9" s="1323"/>
      <c r="C9" s="1323"/>
      <c r="D9" s="1323"/>
      <c r="E9" s="1323"/>
      <c r="F9" s="1323"/>
      <c r="G9" s="1221" t="s">
        <v>815</v>
      </c>
      <c r="H9" s="1159">
        <v>2.5</v>
      </c>
      <c r="I9" s="3110"/>
      <c r="J9" s="1321">
        <f>'Промышленные (RAC)'!K7</f>
        <v>19734.985390982401</v>
      </c>
    </row>
    <row r="10" spans="1:10" ht="19.5" customHeight="1" thickBot="1">
      <c r="A10" s="1325" t="s">
        <v>2453</v>
      </c>
      <c r="B10" s="1178">
        <v>5.28</v>
      </c>
      <c r="C10" s="1178">
        <v>5.57</v>
      </c>
      <c r="D10" s="1178">
        <v>1.94</v>
      </c>
      <c r="E10" s="1179"/>
      <c r="F10" s="1255">
        <v>58</v>
      </c>
      <c r="G10" s="1256" t="s">
        <v>2334</v>
      </c>
      <c r="H10" s="1178">
        <v>37</v>
      </c>
      <c r="I10" s="3110"/>
      <c r="J10" s="1321">
        <f>'Промышленные (RAC)'!K8</f>
        <v>167199.18178471204</v>
      </c>
    </row>
    <row r="11" spans="1:10" ht="31.5" customHeight="1">
      <c r="A11" s="3102" t="s">
        <v>2583</v>
      </c>
      <c r="B11" s="3103"/>
      <c r="C11" s="3103"/>
      <c r="D11" s="3103"/>
      <c r="E11" s="3103"/>
      <c r="F11" s="3103"/>
      <c r="G11" s="3103"/>
      <c r="H11" s="3103"/>
      <c r="I11" s="3103"/>
      <c r="J11" s="3104"/>
    </row>
    <row r="12" spans="1:10" ht="20.100000000000001" customHeight="1">
      <c r="A12" s="1322" t="s">
        <v>2454</v>
      </c>
      <c r="B12" s="1159">
        <v>7.03</v>
      </c>
      <c r="C12" s="1159">
        <v>7.62</v>
      </c>
      <c r="D12" s="1159">
        <v>9.4E-2</v>
      </c>
      <c r="E12" s="1251">
        <v>1200</v>
      </c>
      <c r="F12" s="1251">
        <v>41</v>
      </c>
      <c r="G12" s="1221" t="s">
        <v>2455</v>
      </c>
      <c r="H12" s="1159">
        <v>22.1</v>
      </c>
      <c r="I12" s="3096" t="s">
        <v>2337</v>
      </c>
      <c r="J12" s="1326">
        <f>'Промышленные (RAC)'!K10</f>
        <v>59204.956172947219</v>
      </c>
    </row>
    <row r="13" spans="1:10" s="1324" customFormat="1" ht="20.100000000000001" customHeight="1">
      <c r="A13" s="1322" t="s">
        <v>2456</v>
      </c>
      <c r="B13" s="1323"/>
      <c r="C13" s="1323"/>
      <c r="D13" s="1323"/>
      <c r="E13" s="1323"/>
      <c r="F13" s="1323"/>
      <c r="G13" s="1221" t="s">
        <v>2457</v>
      </c>
      <c r="H13" s="1159">
        <v>5</v>
      </c>
      <c r="I13" s="3096"/>
      <c r="J13" s="1326">
        <f>'Промышленные (RAC)'!K11</f>
        <v>21927.761545536003</v>
      </c>
    </row>
    <row r="14" spans="1:10" ht="20.100000000000001" customHeight="1">
      <c r="A14" s="1322" t="s">
        <v>2458</v>
      </c>
      <c r="B14" s="1159">
        <v>7.03</v>
      </c>
      <c r="C14" s="1159">
        <v>7.74</v>
      </c>
      <c r="D14" s="1159">
        <v>2.6</v>
      </c>
      <c r="E14" s="1251"/>
      <c r="F14" s="1251">
        <v>59</v>
      </c>
      <c r="G14" s="1221" t="s">
        <v>2459</v>
      </c>
      <c r="H14" s="1159">
        <v>49.2</v>
      </c>
      <c r="I14" s="3096"/>
      <c r="J14" s="1326">
        <f>'Промышленные (RAC)'!K12</f>
        <v>222018.58564855205</v>
      </c>
    </row>
    <row r="15" spans="1:10" ht="19.5" customHeight="1">
      <c r="A15" s="1322" t="s">
        <v>2460</v>
      </c>
      <c r="B15" s="1159">
        <v>10.6</v>
      </c>
      <c r="C15" s="1159">
        <v>10.7</v>
      </c>
      <c r="D15" s="1159">
        <v>0.17399999999999999</v>
      </c>
      <c r="E15" s="1251">
        <v>1800</v>
      </c>
      <c r="F15" s="1251">
        <v>43</v>
      </c>
      <c r="G15" s="1221" t="s">
        <v>2461</v>
      </c>
      <c r="H15" s="1159">
        <v>25</v>
      </c>
      <c r="I15" s="3096"/>
      <c r="J15" s="1326">
        <f>'Промышленные (RAC)'!K13</f>
        <v>123343.65869364004</v>
      </c>
    </row>
    <row r="16" spans="1:10" s="1324" customFormat="1" ht="19.5" customHeight="1">
      <c r="A16" s="1322" t="s">
        <v>2456</v>
      </c>
      <c r="B16" s="1323"/>
      <c r="C16" s="1323"/>
      <c r="D16" s="1323"/>
      <c r="E16" s="1323"/>
      <c r="F16" s="1323"/>
      <c r="G16" s="1221" t="s">
        <v>2457</v>
      </c>
      <c r="H16" s="1159">
        <v>5</v>
      </c>
      <c r="I16" s="3096"/>
      <c r="J16" s="1326">
        <f>'Промышленные (RAC)'!K14</f>
        <v>21927.761545536003</v>
      </c>
    </row>
    <row r="17" spans="1:10" ht="19.5" customHeight="1">
      <c r="A17" s="1322" t="s">
        <v>2462</v>
      </c>
      <c r="B17" s="1159">
        <v>10.6</v>
      </c>
      <c r="C17" s="1159">
        <v>10.7</v>
      </c>
      <c r="D17" s="1159">
        <v>3.98</v>
      </c>
      <c r="E17" s="1251"/>
      <c r="F17" s="1251">
        <v>61</v>
      </c>
      <c r="G17" s="1221" t="s">
        <v>2463</v>
      </c>
      <c r="H17" s="1159">
        <v>85</v>
      </c>
      <c r="I17" s="3096"/>
      <c r="J17" s="1326">
        <f>'Промышленные (RAC)'!K15</f>
        <v>341524.8860717233</v>
      </c>
    </row>
    <row r="18" spans="1:10" ht="20.100000000000001" customHeight="1">
      <c r="A18" s="1322" t="s">
        <v>2464</v>
      </c>
      <c r="B18" s="1159">
        <v>14.1</v>
      </c>
      <c r="C18" s="1159">
        <v>15.2</v>
      </c>
      <c r="D18" s="1159">
        <v>0.20899999999999999</v>
      </c>
      <c r="E18" s="1251">
        <v>1900</v>
      </c>
      <c r="F18" s="1251">
        <v>44</v>
      </c>
      <c r="G18" s="1221" t="s">
        <v>2461</v>
      </c>
      <c r="H18" s="1159">
        <v>27</v>
      </c>
      <c r="I18" s="3096"/>
      <c r="J18" s="1326">
        <f>'Промышленные (RAC)'!K16</f>
        <v>138144.89773687685</v>
      </c>
    </row>
    <row r="19" spans="1:10" s="1324" customFormat="1" ht="20.100000000000001" customHeight="1">
      <c r="A19" s="1322" t="s">
        <v>2456</v>
      </c>
      <c r="B19" s="1323"/>
      <c r="C19" s="1323"/>
      <c r="D19" s="1323"/>
      <c r="E19" s="1323"/>
      <c r="F19" s="1323"/>
      <c r="G19" s="1221" t="s">
        <v>2457</v>
      </c>
      <c r="H19" s="1159">
        <v>5</v>
      </c>
      <c r="I19" s="3096"/>
      <c r="J19" s="1326">
        <f>'Промышленные (RAC)'!K17</f>
        <v>21927.761545536003</v>
      </c>
    </row>
    <row r="20" spans="1:10" ht="19.5" customHeight="1">
      <c r="A20" s="1322" t="s">
        <v>2465</v>
      </c>
      <c r="B20" s="1159">
        <v>14.1</v>
      </c>
      <c r="C20" s="1159">
        <v>15.2</v>
      </c>
      <c r="D20" s="1159">
        <v>5.19</v>
      </c>
      <c r="E20" s="1251"/>
      <c r="F20" s="1251">
        <v>63</v>
      </c>
      <c r="G20" s="1221" t="s">
        <v>2466</v>
      </c>
      <c r="H20" s="1159">
        <v>93.2</v>
      </c>
      <c r="I20" s="3096"/>
      <c r="J20" s="1326">
        <f>'Промышленные (RAC)'!K18</f>
        <v>368934.58800364332</v>
      </c>
    </row>
    <row r="21" spans="1:10" ht="30" customHeight="1">
      <c r="A21" s="1322" t="s">
        <v>2467</v>
      </c>
      <c r="B21" s="1159">
        <v>16.2</v>
      </c>
      <c r="C21" s="1159">
        <v>18.2</v>
      </c>
      <c r="D21" s="1159">
        <v>0.20899999999999999</v>
      </c>
      <c r="E21" s="1251">
        <v>2000</v>
      </c>
      <c r="F21" s="1251">
        <v>44</v>
      </c>
      <c r="G21" s="1221" t="s">
        <v>2468</v>
      </c>
      <c r="H21" s="1159">
        <v>29</v>
      </c>
      <c r="I21" s="3096"/>
      <c r="J21" s="1326">
        <f>'Промышленные (RAC)'!K19</f>
        <v>154042.52485739044</v>
      </c>
    </row>
    <row r="22" spans="1:10" s="1324" customFormat="1" ht="20.100000000000001" customHeight="1">
      <c r="A22" s="1322" t="s">
        <v>2456</v>
      </c>
      <c r="B22" s="1323"/>
      <c r="C22" s="1323"/>
      <c r="D22" s="1323"/>
      <c r="E22" s="1323"/>
      <c r="F22" s="1323"/>
      <c r="G22" s="1221" t="s">
        <v>2457</v>
      </c>
      <c r="H22" s="1159">
        <v>5</v>
      </c>
      <c r="I22" s="3096"/>
      <c r="J22" s="1326">
        <f>'Промышленные (RAC)'!K20</f>
        <v>21927.761545536003</v>
      </c>
    </row>
    <row r="23" spans="1:10" ht="19.5" customHeight="1" thickBot="1">
      <c r="A23" s="1327" t="s">
        <v>2469</v>
      </c>
      <c r="B23" s="1168">
        <v>16.2</v>
      </c>
      <c r="C23" s="1168">
        <v>18.2</v>
      </c>
      <c r="D23" s="1168">
        <v>6.27</v>
      </c>
      <c r="E23" s="1233"/>
      <c r="F23" s="1233">
        <v>63</v>
      </c>
      <c r="G23" s="1234" t="s">
        <v>2466</v>
      </c>
      <c r="H23" s="1168">
        <v>97</v>
      </c>
      <c r="I23" s="3097"/>
      <c r="J23" s="1326">
        <f>'Промышленные (RAC)'!K21</f>
        <v>422657.60379020643</v>
      </c>
    </row>
    <row r="24" spans="1:10" ht="28.5" customHeight="1">
      <c r="A24" s="3102" t="s">
        <v>2470</v>
      </c>
      <c r="B24" s="3103"/>
      <c r="C24" s="3103"/>
      <c r="D24" s="3103"/>
      <c r="E24" s="3103"/>
      <c r="F24" s="3103"/>
      <c r="G24" s="3103"/>
      <c r="H24" s="3103"/>
      <c r="I24" s="3103"/>
      <c r="J24" s="3104"/>
    </row>
    <row r="25" spans="1:10" ht="20.100000000000001" customHeight="1">
      <c r="A25" s="1322" t="s">
        <v>2471</v>
      </c>
      <c r="B25" s="1159">
        <v>5.28</v>
      </c>
      <c r="C25" s="1159">
        <v>5.57</v>
      </c>
      <c r="D25" s="1328">
        <v>0.11</v>
      </c>
      <c r="E25" s="1329">
        <v>815</v>
      </c>
      <c r="F25" s="1329">
        <v>36</v>
      </c>
      <c r="G25" s="1329" t="s">
        <v>2472</v>
      </c>
      <c r="H25" s="1330">
        <v>24</v>
      </c>
      <c r="I25" s="3096" t="s">
        <v>2448</v>
      </c>
      <c r="J25" s="1162">
        <f>'Промышленные (RAC)'!K23</f>
        <v>59204.956172947219</v>
      </c>
    </row>
    <row r="26" spans="1:10" ht="20.100000000000001" customHeight="1">
      <c r="A26" s="1322" t="s">
        <v>2453</v>
      </c>
      <c r="B26" s="1159">
        <v>5.28</v>
      </c>
      <c r="C26" s="1159">
        <v>5.57</v>
      </c>
      <c r="D26" s="1328">
        <v>2.13</v>
      </c>
      <c r="E26" s="1329"/>
      <c r="F26" s="1329">
        <v>43</v>
      </c>
      <c r="G26" s="1329" t="s">
        <v>2334</v>
      </c>
      <c r="H26" s="1159">
        <v>37</v>
      </c>
      <c r="I26" s="3096"/>
      <c r="J26" s="1162">
        <f>'Промышленные (RAC)'!K24</f>
        <v>167199.18178471204</v>
      </c>
    </row>
    <row r="27" spans="1:10" ht="20.100000000000001" customHeight="1">
      <c r="A27" s="1322" t="s">
        <v>2473</v>
      </c>
      <c r="B27" s="1159">
        <v>7.03</v>
      </c>
      <c r="C27" s="1159">
        <v>7.62</v>
      </c>
      <c r="D27" s="1328">
        <v>0.126</v>
      </c>
      <c r="E27" s="1329">
        <v>1260</v>
      </c>
      <c r="F27" s="1329">
        <v>38</v>
      </c>
      <c r="G27" s="1329" t="s">
        <v>2474</v>
      </c>
      <c r="H27" s="1330">
        <v>26.5</v>
      </c>
      <c r="I27" s="3096" t="s">
        <v>2337</v>
      </c>
      <c r="J27" s="1162">
        <f>'Промышленные (RAC)'!K25</f>
        <v>76198.971370737621</v>
      </c>
    </row>
    <row r="28" spans="1:10" ht="20.100000000000001" customHeight="1">
      <c r="A28" s="1322" t="s">
        <v>2458</v>
      </c>
      <c r="B28" s="1159">
        <v>7.03</v>
      </c>
      <c r="C28" s="1159">
        <v>7.74</v>
      </c>
      <c r="D28" s="1328">
        <v>2.65</v>
      </c>
      <c r="E28" s="1329"/>
      <c r="F28" s="1329">
        <v>54</v>
      </c>
      <c r="G28" s="1329" t="s">
        <v>2459</v>
      </c>
      <c r="H28" s="1159">
        <v>49.2</v>
      </c>
      <c r="I28" s="3096"/>
      <c r="J28" s="1162">
        <f>'Промышленные (RAC)'!K26</f>
        <v>222018.58564855205</v>
      </c>
    </row>
    <row r="29" spans="1:10" ht="19.5" customHeight="1">
      <c r="A29" s="1322" t="s">
        <v>2475</v>
      </c>
      <c r="B29" s="1159">
        <v>10.6</v>
      </c>
      <c r="C29" s="1159">
        <v>10.7</v>
      </c>
      <c r="D29" s="1328">
        <v>0.253</v>
      </c>
      <c r="E29" s="1329">
        <v>1848</v>
      </c>
      <c r="F29" s="1329">
        <v>37</v>
      </c>
      <c r="G29" s="1329" t="s">
        <v>2476</v>
      </c>
      <c r="H29" s="1330">
        <v>36</v>
      </c>
      <c r="I29" s="3096"/>
      <c r="J29" s="1162">
        <f>'Промышленные (RAC)'!K27</f>
        <v>133759.34542776964</v>
      </c>
    </row>
    <row r="30" spans="1:10" ht="20.100000000000001" customHeight="1">
      <c r="A30" s="1322" t="s">
        <v>2462</v>
      </c>
      <c r="B30" s="1159">
        <v>10.6</v>
      </c>
      <c r="C30" s="1159">
        <v>10.7</v>
      </c>
      <c r="D30" s="1328">
        <v>3.82</v>
      </c>
      <c r="E30" s="1329"/>
      <c r="F30" s="1329">
        <v>61</v>
      </c>
      <c r="G30" s="1221" t="s">
        <v>2463</v>
      </c>
      <c r="H30" s="1159">
        <v>85</v>
      </c>
      <c r="I30" s="3096"/>
      <c r="J30" s="1162">
        <f>'Промышленные (RAC)'!K28</f>
        <v>341524.8860717233</v>
      </c>
    </row>
    <row r="31" spans="1:10" ht="20.100000000000001" customHeight="1">
      <c r="A31" s="1322" t="s">
        <v>2477</v>
      </c>
      <c r="B31" s="1159">
        <v>14.1</v>
      </c>
      <c r="C31" s="1159">
        <v>15.2</v>
      </c>
      <c r="D31" s="1328">
        <v>0.28999999999999998</v>
      </c>
      <c r="E31" s="1329">
        <v>2282</v>
      </c>
      <c r="F31" s="1329">
        <v>40</v>
      </c>
      <c r="G31" s="1329" t="s">
        <v>2478</v>
      </c>
      <c r="H31" s="1330">
        <v>44.5</v>
      </c>
      <c r="I31" s="3096"/>
      <c r="J31" s="1162">
        <f>'Промышленные (RAC)'!K29</f>
        <v>150753.36062556002</v>
      </c>
    </row>
    <row r="32" spans="1:10" ht="20.100000000000001" customHeight="1">
      <c r="A32" s="1322" t="s">
        <v>2465</v>
      </c>
      <c r="B32" s="1159">
        <v>14.1</v>
      </c>
      <c r="C32" s="1159">
        <v>15.2</v>
      </c>
      <c r="D32" s="1328">
        <v>5.19</v>
      </c>
      <c r="E32" s="1329"/>
      <c r="F32" s="1251">
        <v>63</v>
      </c>
      <c r="G32" s="1221" t="s">
        <v>2466</v>
      </c>
      <c r="H32" s="1159">
        <v>93.2</v>
      </c>
      <c r="I32" s="3096"/>
      <c r="J32" s="1162">
        <f>'Промышленные (RAC)'!K30</f>
        <v>368934.58800364332</v>
      </c>
    </row>
    <row r="33" spans="1:10" ht="20.100000000000001" customHeight="1">
      <c r="A33" s="1322" t="s">
        <v>2479</v>
      </c>
      <c r="B33" s="1159">
        <v>16.2</v>
      </c>
      <c r="C33" s="1159">
        <v>18.2</v>
      </c>
      <c r="D33" s="1328">
        <v>0.311</v>
      </c>
      <c r="E33" s="1329">
        <v>2275</v>
      </c>
      <c r="F33" s="1329">
        <v>38</v>
      </c>
      <c r="G33" s="1329" t="s">
        <v>2478</v>
      </c>
      <c r="H33" s="1330">
        <v>47</v>
      </c>
      <c r="I33" s="3096"/>
      <c r="J33" s="1162">
        <f>'Промышленные (RAC)'!K31</f>
        <v>158976.27120513606</v>
      </c>
    </row>
    <row r="34" spans="1:10" ht="20.100000000000001" customHeight="1" thickBot="1">
      <c r="A34" s="1327" t="s">
        <v>2469</v>
      </c>
      <c r="B34" s="1168">
        <v>16.2</v>
      </c>
      <c r="C34" s="1168">
        <v>18.2</v>
      </c>
      <c r="D34" s="1331">
        <v>6.23</v>
      </c>
      <c r="E34" s="1332"/>
      <c r="F34" s="1233">
        <v>63</v>
      </c>
      <c r="G34" s="1234" t="s">
        <v>2466</v>
      </c>
      <c r="H34" s="1168">
        <v>97</v>
      </c>
      <c r="I34" s="3097"/>
      <c r="J34" s="1162">
        <f>'Промышленные (RAC)'!K32</f>
        <v>422657.60379020643</v>
      </c>
    </row>
    <row r="35" spans="1:10" ht="29.25" customHeight="1">
      <c r="A35" s="3102" t="s">
        <v>2584</v>
      </c>
      <c r="B35" s="3103"/>
      <c r="C35" s="3103"/>
      <c r="D35" s="3103"/>
      <c r="E35" s="3103"/>
      <c r="F35" s="3103"/>
      <c r="G35" s="3103"/>
      <c r="H35" s="3103"/>
      <c r="I35" s="3103"/>
      <c r="J35" s="3104"/>
    </row>
    <row r="36" spans="1:10" ht="20.100000000000001" customHeight="1">
      <c r="A36" s="1322" t="s">
        <v>2480</v>
      </c>
      <c r="B36" s="1159">
        <v>5.42</v>
      </c>
      <c r="C36" s="1159">
        <v>5.57</v>
      </c>
      <c r="D36" s="1159">
        <v>0.125</v>
      </c>
      <c r="E36" s="1251">
        <v>1150</v>
      </c>
      <c r="F36" s="1251">
        <v>43</v>
      </c>
      <c r="G36" s="1221" t="s">
        <v>2481</v>
      </c>
      <c r="H36" s="1333">
        <v>24</v>
      </c>
      <c r="I36" s="3096" t="s">
        <v>2448</v>
      </c>
      <c r="J36" s="1162">
        <f>'Промышленные (RAC)'!K34</f>
        <v>73458.001177545622</v>
      </c>
    </row>
    <row r="37" spans="1:10" ht="20.100000000000001" customHeight="1">
      <c r="A37" s="1322" t="s">
        <v>2453</v>
      </c>
      <c r="B37" s="1159">
        <v>5.28</v>
      </c>
      <c r="C37" s="1159">
        <v>5.57</v>
      </c>
      <c r="D37" s="1159">
        <v>1.88</v>
      </c>
      <c r="E37" s="1251"/>
      <c r="F37" s="1251">
        <v>58</v>
      </c>
      <c r="G37" s="1221" t="s">
        <v>2334</v>
      </c>
      <c r="H37" s="1159">
        <v>37</v>
      </c>
      <c r="I37" s="3096"/>
      <c r="J37" s="1162">
        <f>'Промышленные (RAC)'!K35</f>
        <v>167199.18178471204</v>
      </c>
    </row>
    <row r="38" spans="1:10" ht="19.5" customHeight="1">
      <c r="A38" s="1322" t="s">
        <v>2482</v>
      </c>
      <c r="B38" s="1159">
        <v>7.03</v>
      </c>
      <c r="C38" s="1159">
        <v>7.62</v>
      </c>
      <c r="D38" s="1159">
        <v>0.125</v>
      </c>
      <c r="E38" s="1251">
        <v>1250</v>
      </c>
      <c r="F38" s="1251">
        <v>44</v>
      </c>
      <c r="G38" s="1221" t="s">
        <v>2481</v>
      </c>
      <c r="H38" s="1333">
        <v>24</v>
      </c>
      <c r="I38" s="3096" t="s">
        <v>2337</v>
      </c>
      <c r="J38" s="1162">
        <f>'Промышленные (RAC)'!K36</f>
        <v>87162.852143505603</v>
      </c>
    </row>
    <row r="39" spans="1:10" ht="19.5" customHeight="1">
      <c r="A39" s="1322" t="s">
        <v>2458</v>
      </c>
      <c r="B39" s="1159">
        <v>7.03</v>
      </c>
      <c r="C39" s="1159">
        <v>7.74</v>
      </c>
      <c r="D39" s="1159">
        <v>2.48</v>
      </c>
      <c r="E39" s="1251"/>
      <c r="F39" s="1251">
        <v>59</v>
      </c>
      <c r="G39" s="1221" t="s">
        <v>2459</v>
      </c>
      <c r="H39" s="1159">
        <v>49.2</v>
      </c>
      <c r="I39" s="3096"/>
      <c r="J39" s="1162">
        <f>'Промышленные (RAC)'!K37</f>
        <v>222018.58564855205</v>
      </c>
    </row>
    <row r="40" spans="1:10" ht="19.5" customHeight="1">
      <c r="A40" s="1322" t="s">
        <v>2483</v>
      </c>
      <c r="B40" s="1159">
        <v>10.6</v>
      </c>
      <c r="C40" s="1159">
        <v>10.7</v>
      </c>
      <c r="D40" s="1159">
        <v>0.14799999999999999</v>
      </c>
      <c r="E40" s="1251">
        <v>1750</v>
      </c>
      <c r="F40" s="1251">
        <v>44</v>
      </c>
      <c r="G40" s="1221" t="s">
        <v>2484</v>
      </c>
      <c r="H40" s="1333">
        <v>29</v>
      </c>
      <c r="I40" s="3096"/>
      <c r="J40" s="1162">
        <f>'Промышленные (RAC)'!K38</f>
        <v>144175.0321618992</v>
      </c>
    </row>
    <row r="41" spans="1:10" ht="19.5" customHeight="1">
      <c r="A41" s="1322" t="s">
        <v>2462</v>
      </c>
      <c r="B41" s="1159">
        <v>10.6</v>
      </c>
      <c r="C41" s="1159">
        <v>10.7</v>
      </c>
      <c r="D41" s="1328">
        <v>3.82</v>
      </c>
      <c r="E41" s="1329"/>
      <c r="F41" s="1329">
        <v>61</v>
      </c>
      <c r="G41" s="1221" t="s">
        <v>2463</v>
      </c>
      <c r="H41" s="1159">
        <v>85</v>
      </c>
      <c r="I41" s="3096"/>
      <c r="J41" s="1162">
        <f>'Промышленные (RAC)'!K39</f>
        <v>341524.8860717233</v>
      </c>
    </row>
    <row r="42" spans="1:10" ht="19.5" customHeight="1">
      <c r="A42" s="1322" t="s">
        <v>2485</v>
      </c>
      <c r="B42" s="1159">
        <v>14.1</v>
      </c>
      <c r="C42" s="1159">
        <v>15.2</v>
      </c>
      <c r="D42" s="1159">
        <v>0.14799999999999999</v>
      </c>
      <c r="E42" s="1251">
        <v>1750</v>
      </c>
      <c r="F42" s="1251">
        <v>44</v>
      </c>
      <c r="G42" s="1221" t="s">
        <v>2486</v>
      </c>
      <c r="H42" s="1333">
        <v>31</v>
      </c>
      <c r="I42" s="3096"/>
      <c r="J42" s="1162">
        <f>'Промышленные (RAC)'!K40</f>
        <v>174325.70428701121</v>
      </c>
    </row>
    <row r="43" spans="1:10" ht="19.5" customHeight="1">
      <c r="A43" s="1322" t="s">
        <v>2465</v>
      </c>
      <c r="B43" s="1159">
        <v>14.1</v>
      </c>
      <c r="C43" s="1159">
        <v>15.2</v>
      </c>
      <c r="D43" s="1328">
        <v>5.19</v>
      </c>
      <c r="E43" s="1329"/>
      <c r="F43" s="1251">
        <v>63</v>
      </c>
      <c r="G43" s="1221" t="s">
        <v>2466</v>
      </c>
      <c r="H43" s="1159">
        <v>93.2</v>
      </c>
      <c r="I43" s="3096"/>
      <c r="J43" s="1162">
        <f>'Промышленные (RAC)'!K41</f>
        <v>368934.58800364332</v>
      </c>
    </row>
    <row r="44" spans="1:10" ht="19.5" customHeight="1">
      <c r="A44" s="1322" t="s">
        <v>2487</v>
      </c>
      <c r="B44" s="1159">
        <v>16.2</v>
      </c>
      <c r="C44" s="1159">
        <v>18.2</v>
      </c>
      <c r="D44" s="1159">
        <v>0.224</v>
      </c>
      <c r="E44" s="1251">
        <v>2300</v>
      </c>
      <c r="F44" s="1251">
        <v>46</v>
      </c>
      <c r="G44" s="1221" t="s">
        <v>2486</v>
      </c>
      <c r="H44" s="1333">
        <v>39</v>
      </c>
      <c r="I44" s="3096"/>
      <c r="J44" s="1162">
        <f>'Промышленные (RAC)'!K42</f>
        <v>183645.00294386403</v>
      </c>
    </row>
    <row r="45" spans="1:10" ht="19.5" customHeight="1" thickBot="1">
      <c r="A45" s="1327" t="s">
        <v>2469</v>
      </c>
      <c r="B45" s="1168">
        <v>16.2</v>
      </c>
      <c r="C45" s="1168">
        <v>18.2</v>
      </c>
      <c r="D45" s="1331">
        <v>6.23</v>
      </c>
      <c r="E45" s="1332"/>
      <c r="F45" s="1233">
        <v>63</v>
      </c>
      <c r="G45" s="1234" t="s">
        <v>2466</v>
      </c>
      <c r="H45" s="1168">
        <v>97</v>
      </c>
      <c r="I45" s="3097"/>
      <c r="J45" s="1162">
        <f>'Промышленные (RAC)'!K43</f>
        <v>422657.60379020643</v>
      </c>
    </row>
    <row r="46" spans="1:10" ht="19.5" customHeight="1">
      <c r="A46" s="3093" t="s">
        <v>2488</v>
      </c>
      <c r="B46" s="3094"/>
      <c r="C46" s="3094"/>
      <c r="D46" s="3094"/>
      <c r="E46" s="3094"/>
      <c r="F46" s="3094"/>
      <c r="G46" s="3094"/>
      <c r="H46" s="3094"/>
      <c r="I46" s="3094"/>
      <c r="J46" s="3095"/>
    </row>
    <row r="47" spans="1:10" ht="20.100000000000001" customHeight="1">
      <c r="A47" s="1322" t="s">
        <v>2489</v>
      </c>
      <c r="B47" s="1159">
        <v>3.28</v>
      </c>
      <c r="C47" s="1159">
        <v>3.92</v>
      </c>
      <c r="D47" s="1159">
        <v>0.04</v>
      </c>
      <c r="E47" s="1251">
        <v>550</v>
      </c>
      <c r="F47" s="1251">
        <v>31</v>
      </c>
      <c r="G47" s="1221" t="s">
        <v>2490</v>
      </c>
      <c r="H47" s="1333">
        <v>15</v>
      </c>
      <c r="I47" s="3096" t="s">
        <v>2448</v>
      </c>
      <c r="J47" s="1162">
        <f>'Промышленные (RAC)'!K45</f>
        <v>76747.16540937603</v>
      </c>
    </row>
    <row r="48" spans="1:10" ht="20.100000000000001" customHeight="1">
      <c r="A48" s="1322" t="s">
        <v>2491</v>
      </c>
      <c r="B48" s="1159">
        <v>3.28</v>
      </c>
      <c r="C48" s="1159">
        <v>3.92</v>
      </c>
      <c r="D48" s="1159">
        <v>1.08</v>
      </c>
      <c r="E48" s="1251"/>
      <c r="F48" s="1251">
        <v>55</v>
      </c>
      <c r="G48" s="1221" t="s">
        <v>2492</v>
      </c>
      <c r="H48" s="1333">
        <v>29.5</v>
      </c>
      <c r="I48" s="3096"/>
      <c r="J48" s="1162">
        <f>'Промышленные (RAC)'!K46</f>
        <v>161169.04735968963</v>
      </c>
    </row>
    <row r="49" spans="1:10" ht="20.100000000000001" customHeight="1">
      <c r="A49" s="1322" t="s">
        <v>2493</v>
      </c>
      <c r="B49" s="1159">
        <v>4.2</v>
      </c>
      <c r="C49" s="1159">
        <v>4.7</v>
      </c>
      <c r="D49" s="1159">
        <v>0.04</v>
      </c>
      <c r="E49" s="1251">
        <v>590</v>
      </c>
      <c r="F49" s="1251">
        <v>35</v>
      </c>
      <c r="G49" s="1221" t="s">
        <v>2494</v>
      </c>
      <c r="H49" s="1333">
        <v>15</v>
      </c>
      <c r="I49" s="3096"/>
      <c r="J49" s="1162">
        <f>'Промышленные (RAC)'!K47</f>
        <v>84421.881950313633</v>
      </c>
    </row>
    <row r="50" spans="1:10" ht="20.100000000000001" customHeight="1">
      <c r="A50" s="1322" t="s">
        <v>2495</v>
      </c>
      <c r="B50" s="1159">
        <v>4.2</v>
      </c>
      <c r="C50" s="1159">
        <v>4.7</v>
      </c>
      <c r="D50" s="1159">
        <v>1.46</v>
      </c>
      <c r="E50" s="1251"/>
      <c r="F50" s="1251">
        <v>56.5</v>
      </c>
      <c r="G50" s="1221" t="s">
        <v>2496</v>
      </c>
      <c r="H50" s="1333">
        <v>46</v>
      </c>
      <c r="I50" s="3096"/>
      <c r="J50" s="1162">
        <f>'Промышленные (RAC)'!K48</f>
        <v>228048.72007357446</v>
      </c>
    </row>
    <row r="51" spans="1:10" ht="20.100000000000001" customHeight="1">
      <c r="A51" s="1322" t="s">
        <v>2497</v>
      </c>
      <c r="B51" s="1159">
        <v>5.28</v>
      </c>
      <c r="C51" s="1159">
        <v>5.86</v>
      </c>
      <c r="D51" s="1159">
        <v>0.04</v>
      </c>
      <c r="E51" s="1251">
        <v>740</v>
      </c>
      <c r="F51" s="1251">
        <v>37</v>
      </c>
      <c r="G51" s="1221" t="s">
        <v>2490</v>
      </c>
      <c r="H51" s="1333">
        <v>15</v>
      </c>
      <c r="I51" s="3096"/>
      <c r="J51" s="1162">
        <f>'Промышленные (RAC)'!K49</f>
        <v>84421.881950313633</v>
      </c>
    </row>
    <row r="52" spans="1:10" ht="20.100000000000001" customHeight="1" thickBot="1">
      <c r="A52" s="1327" t="s">
        <v>2498</v>
      </c>
      <c r="B52" s="1168">
        <v>5.28</v>
      </c>
      <c r="C52" s="1168">
        <v>5.86</v>
      </c>
      <c r="D52" s="1168">
        <v>1.88</v>
      </c>
      <c r="E52" s="1233"/>
      <c r="F52" s="1233">
        <v>54</v>
      </c>
      <c r="G52" s="1234" t="s">
        <v>2499</v>
      </c>
      <c r="H52" s="1334">
        <v>47</v>
      </c>
      <c r="I52" s="3097"/>
      <c r="J52" s="1171">
        <f>'Промышленные (RAC)'!K50</f>
        <v>195705.27179390882</v>
      </c>
    </row>
    <row r="53" spans="1:10" ht="20.100000000000001" customHeight="1">
      <c r="A53" s="3093" t="s">
        <v>2500</v>
      </c>
      <c r="B53" s="3094"/>
      <c r="C53" s="3094"/>
      <c r="D53" s="3094"/>
      <c r="E53" s="3094"/>
      <c r="F53" s="3094"/>
      <c r="G53" s="3094"/>
      <c r="H53" s="3094"/>
      <c r="I53" s="3094"/>
      <c r="J53" s="3095"/>
    </row>
    <row r="54" spans="1:10" ht="20.100000000000001" customHeight="1">
      <c r="A54" s="1335" t="s">
        <v>2501</v>
      </c>
      <c r="B54" s="1336">
        <v>7</v>
      </c>
      <c r="C54" s="1336">
        <v>7.9</v>
      </c>
      <c r="D54" s="1336" t="s">
        <v>2502</v>
      </c>
      <c r="E54" s="1160">
        <v>1100</v>
      </c>
      <c r="F54" s="1160">
        <v>42</v>
      </c>
      <c r="G54" s="1160" t="s">
        <v>2503</v>
      </c>
      <c r="H54" s="1159">
        <v>37</v>
      </c>
      <c r="I54" s="3098" t="s">
        <v>2504</v>
      </c>
      <c r="J54" s="1162">
        <f>'Промышленные (RAC)'!K52</f>
        <v>103060.47926401923</v>
      </c>
    </row>
    <row r="55" spans="1:10" ht="20.25" customHeight="1" thickBot="1">
      <c r="A55" s="1337" t="s">
        <v>2505</v>
      </c>
      <c r="B55" s="1338">
        <v>7</v>
      </c>
      <c r="C55" s="1338">
        <v>7.9</v>
      </c>
      <c r="D55" s="1338" t="s">
        <v>2502</v>
      </c>
      <c r="E55" s="1169">
        <v>3200</v>
      </c>
      <c r="F55" s="1169">
        <v>62</v>
      </c>
      <c r="G55" s="1169" t="s">
        <v>2506</v>
      </c>
      <c r="H55" s="1168">
        <v>52.5</v>
      </c>
      <c r="I55" s="3099"/>
      <c r="J55" s="1171">
        <f>'Промышленные (RAC)'!K53</f>
        <v>241753.57103953446</v>
      </c>
    </row>
    <row r="56" spans="1:10" ht="29.25" customHeight="1">
      <c r="A56" s="3093" t="s">
        <v>2500</v>
      </c>
      <c r="B56" s="3094"/>
      <c r="C56" s="3094"/>
      <c r="D56" s="3094"/>
      <c r="E56" s="3094"/>
      <c r="F56" s="3094"/>
      <c r="G56" s="3094"/>
      <c r="H56" s="3094"/>
      <c r="I56" s="3094"/>
      <c r="J56" s="3095"/>
    </row>
    <row r="57" spans="1:10" ht="20.100000000000001" customHeight="1">
      <c r="A57" s="1335" t="s">
        <v>2507</v>
      </c>
      <c r="B57" s="1336">
        <v>7.18</v>
      </c>
      <c r="C57" s="1336" t="s">
        <v>2508</v>
      </c>
      <c r="D57" s="1336" t="s">
        <v>2509</v>
      </c>
      <c r="E57" s="1160">
        <v>1100</v>
      </c>
      <c r="F57" s="1160">
        <v>43</v>
      </c>
      <c r="G57" s="1160" t="s">
        <v>2510</v>
      </c>
      <c r="H57" s="1159">
        <v>38.6</v>
      </c>
      <c r="I57" s="3098" t="s">
        <v>2504</v>
      </c>
      <c r="J57" s="1162">
        <f>'Промышленные (RAC)'!K55</f>
        <v>105253.25541857282</v>
      </c>
    </row>
    <row r="58" spans="1:10" ht="20.100000000000001" customHeight="1">
      <c r="A58" s="1335" t="s">
        <v>2511</v>
      </c>
      <c r="B58" s="1336">
        <v>7.18</v>
      </c>
      <c r="C58" s="1336">
        <v>8.06</v>
      </c>
      <c r="D58" s="1336">
        <v>2.7</v>
      </c>
      <c r="E58" s="1160"/>
      <c r="F58" s="1160">
        <v>60</v>
      </c>
      <c r="G58" s="1160" t="s">
        <v>2339</v>
      </c>
      <c r="H58" s="1159">
        <v>50</v>
      </c>
      <c r="I58" s="3098"/>
      <c r="J58" s="1162">
        <f>'Промышленные (RAC)'!K56</f>
        <v>246687.31738728008</v>
      </c>
    </row>
    <row r="59" spans="1:10" ht="20.100000000000001" customHeight="1">
      <c r="A59" s="1335" t="s">
        <v>2512</v>
      </c>
      <c r="B59" s="1336">
        <v>14</v>
      </c>
      <c r="C59" s="1336" t="s">
        <v>2513</v>
      </c>
      <c r="D59" s="1336" t="s">
        <v>2514</v>
      </c>
      <c r="E59" s="1160">
        <v>1700</v>
      </c>
      <c r="F59" s="1160">
        <v>49</v>
      </c>
      <c r="G59" s="1160" t="s">
        <v>2515</v>
      </c>
      <c r="H59" s="1159">
        <v>55.8</v>
      </c>
      <c r="I59" s="3098"/>
      <c r="J59" s="1162">
        <f>'Промышленные (RAC)'!K57</f>
        <v>164458.21159152</v>
      </c>
    </row>
    <row r="60" spans="1:10" ht="20.100000000000001" customHeight="1">
      <c r="A60" s="1335" t="s">
        <v>2516</v>
      </c>
      <c r="B60" s="1336">
        <v>14</v>
      </c>
      <c r="C60" s="1336">
        <v>15.2</v>
      </c>
      <c r="D60" s="1336">
        <v>5.15</v>
      </c>
      <c r="E60" s="1160"/>
      <c r="F60" s="1160">
        <v>64</v>
      </c>
      <c r="G60" s="1160" t="s">
        <v>2466</v>
      </c>
      <c r="H60" s="1159">
        <v>97</v>
      </c>
      <c r="I60" s="3098"/>
      <c r="J60" s="1162">
        <f>'Промышленные (RAC)'!K58</f>
        <v>384832.21512415685</v>
      </c>
    </row>
    <row r="61" spans="1:10" ht="20.100000000000001" customHeight="1">
      <c r="A61" s="1339" t="s">
        <v>2517</v>
      </c>
      <c r="B61" s="1159">
        <v>17</v>
      </c>
      <c r="C61" s="1328" t="s">
        <v>2518</v>
      </c>
      <c r="D61" s="1159" t="s">
        <v>2519</v>
      </c>
      <c r="E61" s="1251">
        <v>2250</v>
      </c>
      <c r="F61" s="1251">
        <v>51</v>
      </c>
      <c r="G61" s="1221" t="s">
        <v>2520</v>
      </c>
      <c r="H61" s="1333">
        <v>67</v>
      </c>
      <c r="I61" s="3098"/>
      <c r="J61" s="1162">
        <f>'Промышленные (RAC)'!K59</f>
        <v>192964.30160071686</v>
      </c>
    </row>
    <row r="62" spans="1:10" ht="20.100000000000001" customHeight="1" thickBot="1">
      <c r="A62" s="1340" t="s">
        <v>2521</v>
      </c>
      <c r="B62" s="1331">
        <v>17</v>
      </c>
      <c r="C62" s="1331">
        <v>18.2</v>
      </c>
      <c r="D62" s="1331">
        <v>6.5</v>
      </c>
      <c r="E62" s="1341"/>
      <c r="F62" s="1341">
        <v>64</v>
      </c>
      <c r="G62" s="1341" t="s">
        <v>2466</v>
      </c>
      <c r="H62" s="1331">
        <v>96</v>
      </c>
      <c r="I62" s="3099"/>
      <c r="J62" s="1171">
        <f>'Промышленные (RAC)'!K60</f>
        <v>480766.17188587686</v>
      </c>
    </row>
    <row r="63" spans="1:10">
      <c r="A63" s="3093" t="s">
        <v>2522</v>
      </c>
      <c r="B63" s="3094"/>
      <c r="C63" s="3094"/>
      <c r="D63" s="3094"/>
      <c r="E63" s="3094"/>
      <c r="F63" s="3094"/>
      <c r="G63" s="3094"/>
      <c r="H63" s="3094"/>
      <c r="I63" s="3094"/>
      <c r="J63" s="3095"/>
    </row>
    <row r="64" spans="1:10" ht="23.25" customHeight="1" thickBot="1">
      <c r="A64" s="1342">
        <v>201319901033</v>
      </c>
      <c r="B64" s="3121" t="s">
        <v>2523</v>
      </c>
      <c r="C64" s="3121"/>
      <c r="D64" s="3121"/>
      <c r="E64" s="3121"/>
      <c r="F64" s="3121"/>
      <c r="G64" s="3121"/>
      <c r="H64" s="3121"/>
      <c r="I64" s="1343"/>
      <c r="J64" s="1344">
        <f>'Промышленные (RAC)'!K62</f>
        <v>8771.1046182144019</v>
      </c>
    </row>
    <row r="65" spans="1:10" s="39" customFormat="1" ht="27" customHeight="1" thickBot="1">
      <c r="A65" s="3090" t="s">
        <v>2524</v>
      </c>
      <c r="B65" s="3091"/>
      <c r="C65" s="3091"/>
      <c r="D65" s="3091"/>
      <c r="E65" s="3091"/>
      <c r="F65" s="3091"/>
      <c r="G65" s="3091"/>
      <c r="H65" s="3091"/>
      <c r="I65" s="3091"/>
      <c r="J65" s="3092"/>
    </row>
    <row r="66" spans="1:10" ht="20.100000000000001" customHeight="1">
      <c r="A66" s="3093" t="s">
        <v>2525</v>
      </c>
      <c r="B66" s="3094"/>
      <c r="C66" s="3094"/>
      <c r="D66" s="3094"/>
      <c r="E66" s="3094"/>
      <c r="F66" s="3094"/>
      <c r="G66" s="3094"/>
      <c r="H66" s="3094"/>
      <c r="I66" s="3094"/>
      <c r="J66" s="3095"/>
    </row>
    <row r="67" spans="1:10">
      <c r="A67" s="1322" t="s">
        <v>2526</v>
      </c>
      <c r="B67" s="1345">
        <v>28</v>
      </c>
      <c r="C67" s="1209">
        <v>30</v>
      </c>
      <c r="D67" s="1209">
        <v>0.6</v>
      </c>
      <c r="E67" s="1216">
        <v>4370</v>
      </c>
      <c r="F67" s="1216">
        <v>61</v>
      </c>
      <c r="G67" s="1217" t="s">
        <v>2527</v>
      </c>
      <c r="H67" s="1346">
        <v>158</v>
      </c>
      <c r="I67" s="3100"/>
      <c r="J67" s="1162">
        <f>'Промышленные (RAC)'!K64</f>
        <v>300410.33317384328</v>
      </c>
    </row>
    <row r="68" spans="1:10" ht="21" thickBot="1">
      <c r="A68" s="1327" t="s">
        <v>2528</v>
      </c>
      <c r="B68" s="1347">
        <v>28</v>
      </c>
      <c r="C68" s="1347">
        <v>30</v>
      </c>
      <c r="D68" s="1347">
        <v>9</v>
      </c>
      <c r="E68" s="1348">
        <v>10600</v>
      </c>
      <c r="F68" s="1348">
        <v>65</v>
      </c>
      <c r="G68" s="1348" t="s">
        <v>2529</v>
      </c>
      <c r="H68" s="1347">
        <v>180</v>
      </c>
      <c r="I68" s="3101"/>
      <c r="J68" s="1171">
        <f>'Промышленные (RAC)'!K65</f>
        <v>677567.83175706246</v>
      </c>
    </row>
    <row r="69" spans="1:10" ht="28.5" customHeight="1">
      <c r="A69" s="3102" t="s">
        <v>2530</v>
      </c>
      <c r="B69" s="3103"/>
      <c r="C69" s="3103"/>
      <c r="D69" s="3103"/>
      <c r="E69" s="3103"/>
      <c r="F69" s="3103"/>
      <c r="G69" s="3103"/>
      <c r="H69" s="3103"/>
      <c r="I69" s="3103"/>
      <c r="J69" s="3104"/>
    </row>
    <row r="70" spans="1:10" ht="20.100000000000001" customHeight="1">
      <c r="A70" s="1322" t="s">
        <v>2531</v>
      </c>
      <c r="B70" s="1159">
        <v>22</v>
      </c>
      <c r="C70" s="1159">
        <v>25</v>
      </c>
      <c r="D70" s="1328">
        <v>1.3</v>
      </c>
      <c r="E70" s="1329">
        <v>4500</v>
      </c>
      <c r="F70" s="1329">
        <v>56</v>
      </c>
      <c r="G70" s="1329" t="s">
        <v>2532</v>
      </c>
      <c r="H70" s="1159">
        <v>94</v>
      </c>
      <c r="I70" s="3105" t="s">
        <v>2337</v>
      </c>
      <c r="J70" s="1162">
        <f>'Промышленные (RAC)'!K67</f>
        <v>228596.91411221283</v>
      </c>
    </row>
    <row r="71" spans="1:10" ht="19.5" customHeight="1">
      <c r="A71" s="1322" t="s">
        <v>2533</v>
      </c>
      <c r="B71" s="1159">
        <v>22</v>
      </c>
      <c r="C71" s="1159">
        <v>25</v>
      </c>
      <c r="D71" s="1328">
        <v>11.7</v>
      </c>
      <c r="E71" s="1329" t="s">
        <v>218</v>
      </c>
      <c r="F71" s="1329">
        <v>68</v>
      </c>
      <c r="G71" s="1160" t="s">
        <v>2534</v>
      </c>
      <c r="H71" s="1159">
        <v>174</v>
      </c>
      <c r="I71" s="3105"/>
      <c r="J71" s="1162">
        <f>'Промышленные (RAC)'!K68</f>
        <v>681953.38406616985</v>
      </c>
    </row>
    <row r="72" spans="1:10" ht="20.100000000000001" customHeight="1">
      <c r="A72" s="1322" t="s">
        <v>2535</v>
      </c>
      <c r="B72" s="1159">
        <v>28</v>
      </c>
      <c r="C72" s="1159">
        <v>31.1</v>
      </c>
      <c r="D72" s="1328">
        <v>1.4</v>
      </c>
      <c r="E72" s="1329">
        <v>5100</v>
      </c>
      <c r="F72" s="1329">
        <v>56</v>
      </c>
      <c r="G72" s="1329" t="s">
        <v>2532</v>
      </c>
      <c r="H72" s="1159">
        <v>96</v>
      </c>
      <c r="I72" s="3105"/>
      <c r="J72" s="1162">
        <f>'Промышленные (RAC)'!K69</f>
        <v>230241.49622812806</v>
      </c>
    </row>
    <row r="73" spans="1:10" ht="20.100000000000001" customHeight="1">
      <c r="A73" s="1322" t="s">
        <v>2536</v>
      </c>
      <c r="B73" s="1159">
        <v>28</v>
      </c>
      <c r="C73" s="1159">
        <v>31.1</v>
      </c>
      <c r="D73" s="1328">
        <v>14.4</v>
      </c>
      <c r="E73" s="1329" t="s">
        <v>218</v>
      </c>
      <c r="F73" s="1329">
        <v>68</v>
      </c>
      <c r="G73" s="1160" t="s">
        <v>2534</v>
      </c>
      <c r="H73" s="1159">
        <v>187</v>
      </c>
      <c r="I73" s="3105"/>
      <c r="J73" s="1162">
        <f>'Промышленные (RAC)'!K70</f>
        <v>691272.68272302253</v>
      </c>
    </row>
    <row r="74" spans="1:10" ht="19.5" customHeight="1">
      <c r="A74" s="1322" t="s">
        <v>2537</v>
      </c>
      <c r="B74" s="1159">
        <v>35.200000000000003</v>
      </c>
      <c r="C74" s="1159">
        <v>38</v>
      </c>
      <c r="D74" s="1328">
        <v>2</v>
      </c>
      <c r="E74" s="1329">
        <v>6375</v>
      </c>
      <c r="F74" s="1329">
        <v>63</v>
      </c>
      <c r="G74" s="1329" t="s">
        <v>2532</v>
      </c>
      <c r="H74" s="1159">
        <v>97</v>
      </c>
      <c r="I74" s="3105"/>
      <c r="J74" s="1162">
        <f>'Промышленные (RAC)'!K71</f>
        <v>463223.96264944808</v>
      </c>
    </row>
    <row r="75" spans="1:10" ht="20.100000000000001" customHeight="1">
      <c r="A75" s="1322" t="s">
        <v>2538</v>
      </c>
      <c r="B75" s="1159">
        <v>35.200000000000003</v>
      </c>
      <c r="C75" s="1159">
        <v>38</v>
      </c>
      <c r="D75" s="1328">
        <v>17.3</v>
      </c>
      <c r="E75" s="1329" t="s">
        <v>218</v>
      </c>
      <c r="F75" s="1329">
        <v>69</v>
      </c>
      <c r="G75" s="1160" t="s">
        <v>2534</v>
      </c>
      <c r="H75" s="1159">
        <v>201</v>
      </c>
      <c r="I75" s="3105"/>
      <c r="J75" s="1162">
        <f>'Промышленные (RAC)'!K72</f>
        <v>975237.19473771367</v>
      </c>
    </row>
    <row r="76" spans="1:10" ht="20.100000000000001" customHeight="1">
      <c r="A76" s="1322" t="s">
        <v>2539</v>
      </c>
      <c r="B76" s="1159">
        <v>44</v>
      </c>
      <c r="C76" s="1159">
        <v>47</v>
      </c>
      <c r="D76" s="1328">
        <v>2.73</v>
      </c>
      <c r="E76" s="1329">
        <v>8500</v>
      </c>
      <c r="F76" s="1329">
        <v>63</v>
      </c>
      <c r="G76" s="1329" t="s">
        <v>2540</v>
      </c>
      <c r="H76" s="1159">
        <v>208</v>
      </c>
      <c r="I76" s="3105"/>
      <c r="J76" s="1162">
        <f>'Промышленные (RAC)'!K73</f>
        <v>518043.36651328811</v>
      </c>
    </row>
    <row r="77" spans="1:10" ht="20.100000000000001" customHeight="1">
      <c r="A77" s="1322" t="s">
        <v>2541</v>
      </c>
      <c r="B77" s="1159">
        <v>44</v>
      </c>
      <c r="C77" s="1159">
        <v>47</v>
      </c>
      <c r="D77" s="1328">
        <v>26.9</v>
      </c>
      <c r="E77" s="1329" t="s">
        <v>218</v>
      </c>
      <c r="F77" s="1329">
        <v>70</v>
      </c>
      <c r="G77" s="1329" t="s">
        <v>671</v>
      </c>
      <c r="H77" s="1159">
        <v>288</v>
      </c>
      <c r="I77" s="3105"/>
      <c r="J77" s="1162">
        <f>'Промышленные (RAC)'!K74</f>
        <v>1409955.0673779652</v>
      </c>
    </row>
    <row r="78" spans="1:10" ht="20.100000000000001" customHeight="1">
      <c r="A78" s="1322" t="s">
        <v>2542</v>
      </c>
      <c r="B78" s="1159">
        <v>56.3</v>
      </c>
      <c r="C78" s="1159">
        <v>58.6</v>
      </c>
      <c r="D78" s="1328">
        <v>4.6900000000000004</v>
      </c>
      <c r="E78" s="1329">
        <v>10800</v>
      </c>
      <c r="F78" s="1329">
        <v>65</v>
      </c>
      <c r="G78" s="1329" t="s">
        <v>2540</v>
      </c>
      <c r="H78" s="1159">
        <v>210</v>
      </c>
      <c r="I78" s="3105"/>
      <c r="J78" s="1162">
        <f>'Промышленные (RAC)'!K75</f>
        <v>581085.68095670408</v>
      </c>
    </row>
    <row r="79" spans="1:10" ht="20.100000000000001" customHeight="1" thickBot="1">
      <c r="A79" s="1327" t="s">
        <v>2543</v>
      </c>
      <c r="B79" s="1168">
        <v>56.3</v>
      </c>
      <c r="C79" s="1168">
        <v>58.6</v>
      </c>
      <c r="D79" s="1331">
        <v>32.200000000000003</v>
      </c>
      <c r="E79" s="1332"/>
      <c r="F79" s="1332">
        <v>73</v>
      </c>
      <c r="G79" s="1332" t="s">
        <v>800</v>
      </c>
      <c r="H79" s="1168">
        <v>320</v>
      </c>
      <c r="I79" s="3106"/>
      <c r="J79" s="1171">
        <f>'Промышленные (RAC)'!K76</f>
        <v>1709817.2065131702</v>
      </c>
    </row>
    <row r="80" spans="1:10" ht="20.100000000000001" customHeight="1">
      <c r="A80" s="3093" t="s">
        <v>2525</v>
      </c>
      <c r="B80" s="3094"/>
      <c r="C80" s="3094"/>
      <c r="D80" s="3094"/>
      <c r="E80" s="3094"/>
      <c r="F80" s="3094"/>
      <c r="G80" s="3094"/>
      <c r="H80" s="3094"/>
      <c r="I80" s="3094"/>
      <c r="J80" s="3095"/>
    </row>
    <row r="81" spans="1:10" ht="20.25" customHeight="1">
      <c r="A81" s="1322" t="s">
        <v>2544</v>
      </c>
      <c r="B81" s="1336">
        <v>22</v>
      </c>
      <c r="C81" s="1336">
        <v>25</v>
      </c>
      <c r="D81" s="1336">
        <v>0.7</v>
      </c>
      <c r="E81" s="1160">
        <v>4300</v>
      </c>
      <c r="F81" s="1160">
        <v>56</v>
      </c>
      <c r="G81" s="1160" t="s">
        <v>2545</v>
      </c>
      <c r="H81" s="1159">
        <v>130</v>
      </c>
      <c r="I81" s="3107" t="s">
        <v>2337</v>
      </c>
      <c r="J81" s="1162">
        <f>'Промышленные (RAC)'!K78</f>
        <v>296572.9749033745</v>
      </c>
    </row>
    <row r="82" spans="1:10">
      <c r="A82" s="1322" t="s">
        <v>2533</v>
      </c>
      <c r="B82" s="1336">
        <v>22</v>
      </c>
      <c r="C82" s="1336">
        <v>25</v>
      </c>
      <c r="D82" s="1336">
        <v>11.7</v>
      </c>
      <c r="E82" s="1160" t="s">
        <v>218</v>
      </c>
      <c r="F82" s="1160">
        <v>68</v>
      </c>
      <c r="G82" s="1160" t="s">
        <v>2534</v>
      </c>
      <c r="H82" s="1159">
        <v>174</v>
      </c>
      <c r="I82" s="3107"/>
      <c r="J82" s="1162">
        <f>'Промышленные (RAC)'!K79</f>
        <v>681953.38406616985</v>
      </c>
    </row>
    <row r="83" spans="1:10">
      <c r="A83" s="1322" t="s">
        <v>2546</v>
      </c>
      <c r="B83" s="1159">
        <v>28</v>
      </c>
      <c r="C83" s="1159">
        <v>31.1</v>
      </c>
      <c r="D83" s="1159">
        <v>0.7</v>
      </c>
      <c r="E83" s="1251">
        <v>4800</v>
      </c>
      <c r="F83" s="1251">
        <v>56</v>
      </c>
      <c r="G83" s="1221" t="s">
        <v>2545</v>
      </c>
      <c r="H83" s="1333">
        <v>140</v>
      </c>
      <c r="I83" s="3107"/>
      <c r="J83" s="1162">
        <f>'Промышленные (RAC)'!K80</f>
        <v>306440.46759886568</v>
      </c>
    </row>
    <row r="84" spans="1:10" ht="21" thickBot="1">
      <c r="A84" s="1327" t="s">
        <v>2536</v>
      </c>
      <c r="B84" s="1331">
        <v>28</v>
      </c>
      <c r="C84" s="1331">
        <v>31.1</v>
      </c>
      <c r="D84" s="1331">
        <v>14.4</v>
      </c>
      <c r="E84" s="1341" t="s">
        <v>218</v>
      </c>
      <c r="F84" s="1341">
        <v>68</v>
      </c>
      <c r="G84" s="1341" t="s">
        <v>2534</v>
      </c>
      <c r="H84" s="1331">
        <v>187</v>
      </c>
      <c r="I84" s="3108"/>
      <c r="J84" s="1171">
        <f>'Промышленные (RAC)'!K81</f>
        <v>691272.68272302253</v>
      </c>
    </row>
  </sheetData>
  <sheetProtection password="C617" sheet="1" objects="1" scenarios="1" selectLockedCells="1" selectUnlockedCells="1"/>
  <mergeCells count="35">
    <mergeCell ref="A35:J35"/>
    <mergeCell ref="A11:J11"/>
    <mergeCell ref="I12:I23"/>
    <mergeCell ref="A24:J24"/>
    <mergeCell ref="I25:I26"/>
    <mergeCell ref="I27:I34"/>
    <mergeCell ref="A3:J3"/>
    <mergeCell ref="A4:J4"/>
    <mergeCell ref="I5:I10"/>
    <mergeCell ref="A1:A2"/>
    <mergeCell ref="B1:C1"/>
    <mergeCell ref="I1:I2"/>
    <mergeCell ref="J1:J2"/>
    <mergeCell ref="D1:D2"/>
    <mergeCell ref="E1:E2"/>
    <mergeCell ref="F1:F2"/>
    <mergeCell ref="G1:G2"/>
    <mergeCell ref="H1:H2"/>
    <mergeCell ref="I67:I68"/>
    <mergeCell ref="A69:J69"/>
    <mergeCell ref="I70:I79"/>
    <mergeCell ref="A80:J80"/>
    <mergeCell ref="I81:I84"/>
    <mergeCell ref="A65:J65"/>
    <mergeCell ref="A66:J66"/>
    <mergeCell ref="I36:I37"/>
    <mergeCell ref="I38:I45"/>
    <mergeCell ref="A46:J46"/>
    <mergeCell ref="I47:I52"/>
    <mergeCell ref="A53:J53"/>
    <mergeCell ref="I54:I55"/>
    <mergeCell ref="A56:J56"/>
    <mergeCell ref="I57:I62"/>
    <mergeCell ref="A63:J63"/>
    <mergeCell ref="B64:H64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5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 tint="-0.499984740745262"/>
  </sheetPr>
  <dimension ref="A1:F16"/>
  <sheetViews>
    <sheetView zoomScaleNormal="100" zoomScaleSheetLayoutView="100" workbookViewId="0">
      <selection activeCell="C11" sqref="C11:D11"/>
    </sheetView>
  </sheetViews>
  <sheetFormatPr defaultRowHeight="12.75"/>
  <cols>
    <col min="1" max="1" width="39.7109375" customWidth="1"/>
    <col min="2" max="2" width="8.7109375" customWidth="1"/>
    <col min="3" max="3" width="39.7109375" customWidth="1"/>
    <col min="4" max="4" width="11.5703125" customWidth="1"/>
    <col min="5" max="5" width="25.5703125" customWidth="1"/>
  </cols>
  <sheetData>
    <row r="1" spans="1:6" ht="77.25" customHeight="1">
      <c r="A1" s="2489" t="s">
        <v>999</v>
      </c>
      <c r="B1" s="2490"/>
      <c r="C1" s="2490"/>
      <c r="D1" s="2490"/>
      <c r="E1" s="90"/>
    </row>
    <row r="2" spans="1:6" ht="18" customHeight="1" thickBot="1">
      <c r="A2" s="2505" t="s">
        <v>1001</v>
      </c>
      <c r="B2" s="2506"/>
      <c r="C2" s="2506"/>
      <c r="D2" s="2507"/>
    </row>
    <row r="3" spans="1:6" ht="35.25" customHeight="1" thickBot="1">
      <c r="A3" s="2503" t="s">
        <v>687</v>
      </c>
      <c r="B3" s="2504"/>
      <c r="C3" s="2497" t="s">
        <v>21</v>
      </c>
      <c r="D3" s="2498"/>
    </row>
    <row r="4" spans="1:6" ht="206.25" customHeight="1" thickBot="1">
      <c r="A4" s="2487"/>
      <c r="B4" s="2488"/>
      <c r="C4" s="2510"/>
      <c r="D4" s="2509"/>
    </row>
    <row r="5" spans="1:6" ht="15.75" customHeight="1" thickBot="1">
      <c r="A5" s="2491" t="s">
        <v>19</v>
      </c>
      <c r="B5" s="2492"/>
      <c r="C5" s="2497"/>
      <c r="D5" s="2498"/>
    </row>
    <row r="6" spans="1:6" ht="21" customHeight="1" thickBot="1">
      <c r="A6" s="2493"/>
      <c r="B6" s="2494"/>
      <c r="C6" s="2497"/>
      <c r="D6" s="2498"/>
    </row>
    <row r="7" spans="1:6" ht="15.75" thickBot="1">
      <c r="A7" s="2495"/>
      <c r="B7" s="2496"/>
      <c r="C7" s="2511"/>
      <c r="D7" s="2512"/>
    </row>
    <row r="8" spans="1:6" ht="105.75" customHeight="1" thickBot="1">
      <c r="A8" s="2515"/>
      <c r="B8" s="2516"/>
      <c r="C8" s="2517"/>
      <c r="D8" s="2509"/>
    </row>
    <row r="9" spans="1:6" ht="12.75" customHeight="1">
      <c r="A9" s="2499" t="s">
        <v>688</v>
      </c>
      <c r="B9" s="2500"/>
      <c r="C9" s="2513" t="s">
        <v>711</v>
      </c>
      <c r="D9" s="2500"/>
    </row>
    <row r="10" spans="1:6" ht="12.75" customHeight="1" thickBot="1">
      <c r="A10" s="2501"/>
      <c r="B10" s="2502"/>
      <c r="C10" s="2514"/>
      <c r="D10" s="2502"/>
    </row>
    <row r="11" spans="1:6" ht="18.75" customHeight="1" thickBot="1">
      <c r="A11" s="2497" t="s">
        <v>689</v>
      </c>
      <c r="B11" s="2498"/>
      <c r="C11" s="2497" t="s">
        <v>710</v>
      </c>
      <c r="D11" s="2498"/>
      <c r="F11" s="60"/>
    </row>
    <row r="12" spans="1:6" ht="108" customHeight="1" thickBot="1">
      <c r="A12" s="2508"/>
      <c r="B12" s="2509"/>
      <c r="C12" s="2517"/>
      <c r="D12" s="2509"/>
    </row>
    <row r="13" spans="1:6" ht="22.5" customHeight="1" thickBot="1">
      <c r="A13" s="2497" t="s">
        <v>211</v>
      </c>
      <c r="B13" s="2498"/>
      <c r="C13" s="2497" t="s">
        <v>20</v>
      </c>
      <c r="D13" s="2498"/>
    </row>
    <row r="14" spans="1:6" ht="96" customHeight="1" thickBot="1">
      <c r="A14" s="2508"/>
      <c r="B14" s="2509"/>
      <c r="C14" s="2515"/>
      <c r="D14" s="2516"/>
    </row>
    <row r="15" spans="1:6" ht="22.5" customHeight="1" thickBot="1">
      <c r="A15" s="2497" t="s">
        <v>686</v>
      </c>
      <c r="B15" s="2498"/>
    </row>
    <row r="16" spans="1:6" ht="84.75" customHeight="1" thickBot="1">
      <c r="A16" s="2515"/>
      <c r="B16" s="2516"/>
    </row>
  </sheetData>
  <sheetProtection formatCells="0" formatColumns="0" formatRows="0" insertColumns="0" insertRows="0" insertHyperlinks="0" deleteColumns="0" deleteRows="0" sort="0" autoFilter="0" pivotTables="0"/>
  <customSheetViews>
    <customSheetView guid="{9EFA7784-3A63-4493-A104-8931F74310FB}" state="hidden">
      <selection activeCell="C11" sqref="C11:D11"/>
      <pageMargins left="0.59055118110236227" right="0.59055118110236227" top="0.19685039370078741" bottom="0.19685039370078741" header="0.51181102362204722" footer="0.51181102362204722"/>
      <printOptions horizontalCentered="1"/>
      <pageSetup paperSize="9" scale="88" orientation="portrait" horizontalDpi="4294967293" r:id="rId1"/>
      <headerFooter alignWithMargins="0"/>
    </customSheetView>
  </customSheetViews>
  <mergeCells count="24">
    <mergeCell ref="A16:B16"/>
    <mergeCell ref="A14:B14"/>
    <mergeCell ref="C12:D12"/>
    <mergeCell ref="C8:D8"/>
    <mergeCell ref="C14:D14"/>
    <mergeCell ref="A15:B15"/>
    <mergeCell ref="A8:B8"/>
    <mergeCell ref="C11:D11"/>
    <mergeCell ref="A4:B4"/>
    <mergeCell ref="A1:D1"/>
    <mergeCell ref="A5:B7"/>
    <mergeCell ref="C13:D13"/>
    <mergeCell ref="A13:B13"/>
    <mergeCell ref="A9:B10"/>
    <mergeCell ref="A11:B11"/>
    <mergeCell ref="A3:B3"/>
    <mergeCell ref="C3:D3"/>
    <mergeCell ref="C5:D5"/>
    <mergeCell ref="A2:D2"/>
    <mergeCell ref="A12:B12"/>
    <mergeCell ref="C4:D4"/>
    <mergeCell ref="C6:D6"/>
    <mergeCell ref="C7:D7"/>
    <mergeCell ref="C9:D10"/>
  </mergeCells>
  <phoneticPr fontId="19" type="noConversion"/>
  <hyperlinks>
    <hyperlink ref="A13" location="Чиллеры!A56" display="ЧИЛЛЕРЫ винтовые"/>
    <hyperlink ref="A9" location="Фанкойлы!A1" display="Фанкойлы"/>
    <hyperlink ref="C9" location="Чиллеры!A1" display="ЧИЛЛЕРЫ scroll"/>
    <hyperlink ref="A3" location="'VRF_Мультизональные системы'!A1" display="VRF_Мультизональные системы"/>
    <hyperlink ref="C13" location="'Тепловые насосы'!A1" display="Тепловые насосы"/>
    <hyperlink ref="C3" location="RAC_multi_portable!A1" display="Бытовые, Мульти-сплит; Мобильные кондиционеры."/>
    <hyperlink ref="A5" location="ККБ!A1" display="Компрессорно-конденсаторные блоки"/>
    <hyperlink ref="A15" location="'Прецизионные кондиционеры'!A1" display="Прецизионные кондиционеры"/>
    <hyperlink ref="A11" location="Фанкойлы!A241" display="Фанкойлы 4-х трубные"/>
    <hyperlink ref="C11" location="Чиллеры!A45" display="Мини-сплит чиллеры"/>
  </hyperlinks>
  <printOptions horizontalCentered="1"/>
  <pageMargins left="0.59055118110236227" right="0.59055118110236227" top="0.19685039370078741" bottom="0.19685039370078741" header="0.51181102362204722" footer="0.51181102362204722"/>
  <pageSetup paperSize="9" scale="88" orientation="portrait" horizontalDpi="4294967293" r:id="rId2"/>
  <headerFooter alignWithMargins="0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B1:L81"/>
  <sheetViews>
    <sheetView workbookViewId="0">
      <pane ySplit="1" topLeftCell="A2" activePane="bottomLeft" state="frozen"/>
      <selection activeCell="K9" sqref="K9:K10"/>
      <selection pane="bottomLeft" activeCell="E3" sqref="E3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9.28515625" style="670" customWidth="1"/>
    <col min="10" max="10" width="10.5703125" style="670" customWidth="1"/>
    <col min="11" max="11" width="11.85546875" style="670" customWidth="1"/>
    <col min="12" max="16384" width="9.140625" style="665"/>
  </cols>
  <sheetData>
    <row r="1" spans="2:12" ht="24">
      <c r="B1" s="397" t="s">
        <v>1086</v>
      </c>
      <c r="C1" s="397" t="s">
        <v>1087</v>
      </c>
      <c r="D1" s="397" t="s">
        <v>988</v>
      </c>
      <c r="E1" s="397" t="s">
        <v>989</v>
      </c>
      <c r="F1" s="397" t="s">
        <v>990</v>
      </c>
      <c r="G1" s="397" t="s">
        <v>991</v>
      </c>
      <c r="H1" s="397" t="s">
        <v>993</v>
      </c>
      <c r="I1" s="397" t="s">
        <v>992</v>
      </c>
      <c r="J1" s="397" t="s">
        <v>994</v>
      </c>
      <c r="K1" s="397" t="s">
        <v>995</v>
      </c>
    </row>
    <row r="2" spans="2:12" ht="12.75" thickBot="1">
      <c r="B2" s="327"/>
      <c r="C2" s="327">
        <f>РФ!J11</f>
        <v>62.319705000000006</v>
      </c>
      <c r="D2" s="327"/>
      <c r="E2" s="327">
        <f>KZT!I3</f>
        <v>6.16</v>
      </c>
      <c r="F2" s="327"/>
      <c r="G2" s="327">
        <v>1.25</v>
      </c>
      <c r="H2" s="327"/>
      <c r="I2" s="327"/>
      <c r="J2" s="327"/>
      <c r="K2" s="327"/>
    </row>
    <row r="3" spans="2:12" ht="12.75" thickBot="1">
      <c r="B3" s="1353">
        <v>96.9</v>
      </c>
      <c r="C3" s="671">
        <f>C2</f>
        <v>62.319705000000006</v>
      </c>
      <c r="D3" s="671">
        <f>B3*C3</f>
        <v>6038.7794145000007</v>
      </c>
      <c r="E3" s="671">
        <f>E2</f>
        <v>6.16</v>
      </c>
      <c r="F3" s="671">
        <f>D3*E3</f>
        <v>37198.881193320005</v>
      </c>
      <c r="G3" s="283">
        <f>G2</f>
        <v>1.25</v>
      </c>
      <c r="H3" s="283">
        <f>F3*G3</f>
        <v>46498.601491650006</v>
      </c>
      <c r="I3" s="283">
        <f>H3*12/100</f>
        <v>5579.832178998</v>
      </c>
      <c r="J3" s="935">
        <f>F3+I3</f>
        <v>42778.713372318001</v>
      </c>
      <c r="K3" s="671">
        <f>H3*1.12</f>
        <v>52078.43367064801</v>
      </c>
      <c r="L3" s="668"/>
    </row>
    <row r="4" spans="2:12" ht="12.75" thickBot="1">
      <c r="B4" s="398">
        <v>36.72</v>
      </c>
      <c r="C4" s="671">
        <f t="shared" ref="C4:C67" si="0">C3</f>
        <v>62.319705000000006</v>
      </c>
      <c r="D4" s="671">
        <f t="shared" ref="D4:D76" si="1">B4*C4</f>
        <v>2288.3795676</v>
      </c>
      <c r="E4" s="671">
        <f t="shared" ref="E4:E67" si="2">E3</f>
        <v>6.16</v>
      </c>
      <c r="F4" s="671">
        <f t="shared" ref="F4:F76" si="3">D4*E4</f>
        <v>14096.418136415999</v>
      </c>
      <c r="G4" s="283">
        <f t="shared" ref="G4:G67" si="4">G3</f>
        <v>1.25</v>
      </c>
      <c r="H4" s="283">
        <f t="shared" ref="H4:H76" si="5">F4*G4</f>
        <v>17620.52267052</v>
      </c>
      <c r="I4" s="283">
        <f t="shared" ref="I4:I76" si="6">H4*12/100</f>
        <v>2114.4627204623998</v>
      </c>
      <c r="J4" s="935">
        <f t="shared" ref="J4:J76" si="7">F4+I4</f>
        <v>16210.880856878399</v>
      </c>
      <c r="K4" s="671">
        <f t="shared" ref="K4:K67" si="8">H4*1.12</f>
        <v>19734.985390982401</v>
      </c>
    </row>
    <row r="5" spans="2:12" ht="12.75" thickBot="1">
      <c r="B5" s="398">
        <v>272.34000000000003</v>
      </c>
      <c r="C5" s="671">
        <f t="shared" si="0"/>
        <v>62.319705000000006</v>
      </c>
      <c r="D5" s="671">
        <f t="shared" si="1"/>
        <v>16972.148459700005</v>
      </c>
      <c r="E5" s="671">
        <f t="shared" si="2"/>
        <v>6.16</v>
      </c>
      <c r="F5" s="671">
        <f t="shared" si="3"/>
        <v>104548.43451175204</v>
      </c>
      <c r="G5" s="283">
        <f t="shared" si="4"/>
        <v>1.25</v>
      </c>
      <c r="H5" s="283">
        <f t="shared" si="5"/>
        <v>130685.54313969005</v>
      </c>
      <c r="I5" s="283">
        <f t="shared" si="6"/>
        <v>15682.265176762805</v>
      </c>
      <c r="J5" s="935">
        <f t="shared" si="7"/>
        <v>120230.69968851484</v>
      </c>
      <c r="K5" s="671">
        <f t="shared" si="8"/>
        <v>146367.80831645287</v>
      </c>
    </row>
    <row r="6" spans="2:12" ht="12.75" thickBot="1">
      <c r="B6" s="398">
        <v>91.8</v>
      </c>
      <c r="C6" s="671">
        <f t="shared" si="0"/>
        <v>62.319705000000006</v>
      </c>
      <c r="D6" s="671">
        <f t="shared" si="1"/>
        <v>5720.9489190000004</v>
      </c>
      <c r="E6" s="671">
        <f t="shared" si="2"/>
        <v>6.16</v>
      </c>
      <c r="F6" s="671">
        <f t="shared" si="3"/>
        <v>35241.04534104</v>
      </c>
      <c r="G6" s="283">
        <f t="shared" si="4"/>
        <v>1.25</v>
      </c>
      <c r="H6" s="283">
        <f t="shared" si="5"/>
        <v>44051.306676300002</v>
      </c>
      <c r="I6" s="283">
        <f t="shared" si="6"/>
        <v>5286.1568011560003</v>
      </c>
      <c r="J6" s="935">
        <f t="shared" si="7"/>
        <v>40527.202142196002</v>
      </c>
      <c r="K6" s="671">
        <f t="shared" si="8"/>
        <v>49337.463477456011</v>
      </c>
    </row>
    <row r="7" spans="2:12" ht="12.75" thickBot="1">
      <c r="B7" s="398">
        <v>36.72</v>
      </c>
      <c r="C7" s="671">
        <f t="shared" si="0"/>
        <v>62.319705000000006</v>
      </c>
      <c r="D7" s="671">
        <f t="shared" si="1"/>
        <v>2288.3795676</v>
      </c>
      <c r="E7" s="671">
        <f t="shared" si="2"/>
        <v>6.16</v>
      </c>
      <c r="F7" s="671">
        <f t="shared" si="3"/>
        <v>14096.418136415999</v>
      </c>
      <c r="G7" s="283">
        <f t="shared" si="4"/>
        <v>1.25</v>
      </c>
      <c r="H7" s="283">
        <f t="shared" si="5"/>
        <v>17620.52267052</v>
      </c>
      <c r="I7" s="283">
        <f t="shared" si="6"/>
        <v>2114.4627204623998</v>
      </c>
      <c r="J7" s="935">
        <f t="shared" si="7"/>
        <v>16210.880856878399</v>
      </c>
      <c r="K7" s="671">
        <f t="shared" si="8"/>
        <v>19734.985390982401</v>
      </c>
    </row>
    <row r="8" spans="2:12" ht="12.75" thickBot="1">
      <c r="B8" s="398">
        <v>311.10000000000002</v>
      </c>
      <c r="C8" s="671">
        <f t="shared" si="0"/>
        <v>62.319705000000006</v>
      </c>
      <c r="D8" s="671">
        <f t="shared" si="1"/>
        <v>19387.660225500003</v>
      </c>
      <c r="E8" s="671">
        <f t="shared" si="2"/>
        <v>6.16</v>
      </c>
      <c r="F8" s="671">
        <f t="shared" si="3"/>
        <v>119427.98698908002</v>
      </c>
      <c r="G8" s="283">
        <f t="shared" si="4"/>
        <v>1.25</v>
      </c>
      <c r="H8" s="283">
        <f t="shared" si="5"/>
        <v>149284.98373635003</v>
      </c>
      <c r="I8" s="283">
        <f t="shared" si="6"/>
        <v>17914.198048362003</v>
      </c>
      <c r="J8" s="935">
        <f t="shared" si="7"/>
        <v>137342.18503744202</v>
      </c>
      <c r="K8" s="671">
        <f t="shared" si="8"/>
        <v>167199.18178471204</v>
      </c>
    </row>
    <row r="9" spans="2:12" ht="12.75" thickBot="1">
      <c r="B9" s="398"/>
      <c r="C9" s="671">
        <f t="shared" si="0"/>
        <v>62.319705000000006</v>
      </c>
      <c r="D9" s="671"/>
      <c r="E9" s="671">
        <f t="shared" si="2"/>
        <v>6.16</v>
      </c>
      <c r="F9" s="671"/>
      <c r="G9" s="283">
        <f t="shared" si="4"/>
        <v>1.25</v>
      </c>
      <c r="H9" s="283"/>
      <c r="I9" s="283"/>
      <c r="J9" s="935"/>
      <c r="K9" s="671">
        <f t="shared" si="8"/>
        <v>0</v>
      </c>
    </row>
    <row r="10" spans="2:12" ht="12.75" thickBot="1">
      <c r="B10" s="398">
        <v>110.16</v>
      </c>
      <c r="C10" s="671">
        <f t="shared" si="0"/>
        <v>62.319705000000006</v>
      </c>
      <c r="D10" s="671">
        <f t="shared" si="1"/>
        <v>6865.1387028000008</v>
      </c>
      <c r="E10" s="671">
        <f t="shared" si="2"/>
        <v>6.16</v>
      </c>
      <c r="F10" s="671">
        <f t="shared" si="3"/>
        <v>42289.254409248009</v>
      </c>
      <c r="G10" s="283">
        <f t="shared" si="4"/>
        <v>1.25</v>
      </c>
      <c r="H10" s="283">
        <f t="shared" si="5"/>
        <v>52861.568011560012</v>
      </c>
      <c r="I10" s="283">
        <f t="shared" si="6"/>
        <v>6343.3881613872018</v>
      </c>
      <c r="J10" s="935">
        <f t="shared" si="7"/>
        <v>48632.642570635209</v>
      </c>
      <c r="K10" s="671">
        <f t="shared" si="8"/>
        <v>59204.956172947219</v>
      </c>
    </row>
    <row r="11" spans="2:12" ht="12.75" thickBot="1">
      <c r="B11" s="398">
        <v>40.799999999999997</v>
      </c>
      <c r="C11" s="671">
        <f t="shared" si="0"/>
        <v>62.319705000000006</v>
      </c>
      <c r="D11" s="671">
        <f t="shared" si="1"/>
        <v>2542.6439639999999</v>
      </c>
      <c r="E11" s="671">
        <f t="shared" si="2"/>
        <v>6.16</v>
      </c>
      <c r="F11" s="671">
        <f t="shared" si="3"/>
        <v>15662.686818239999</v>
      </c>
      <c r="G11" s="283">
        <f t="shared" si="4"/>
        <v>1.25</v>
      </c>
      <c r="H11" s="283">
        <f t="shared" si="5"/>
        <v>19578.358522800001</v>
      </c>
      <c r="I11" s="283">
        <f t="shared" si="6"/>
        <v>2349.4030227359999</v>
      </c>
      <c r="J11" s="935">
        <f t="shared" si="7"/>
        <v>18012.089840975998</v>
      </c>
      <c r="K11" s="671">
        <f t="shared" si="8"/>
        <v>21927.761545536003</v>
      </c>
    </row>
    <row r="12" spans="2:12" ht="12.75" thickBot="1">
      <c r="B12" s="398">
        <v>413.1</v>
      </c>
      <c r="C12" s="671">
        <f t="shared" si="0"/>
        <v>62.319705000000006</v>
      </c>
      <c r="D12" s="671">
        <f t="shared" si="1"/>
        <v>25744.270135500003</v>
      </c>
      <c r="E12" s="671">
        <f t="shared" si="2"/>
        <v>6.16</v>
      </c>
      <c r="F12" s="671">
        <f t="shared" si="3"/>
        <v>158584.70403468001</v>
      </c>
      <c r="G12" s="283">
        <f t="shared" si="4"/>
        <v>1.25</v>
      </c>
      <c r="H12" s="283">
        <f t="shared" si="5"/>
        <v>198230.88004335001</v>
      </c>
      <c r="I12" s="283">
        <f t="shared" si="6"/>
        <v>23787.705605202002</v>
      </c>
      <c r="J12" s="935">
        <f t="shared" si="7"/>
        <v>182372.40963988201</v>
      </c>
      <c r="K12" s="671">
        <f t="shared" si="8"/>
        <v>222018.58564855205</v>
      </c>
    </row>
    <row r="13" spans="2:12" ht="12.75" thickBot="1">
      <c r="B13" s="398">
        <v>229.5</v>
      </c>
      <c r="C13" s="671">
        <f t="shared" si="0"/>
        <v>62.319705000000006</v>
      </c>
      <c r="D13" s="671">
        <f t="shared" si="1"/>
        <v>14302.372297500002</v>
      </c>
      <c r="E13" s="671">
        <f t="shared" si="2"/>
        <v>6.16</v>
      </c>
      <c r="F13" s="671">
        <f t="shared" si="3"/>
        <v>88102.613352600019</v>
      </c>
      <c r="G13" s="283">
        <f t="shared" si="4"/>
        <v>1.25</v>
      </c>
      <c r="H13" s="283">
        <f t="shared" si="5"/>
        <v>110128.26669075002</v>
      </c>
      <c r="I13" s="283">
        <f t="shared" si="6"/>
        <v>13215.392002890003</v>
      </c>
      <c r="J13" s="935">
        <f t="shared" si="7"/>
        <v>101318.00535549002</v>
      </c>
      <c r="K13" s="671">
        <f t="shared" si="8"/>
        <v>123343.65869364004</v>
      </c>
    </row>
    <row r="14" spans="2:12" ht="12.75" thickBot="1">
      <c r="B14" s="398">
        <v>40.799999999999997</v>
      </c>
      <c r="C14" s="671">
        <f t="shared" si="0"/>
        <v>62.319705000000006</v>
      </c>
      <c r="D14" s="671">
        <f t="shared" si="1"/>
        <v>2542.6439639999999</v>
      </c>
      <c r="E14" s="671">
        <f t="shared" si="2"/>
        <v>6.16</v>
      </c>
      <c r="F14" s="671">
        <f t="shared" si="3"/>
        <v>15662.686818239999</v>
      </c>
      <c r="G14" s="283">
        <f t="shared" si="4"/>
        <v>1.25</v>
      </c>
      <c r="H14" s="283">
        <f t="shared" si="5"/>
        <v>19578.358522800001</v>
      </c>
      <c r="I14" s="283">
        <f t="shared" si="6"/>
        <v>2349.4030227359999</v>
      </c>
      <c r="J14" s="935">
        <f t="shared" si="7"/>
        <v>18012.089840975998</v>
      </c>
      <c r="K14" s="671">
        <f t="shared" si="8"/>
        <v>21927.761545536003</v>
      </c>
    </row>
    <row r="15" spans="2:12" ht="12.75" thickBot="1">
      <c r="B15" s="398">
        <v>635.46</v>
      </c>
      <c r="C15" s="671">
        <f t="shared" si="0"/>
        <v>62.319705000000006</v>
      </c>
      <c r="D15" s="671">
        <f t="shared" si="1"/>
        <v>39601.679739300009</v>
      </c>
      <c r="E15" s="671">
        <f t="shared" si="2"/>
        <v>6.16</v>
      </c>
      <c r="F15" s="671">
        <f t="shared" si="3"/>
        <v>243946.34719408807</v>
      </c>
      <c r="G15" s="283">
        <f t="shared" si="4"/>
        <v>1.25</v>
      </c>
      <c r="H15" s="283">
        <f t="shared" si="5"/>
        <v>304932.93399261008</v>
      </c>
      <c r="I15" s="283">
        <f t="shared" si="6"/>
        <v>36591.952079113209</v>
      </c>
      <c r="J15" s="935">
        <f t="shared" si="7"/>
        <v>280538.29927320126</v>
      </c>
      <c r="K15" s="671">
        <f t="shared" si="8"/>
        <v>341524.8860717233</v>
      </c>
    </row>
    <row r="16" spans="2:12" ht="12.75" thickBot="1">
      <c r="B16" s="398">
        <v>257.04000000000002</v>
      </c>
      <c r="C16" s="671">
        <f t="shared" si="0"/>
        <v>62.319705000000006</v>
      </c>
      <c r="D16" s="671">
        <f t="shared" si="1"/>
        <v>16018.656973200003</v>
      </c>
      <c r="E16" s="671">
        <f t="shared" si="2"/>
        <v>6.16</v>
      </c>
      <c r="F16" s="671">
        <f t="shared" si="3"/>
        <v>98674.926954912022</v>
      </c>
      <c r="G16" s="283">
        <f t="shared" si="4"/>
        <v>1.25</v>
      </c>
      <c r="H16" s="283">
        <f t="shared" si="5"/>
        <v>123343.65869364003</v>
      </c>
      <c r="I16" s="283">
        <f t="shared" si="6"/>
        <v>14801.239043236803</v>
      </c>
      <c r="J16" s="935">
        <f t="shared" si="7"/>
        <v>113476.16599814882</v>
      </c>
      <c r="K16" s="671">
        <f t="shared" si="8"/>
        <v>138144.89773687685</v>
      </c>
    </row>
    <row r="17" spans="2:11" ht="12.75" thickBot="1">
      <c r="B17" s="398">
        <v>40.799999999999997</v>
      </c>
      <c r="C17" s="671">
        <f t="shared" si="0"/>
        <v>62.319705000000006</v>
      </c>
      <c r="D17" s="671">
        <f t="shared" si="1"/>
        <v>2542.6439639999999</v>
      </c>
      <c r="E17" s="671">
        <f t="shared" si="2"/>
        <v>6.16</v>
      </c>
      <c r="F17" s="671">
        <f t="shared" si="3"/>
        <v>15662.686818239999</v>
      </c>
      <c r="G17" s="283">
        <f t="shared" si="4"/>
        <v>1.25</v>
      </c>
      <c r="H17" s="283">
        <f t="shared" si="5"/>
        <v>19578.358522800001</v>
      </c>
      <c r="I17" s="283">
        <f t="shared" si="6"/>
        <v>2349.4030227359999</v>
      </c>
      <c r="J17" s="935">
        <f t="shared" si="7"/>
        <v>18012.089840975998</v>
      </c>
      <c r="K17" s="671">
        <f t="shared" si="8"/>
        <v>21927.761545536003</v>
      </c>
    </row>
    <row r="18" spans="2:11" ht="12.75" thickBot="1">
      <c r="B18" s="398">
        <v>686.46</v>
      </c>
      <c r="C18" s="671">
        <f t="shared" si="0"/>
        <v>62.319705000000006</v>
      </c>
      <c r="D18" s="671">
        <f t="shared" si="1"/>
        <v>42779.984694300008</v>
      </c>
      <c r="E18" s="671">
        <f t="shared" si="2"/>
        <v>6.16</v>
      </c>
      <c r="F18" s="671">
        <f t="shared" si="3"/>
        <v>263524.70571688807</v>
      </c>
      <c r="G18" s="283">
        <f t="shared" si="4"/>
        <v>1.25</v>
      </c>
      <c r="H18" s="283">
        <f t="shared" si="5"/>
        <v>329405.88214611006</v>
      </c>
      <c r="I18" s="283">
        <f t="shared" si="6"/>
        <v>39528.705857533205</v>
      </c>
      <c r="J18" s="935">
        <f t="shared" si="7"/>
        <v>303053.41157442128</v>
      </c>
      <c r="K18" s="671">
        <f t="shared" si="8"/>
        <v>368934.58800364332</v>
      </c>
    </row>
    <row r="19" spans="2:11" ht="12.75" thickBot="1">
      <c r="B19" s="398">
        <v>286.62</v>
      </c>
      <c r="C19" s="671">
        <f t="shared" si="0"/>
        <v>62.319705000000006</v>
      </c>
      <c r="D19" s="671">
        <f t="shared" si="1"/>
        <v>17862.0738471</v>
      </c>
      <c r="E19" s="671">
        <f t="shared" si="2"/>
        <v>6.16</v>
      </c>
      <c r="F19" s="671">
        <f t="shared" si="3"/>
        <v>110030.37489813601</v>
      </c>
      <c r="G19" s="283">
        <f t="shared" si="4"/>
        <v>1.25</v>
      </c>
      <c r="H19" s="283">
        <f t="shared" si="5"/>
        <v>137537.96862267001</v>
      </c>
      <c r="I19" s="283">
        <f t="shared" si="6"/>
        <v>16504.5562347204</v>
      </c>
      <c r="J19" s="935">
        <f t="shared" si="7"/>
        <v>126534.93113285641</v>
      </c>
      <c r="K19" s="671">
        <f t="shared" si="8"/>
        <v>154042.52485739044</v>
      </c>
    </row>
    <row r="20" spans="2:11" ht="12.75" thickBot="1">
      <c r="B20" s="398">
        <v>40.799999999999997</v>
      </c>
      <c r="C20" s="671">
        <f t="shared" si="0"/>
        <v>62.319705000000006</v>
      </c>
      <c r="D20" s="671">
        <f t="shared" si="1"/>
        <v>2542.6439639999999</v>
      </c>
      <c r="E20" s="671">
        <f t="shared" si="2"/>
        <v>6.16</v>
      </c>
      <c r="F20" s="671">
        <f t="shared" si="3"/>
        <v>15662.686818239999</v>
      </c>
      <c r="G20" s="283">
        <f t="shared" si="4"/>
        <v>1.25</v>
      </c>
      <c r="H20" s="283">
        <f t="shared" si="5"/>
        <v>19578.358522800001</v>
      </c>
      <c r="I20" s="283">
        <f t="shared" si="6"/>
        <v>2349.4030227359999</v>
      </c>
      <c r="J20" s="935">
        <f t="shared" si="7"/>
        <v>18012.089840975998</v>
      </c>
      <c r="K20" s="671">
        <f t="shared" si="8"/>
        <v>21927.761545536003</v>
      </c>
    </row>
    <row r="21" spans="2:11" ht="12.75" thickBot="1">
      <c r="B21" s="398">
        <v>786.42</v>
      </c>
      <c r="C21" s="671">
        <f t="shared" si="0"/>
        <v>62.319705000000006</v>
      </c>
      <c r="D21" s="671">
        <f t="shared" si="1"/>
        <v>49009.462406099999</v>
      </c>
      <c r="E21" s="671">
        <f t="shared" si="2"/>
        <v>6.16</v>
      </c>
      <c r="F21" s="671">
        <f t="shared" si="3"/>
        <v>301898.28842157603</v>
      </c>
      <c r="G21" s="283">
        <f t="shared" si="4"/>
        <v>1.25</v>
      </c>
      <c r="H21" s="283">
        <f t="shared" si="5"/>
        <v>377372.86052697001</v>
      </c>
      <c r="I21" s="283">
        <f t="shared" si="6"/>
        <v>45284.743263236393</v>
      </c>
      <c r="J21" s="935">
        <f t="shared" si="7"/>
        <v>347183.03168481239</v>
      </c>
      <c r="K21" s="671">
        <f t="shared" si="8"/>
        <v>422657.60379020643</v>
      </c>
    </row>
    <row r="22" spans="2:11" ht="12.75" thickBot="1">
      <c r="B22" s="398"/>
      <c r="C22" s="671">
        <f t="shared" si="0"/>
        <v>62.319705000000006</v>
      </c>
      <c r="D22" s="671"/>
      <c r="E22" s="671">
        <f t="shared" si="2"/>
        <v>6.16</v>
      </c>
      <c r="F22" s="671"/>
      <c r="G22" s="283">
        <f t="shared" si="4"/>
        <v>1.25</v>
      </c>
      <c r="H22" s="283"/>
      <c r="I22" s="283"/>
      <c r="J22" s="935"/>
      <c r="K22" s="671">
        <f t="shared" si="8"/>
        <v>0</v>
      </c>
    </row>
    <row r="23" spans="2:11" ht="12.75" thickBot="1">
      <c r="B23" s="1298">
        <v>110.16</v>
      </c>
      <c r="C23" s="671">
        <f t="shared" si="0"/>
        <v>62.319705000000006</v>
      </c>
      <c r="D23" s="671">
        <f t="shared" si="1"/>
        <v>6865.1387028000008</v>
      </c>
      <c r="E23" s="671">
        <f t="shared" si="2"/>
        <v>6.16</v>
      </c>
      <c r="F23" s="671">
        <f t="shared" si="3"/>
        <v>42289.254409248009</v>
      </c>
      <c r="G23" s="283">
        <f t="shared" si="4"/>
        <v>1.25</v>
      </c>
      <c r="H23" s="283">
        <f t="shared" si="5"/>
        <v>52861.568011560012</v>
      </c>
      <c r="I23" s="283">
        <f t="shared" si="6"/>
        <v>6343.3881613872018</v>
      </c>
      <c r="J23" s="935">
        <f t="shared" si="7"/>
        <v>48632.642570635209</v>
      </c>
      <c r="K23" s="671">
        <f t="shared" si="8"/>
        <v>59204.956172947219</v>
      </c>
    </row>
    <row r="24" spans="2:11" ht="12.75" thickBot="1">
      <c r="B24" s="1298">
        <v>311.10000000000002</v>
      </c>
      <c r="C24" s="671">
        <f t="shared" si="0"/>
        <v>62.319705000000006</v>
      </c>
      <c r="D24" s="671">
        <f t="shared" si="1"/>
        <v>19387.660225500003</v>
      </c>
      <c r="E24" s="671">
        <f t="shared" si="2"/>
        <v>6.16</v>
      </c>
      <c r="F24" s="671">
        <f t="shared" si="3"/>
        <v>119427.98698908002</v>
      </c>
      <c r="G24" s="283">
        <f t="shared" si="4"/>
        <v>1.25</v>
      </c>
      <c r="H24" s="283">
        <f t="shared" si="5"/>
        <v>149284.98373635003</v>
      </c>
      <c r="I24" s="283">
        <f t="shared" si="6"/>
        <v>17914.198048362003</v>
      </c>
      <c r="J24" s="935">
        <f t="shared" si="7"/>
        <v>137342.18503744202</v>
      </c>
      <c r="K24" s="671">
        <f t="shared" si="8"/>
        <v>167199.18178471204</v>
      </c>
    </row>
    <row r="25" spans="2:11" ht="12.75" thickBot="1">
      <c r="B25" s="1298">
        <v>141.78</v>
      </c>
      <c r="C25" s="671">
        <f t="shared" si="0"/>
        <v>62.319705000000006</v>
      </c>
      <c r="D25" s="671">
        <f t="shared" si="1"/>
        <v>8835.6877749000014</v>
      </c>
      <c r="E25" s="671">
        <f t="shared" si="2"/>
        <v>6.16</v>
      </c>
      <c r="F25" s="671">
        <f t="shared" si="3"/>
        <v>54427.836693384008</v>
      </c>
      <c r="G25" s="283">
        <f t="shared" si="4"/>
        <v>1.25</v>
      </c>
      <c r="H25" s="283">
        <f t="shared" si="5"/>
        <v>68034.795866730012</v>
      </c>
      <c r="I25" s="283">
        <f t="shared" si="6"/>
        <v>8164.1755040076014</v>
      </c>
      <c r="J25" s="935">
        <f t="shared" si="7"/>
        <v>62592.01219739161</v>
      </c>
      <c r="K25" s="671">
        <f t="shared" si="8"/>
        <v>76198.971370737621</v>
      </c>
    </row>
    <row r="26" spans="2:11" ht="12.75" thickBot="1">
      <c r="B26" s="1298">
        <v>413.1</v>
      </c>
      <c r="C26" s="671">
        <f t="shared" si="0"/>
        <v>62.319705000000006</v>
      </c>
      <c r="D26" s="671">
        <f t="shared" si="1"/>
        <v>25744.270135500003</v>
      </c>
      <c r="E26" s="671">
        <f t="shared" si="2"/>
        <v>6.16</v>
      </c>
      <c r="F26" s="671">
        <f t="shared" si="3"/>
        <v>158584.70403468001</v>
      </c>
      <c r="G26" s="283">
        <f t="shared" si="4"/>
        <v>1.25</v>
      </c>
      <c r="H26" s="283">
        <f t="shared" si="5"/>
        <v>198230.88004335001</v>
      </c>
      <c r="I26" s="283">
        <f t="shared" si="6"/>
        <v>23787.705605202002</v>
      </c>
      <c r="J26" s="935">
        <f t="shared" si="7"/>
        <v>182372.40963988201</v>
      </c>
      <c r="K26" s="671">
        <f t="shared" si="8"/>
        <v>222018.58564855205</v>
      </c>
    </row>
    <row r="27" spans="2:11" ht="12.75" thickBot="1">
      <c r="B27" s="1298">
        <v>248.88</v>
      </c>
      <c r="C27" s="671">
        <f t="shared" si="0"/>
        <v>62.319705000000006</v>
      </c>
      <c r="D27" s="671">
        <f t="shared" si="1"/>
        <v>15510.128180400001</v>
      </c>
      <c r="E27" s="671">
        <f t="shared" si="2"/>
        <v>6.16</v>
      </c>
      <c r="F27" s="671">
        <f t="shared" si="3"/>
        <v>95542.389591264015</v>
      </c>
      <c r="G27" s="283">
        <f t="shared" si="4"/>
        <v>1.25</v>
      </c>
      <c r="H27" s="283">
        <f t="shared" si="5"/>
        <v>119427.98698908002</v>
      </c>
      <c r="I27" s="283">
        <f t="shared" si="6"/>
        <v>14331.358438689602</v>
      </c>
      <c r="J27" s="935">
        <f t="shared" si="7"/>
        <v>109873.74802995361</v>
      </c>
      <c r="K27" s="671">
        <f t="shared" si="8"/>
        <v>133759.34542776964</v>
      </c>
    </row>
    <row r="28" spans="2:11" ht="12.75" thickBot="1">
      <c r="B28" s="1298">
        <v>635.46</v>
      </c>
      <c r="C28" s="671">
        <f t="shared" si="0"/>
        <v>62.319705000000006</v>
      </c>
      <c r="D28" s="671">
        <f t="shared" si="1"/>
        <v>39601.679739300009</v>
      </c>
      <c r="E28" s="671">
        <f t="shared" si="2"/>
        <v>6.16</v>
      </c>
      <c r="F28" s="671">
        <f t="shared" si="3"/>
        <v>243946.34719408807</v>
      </c>
      <c r="G28" s="283">
        <f t="shared" si="4"/>
        <v>1.25</v>
      </c>
      <c r="H28" s="283">
        <f t="shared" si="5"/>
        <v>304932.93399261008</v>
      </c>
      <c r="I28" s="283">
        <f t="shared" si="6"/>
        <v>36591.952079113209</v>
      </c>
      <c r="J28" s="935">
        <f t="shared" si="7"/>
        <v>280538.29927320126</v>
      </c>
      <c r="K28" s="671">
        <f t="shared" si="8"/>
        <v>341524.8860717233</v>
      </c>
    </row>
    <row r="29" spans="2:11" ht="12.75" thickBot="1">
      <c r="B29" s="1298">
        <v>280.5</v>
      </c>
      <c r="C29" s="671">
        <f t="shared" si="0"/>
        <v>62.319705000000006</v>
      </c>
      <c r="D29" s="671">
        <f t="shared" si="1"/>
        <v>17480.677252500001</v>
      </c>
      <c r="E29" s="671">
        <f t="shared" si="2"/>
        <v>6.16</v>
      </c>
      <c r="F29" s="671">
        <f t="shared" si="3"/>
        <v>107680.97187540001</v>
      </c>
      <c r="G29" s="283">
        <f t="shared" si="4"/>
        <v>1.25</v>
      </c>
      <c r="H29" s="283">
        <f t="shared" si="5"/>
        <v>134601.21484425</v>
      </c>
      <c r="I29" s="283">
        <f t="shared" si="6"/>
        <v>16152.145781310001</v>
      </c>
      <c r="J29" s="935">
        <f t="shared" si="7"/>
        <v>123833.11765671</v>
      </c>
      <c r="K29" s="671">
        <f t="shared" si="8"/>
        <v>150753.36062556002</v>
      </c>
    </row>
    <row r="30" spans="2:11" ht="12.75" thickBot="1">
      <c r="B30" s="1298">
        <v>686.46</v>
      </c>
      <c r="C30" s="671">
        <f t="shared" si="0"/>
        <v>62.319705000000006</v>
      </c>
      <c r="D30" s="671">
        <f t="shared" si="1"/>
        <v>42779.984694300008</v>
      </c>
      <c r="E30" s="671">
        <f t="shared" si="2"/>
        <v>6.16</v>
      </c>
      <c r="F30" s="671">
        <f t="shared" si="3"/>
        <v>263524.70571688807</v>
      </c>
      <c r="G30" s="283">
        <f t="shared" si="4"/>
        <v>1.25</v>
      </c>
      <c r="H30" s="283">
        <f t="shared" si="5"/>
        <v>329405.88214611006</v>
      </c>
      <c r="I30" s="283">
        <f t="shared" si="6"/>
        <v>39528.705857533205</v>
      </c>
      <c r="J30" s="935">
        <f t="shared" si="7"/>
        <v>303053.41157442128</v>
      </c>
      <c r="K30" s="671">
        <f t="shared" si="8"/>
        <v>368934.58800364332</v>
      </c>
    </row>
    <row r="31" spans="2:11" ht="12.75" thickBot="1">
      <c r="B31" s="1298">
        <v>295.8</v>
      </c>
      <c r="C31" s="671">
        <f t="shared" si="0"/>
        <v>62.319705000000006</v>
      </c>
      <c r="D31" s="671">
        <f t="shared" si="1"/>
        <v>18434.168739000004</v>
      </c>
      <c r="E31" s="671">
        <f t="shared" si="2"/>
        <v>6.16</v>
      </c>
      <c r="F31" s="671">
        <f t="shared" si="3"/>
        <v>113554.47943224003</v>
      </c>
      <c r="G31" s="283">
        <f t="shared" si="4"/>
        <v>1.25</v>
      </c>
      <c r="H31" s="283">
        <f t="shared" si="5"/>
        <v>141943.09929030004</v>
      </c>
      <c r="I31" s="283">
        <f t="shared" si="6"/>
        <v>17033.171914836006</v>
      </c>
      <c r="J31" s="935">
        <f t="shared" si="7"/>
        <v>130587.65134707603</v>
      </c>
      <c r="K31" s="671">
        <f t="shared" si="8"/>
        <v>158976.27120513606</v>
      </c>
    </row>
    <row r="32" spans="2:11" ht="12.75" thickBot="1">
      <c r="B32" s="1298">
        <v>786.42</v>
      </c>
      <c r="C32" s="671">
        <f t="shared" si="0"/>
        <v>62.319705000000006</v>
      </c>
      <c r="D32" s="671">
        <f t="shared" si="1"/>
        <v>49009.462406099999</v>
      </c>
      <c r="E32" s="671">
        <f t="shared" si="2"/>
        <v>6.16</v>
      </c>
      <c r="F32" s="671">
        <f t="shared" si="3"/>
        <v>301898.28842157603</v>
      </c>
      <c r="G32" s="283">
        <f t="shared" si="4"/>
        <v>1.25</v>
      </c>
      <c r="H32" s="283">
        <f t="shared" si="5"/>
        <v>377372.86052697001</v>
      </c>
      <c r="I32" s="283">
        <f t="shared" si="6"/>
        <v>45284.743263236393</v>
      </c>
      <c r="J32" s="935">
        <f t="shared" si="7"/>
        <v>347183.03168481239</v>
      </c>
      <c r="K32" s="671">
        <f t="shared" si="8"/>
        <v>422657.60379020643</v>
      </c>
    </row>
    <row r="33" spans="2:11" ht="12.75" thickBot="1">
      <c r="B33" s="1298"/>
      <c r="C33" s="671">
        <f t="shared" si="0"/>
        <v>62.319705000000006</v>
      </c>
      <c r="D33" s="671"/>
      <c r="E33" s="671">
        <f t="shared" si="2"/>
        <v>6.16</v>
      </c>
      <c r="F33" s="671"/>
      <c r="G33" s="283">
        <f t="shared" si="4"/>
        <v>1.25</v>
      </c>
      <c r="H33" s="283"/>
      <c r="I33" s="283"/>
      <c r="J33" s="935"/>
      <c r="K33" s="671">
        <f t="shared" si="8"/>
        <v>0</v>
      </c>
    </row>
    <row r="34" spans="2:11" ht="12.75" thickBot="1">
      <c r="B34" s="1298">
        <v>136.68</v>
      </c>
      <c r="C34" s="671">
        <f t="shared" si="0"/>
        <v>62.319705000000006</v>
      </c>
      <c r="D34" s="671">
        <f t="shared" si="1"/>
        <v>8517.8572794000011</v>
      </c>
      <c r="E34" s="671">
        <f t="shared" si="2"/>
        <v>6.16</v>
      </c>
      <c r="F34" s="671">
        <f t="shared" si="3"/>
        <v>52470.000841104011</v>
      </c>
      <c r="G34" s="283">
        <f t="shared" si="4"/>
        <v>1.25</v>
      </c>
      <c r="H34" s="283">
        <f t="shared" si="5"/>
        <v>65587.501051380008</v>
      </c>
      <c r="I34" s="283">
        <f t="shared" si="6"/>
        <v>7870.5001261656007</v>
      </c>
      <c r="J34" s="935">
        <f t="shared" si="7"/>
        <v>60340.500967269611</v>
      </c>
      <c r="K34" s="671">
        <f t="shared" si="8"/>
        <v>73458.001177545622</v>
      </c>
    </row>
    <row r="35" spans="2:11" ht="12.75" thickBot="1">
      <c r="B35" s="1298">
        <v>311.10000000000002</v>
      </c>
      <c r="C35" s="671">
        <f t="shared" si="0"/>
        <v>62.319705000000006</v>
      </c>
      <c r="D35" s="671">
        <f t="shared" si="1"/>
        <v>19387.660225500003</v>
      </c>
      <c r="E35" s="671">
        <f t="shared" si="2"/>
        <v>6.16</v>
      </c>
      <c r="F35" s="671">
        <f t="shared" si="3"/>
        <v>119427.98698908002</v>
      </c>
      <c r="G35" s="283">
        <f t="shared" si="4"/>
        <v>1.25</v>
      </c>
      <c r="H35" s="283">
        <f t="shared" si="5"/>
        <v>149284.98373635003</v>
      </c>
      <c r="I35" s="283">
        <f t="shared" si="6"/>
        <v>17914.198048362003</v>
      </c>
      <c r="J35" s="935">
        <f t="shared" si="7"/>
        <v>137342.18503744202</v>
      </c>
      <c r="K35" s="671">
        <f t="shared" si="8"/>
        <v>167199.18178471204</v>
      </c>
    </row>
    <row r="36" spans="2:11" ht="12.75" thickBot="1">
      <c r="B36" s="1298">
        <v>162.18</v>
      </c>
      <c r="C36" s="671">
        <f t="shared" si="0"/>
        <v>62.319705000000006</v>
      </c>
      <c r="D36" s="671">
        <f t="shared" si="1"/>
        <v>10107.009756900001</v>
      </c>
      <c r="E36" s="671">
        <f t="shared" si="2"/>
        <v>6.16</v>
      </c>
      <c r="F36" s="671">
        <f t="shared" si="3"/>
        <v>62259.180102504004</v>
      </c>
      <c r="G36" s="283">
        <f t="shared" si="4"/>
        <v>1.25</v>
      </c>
      <c r="H36" s="283">
        <f t="shared" si="5"/>
        <v>77823.975128129998</v>
      </c>
      <c r="I36" s="283">
        <f t="shared" si="6"/>
        <v>9338.8770153755995</v>
      </c>
      <c r="J36" s="935">
        <f t="shared" si="7"/>
        <v>71598.057117879609</v>
      </c>
      <c r="K36" s="671">
        <f t="shared" si="8"/>
        <v>87162.852143505603</v>
      </c>
    </row>
    <row r="37" spans="2:11" ht="12.75" thickBot="1">
      <c r="B37" s="1298">
        <v>413.1</v>
      </c>
      <c r="C37" s="671">
        <f t="shared" si="0"/>
        <v>62.319705000000006</v>
      </c>
      <c r="D37" s="671">
        <f t="shared" si="1"/>
        <v>25744.270135500003</v>
      </c>
      <c r="E37" s="671">
        <f t="shared" si="2"/>
        <v>6.16</v>
      </c>
      <c r="F37" s="671">
        <f t="shared" si="3"/>
        <v>158584.70403468001</v>
      </c>
      <c r="G37" s="283">
        <f t="shared" si="4"/>
        <v>1.25</v>
      </c>
      <c r="H37" s="283">
        <f t="shared" si="5"/>
        <v>198230.88004335001</v>
      </c>
      <c r="I37" s="283">
        <f t="shared" si="6"/>
        <v>23787.705605202002</v>
      </c>
      <c r="J37" s="935">
        <f t="shared" si="7"/>
        <v>182372.40963988201</v>
      </c>
      <c r="K37" s="671">
        <f t="shared" si="8"/>
        <v>222018.58564855205</v>
      </c>
    </row>
    <row r="38" spans="2:11" ht="12.75" thickBot="1">
      <c r="B38" s="1298">
        <v>268.26</v>
      </c>
      <c r="C38" s="671">
        <f t="shared" si="0"/>
        <v>62.319705000000006</v>
      </c>
      <c r="D38" s="671">
        <f t="shared" si="1"/>
        <v>16717.8840633</v>
      </c>
      <c r="E38" s="671">
        <f t="shared" si="2"/>
        <v>6.16</v>
      </c>
      <c r="F38" s="671">
        <f t="shared" si="3"/>
        <v>102982.165829928</v>
      </c>
      <c r="G38" s="283">
        <f t="shared" si="4"/>
        <v>1.25</v>
      </c>
      <c r="H38" s="283">
        <f t="shared" si="5"/>
        <v>128727.70728741</v>
      </c>
      <c r="I38" s="283">
        <f t="shared" si="6"/>
        <v>15447.324874489201</v>
      </c>
      <c r="J38" s="935">
        <f t="shared" si="7"/>
        <v>118429.4907044172</v>
      </c>
      <c r="K38" s="671">
        <f t="shared" si="8"/>
        <v>144175.0321618992</v>
      </c>
    </row>
    <row r="39" spans="2:11" ht="12.75" thickBot="1">
      <c r="B39" s="1298">
        <v>635.46</v>
      </c>
      <c r="C39" s="671">
        <f t="shared" si="0"/>
        <v>62.319705000000006</v>
      </c>
      <c r="D39" s="671">
        <f t="shared" si="1"/>
        <v>39601.679739300009</v>
      </c>
      <c r="E39" s="671">
        <f t="shared" si="2"/>
        <v>6.16</v>
      </c>
      <c r="F39" s="671">
        <f t="shared" si="3"/>
        <v>243946.34719408807</v>
      </c>
      <c r="G39" s="283">
        <f t="shared" si="4"/>
        <v>1.25</v>
      </c>
      <c r="H39" s="283">
        <f t="shared" si="5"/>
        <v>304932.93399261008</v>
      </c>
      <c r="I39" s="283">
        <f t="shared" si="6"/>
        <v>36591.952079113209</v>
      </c>
      <c r="J39" s="935">
        <f t="shared" si="7"/>
        <v>280538.29927320126</v>
      </c>
      <c r="K39" s="671">
        <f t="shared" si="8"/>
        <v>341524.8860717233</v>
      </c>
    </row>
    <row r="40" spans="2:11" ht="12.75" thickBot="1">
      <c r="B40" s="1298">
        <v>324.36</v>
      </c>
      <c r="C40" s="671">
        <f t="shared" si="0"/>
        <v>62.319705000000006</v>
      </c>
      <c r="D40" s="671">
        <f t="shared" si="1"/>
        <v>20214.019513800002</v>
      </c>
      <c r="E40" s="671">
        <f t="shared" si="2"/>
        <v>6.16</v>
      </c>
      <c r="F40" s="671">
        <f t="shared" si="3"/>
        <v>124518.36020500801</v>
      </c>
      <c r="G40" s="283">
        <f t="shared" si="4"/>
        <v>1.25</v>
      </c>
      <c r="H40" s="283">
        <f t="shared" si="5"/>
        <v>155647.95025626</v>
      </c>
      <c r="I40" s="283">
        <f t="shared" si="6"/>
        <v>18677.754030751199</v>
      </c>
      <c r="J40" s="935">
        <f t="shared" si="7"/>
        <v>143196.11423575922</v>
      </c>
      <c r="K40" s="671">
        <f t="shared" si="8"/>
        <v>174325.70428701121</v>
      </c>
    </row>
    <row r="41" spans="2:11" ht="12.75" thickBot="1">
      <c r="B41" s="1298">
        <v>686.46</v>
      </c>
      <c r="C41" s="671">
        <f t="shared" si="0"/>
        <v>62.319705000000006</v>
      </c>
      <c r="D41" s="671">
        <f t="shared" si="1"/>
        <v>42779.984694300008</v>
      </c>
      <c r="E41" s="671">
        <f t="shared" si="2"/>
        <v>6.16</v>
      </c>
      <c r="F41" s="671">
        <f t="shared" si="3"/>
        <v>263524.70571688807</v>
      </c>
      <c r="G41" s="283">
        <f t="shared" si="4"/>
        <v>1.25</v>
      </c>
      <c r="H41" s="283">
        <f t="shared" si="5"/>
        <v>329405.88214611006</v>
      </c>
      <c r="I41" s="283">
        <f t="shared" si="6"/>
        <v>39528.705857533205</v>
      </c>
      <c r="J41" s="935">
        <f t="shared" si="7"/>
        <v>303053.41157442128</v>
      </c>
      <c r="K41" s="671">
        <f t="shared" si="8"/>
        <v>368934.58800364332</v>
      </c>
    </row>
    <row r="42" spans="2:11" ht="12.75" thickBot="1">
      <c r="B42" s="1298">
        <v>341.7</v>
      </c>
      <c r="C42" s="671">
        <f t="shared" si="0"/>
        <v>62.319705000000006</v>
      </c>
      <c r="D42" s="671">
        <f t="shared" si="1"/>
        <v>21294.643198500002</v>
      </c>
      <c r="E42" s="671">
        <f t="shared" si="2"/>
        <v>6.16</v>
      </c>
      <c r="F42" s="671">
        <f t="shared" si="3"/>
        <v>131175.00210276002</v>
      </c>
      <c r="G42" s="283">
        <f t="shared" si="4"/>
        <v>1.25</v>
      </c>
      <c r="H42" s="283">
        <f t="shared" si="5"/>
        <v>163968.75262845002</v>
      </c>
      <c r="I42" s="283">
        <f t="shared" si="6"/>
        <v>19676.250315413999</v>
      </c>
      <c r="J42" s="935">
        <f t="shared" si="7"/>
        <v>150851.252418174</v>
      </c>
      <c r="K42" s="671">
        <f t="shared" si="8"/>
        <v>183645.00294386403</v>
      </c>
    </row>
    <row r="43" spans="2:11" ht="12.75" thickBot="1">
      <c r="B43" s="1298">
        <v>786.42</v>
      </c>
      <c r="C43" s="671">
        <f t="shared" si="0"/>
        <v>62.319705000000006</v>
      </c>
      <c r="D43" s="671">
        <f t="shared" si="1"/>
        <v>49009.462406099999</v>
      </c>
      <c r="E43" s="671">
        <f t="shared" si="2"/>
        <v>6.16</v>
      </c>
      <c r="F43" s="671">
        <f t="shared" si="3"/>
        <v>301898.28842157603</v>
      </c>
      <c r="G43" s="283">
        <f t="shared" si="4"/>
        <v>1.25</v>
      </c>
      <c r="H43" s="283">
        <f t="shared" si="5"/>
        <v>377372.86052697001</v>
      </c>
      <c r="I43" s="283">
        <f t="shared" si="6"/>
        <v>45284.743263236393</v>
      </c>
      <c r="J43" s="935">
        <f t="shared" si="7"/>
        <v>347183.03168481239</v>
      </c>
      <c r="K43" s="671">
        <f t="shared" si="8"/>
        <v>422657.60379020643</v>
      </c>
    </row>
    <row r="44" spans="2:11" ht="12.75" thickBot="1">
      <c r="B44" s="1298"/>
      <c r="C44" s="671">
        <f t="shared" si="0"/>
        <v>62.319705000000006</v>
      </c>
      <c r="D44" s="671"/>
      <c r="E44" s="671">
        <f t="shared" si="2"/>
        <v>6.16</v>
      </c>
      <c r="F44" s="671"/>
      <c r="G44" s="283">
        <f t="shared" si="4"/>
        <v>1.25</v>
      </c>
      <c r="H44" s="283"/>
      <c r="I44" s="283"/>
      <c r="J44" s="935"/>
      <c r="K44" s="671">
        <f t="shared" si="8"/>
        <v>0</v>
      </c>
    </row>
    <row r="45" spans="2:11" ht="12.75" thickBot="1">
      <c r="B45" s="1298">
        <v>142.80000000000001</v>
      </c>
      <c r="C45" s="671">
        <f t="shared" si="0"/>
        <v>62.319705000000006</v>
      </c>
      <c r="D45" s="671">
        <f t="shared" si="1"/>
        <v>8899.2538740000018</v>
      </c>
      <c r="E45" s="671">
        <f t="shared" si="2"/>
        <v>6.16</v>
      </c>
      <c r="F45" s="671">
        <f t="shared" si="3"/>
        <v>54819.403863840009</v>
      </c>
      <c r="G45" s="283">
        <f t="shared" si="4"/>
        <v>1.25</v>
      </c>
      <c r="H45" s="283">
        <f t="shared" si="5"/>
        <v>68524.254829800018</v>
      </c>
      <c r="I45" s="283">
        <f t="shared" si="6"/>
        <v>8222.9105795760024</v>
      </c>
      <c r="J45" s="935">
        <f t="shared" si="7"/>
        <v>63042.314443416013</v>
      </c>
      <c r="K45" s="671">
        <f t="shared" si="8"/>
        <v>76747.16540937603</v>
      </c>
    </row>
    <row r="46" spans="2:11" ht="12.75" thickBot="1">
      <c r="B46" s="1298">
        <v>299.88</v>
      </c>
      <c r="C46" s="671">
        <f t="shared" si="0"/>
        <v>62.319705000000006</v>
      </c>
      <c r="D46" s="671">
        <f t="shared" si="1"/>
        <v>18688.433135400002</v>
      </c>
      <c r="E46" s="671">
        <f t="shared" si="2"/>
        <v>6.16</v>
      </c>
      <c r="F46" s="671">
        <f t="shared" si="3"/>
        <v>115120.74811406402</v>
      </c>
      <c r="G46" s="283">
        <f t="shared" si="4"/>
        <v>1.25</v>
      </c>
      <c r="H46" s="283">
        <f t="shared" si="5"/>
        <v>143900.93514258001</v>
      </c>
      <c r="I46" s="283">
        <f t="shared" si="6"/>
        <v>17268.112217109603</v>
      </c>
      <c r="J46" s="935">
        <f t="shared" si="7"/>
        <v>132388.86033117361</v>
      </c>
      <c r="K46" s="671">
        <f t="shared" si="8"/>
        <v>161169.04735968963</v>
      </c>
    </row>
    <row r="47" spans="2:11" ht="12.75" thickBot="1">
      <c r="B47" s="1298">
        <v>157.08000000000001</v>
      </c>
      <c r="C47" s="671">
        <f t="shared" si="0"/>
        <v>62.319705000000006</v>
      </c>
      <c r="D47" s="671">
        <f t="shared" si="1"/>
        <v>9789.1792614000024</v>
      </c>
      <c r="E47" s="671">
        <f t="shared" si="2"/>
        <v>6.16</v>
      </c>
      <c r="F47" s="671">
        <f t="shared" si="3"/>
        <v>60301.344250224014</v>
      </c>
      <c r="G47" s="283">
        <f t="shared" si="4"/>
        <v>1.25</v>
      </c>
      <c r="H47" s="283">
        <f t="shared" si="5"/>
        <v>75376.680312780023</v>
      </c>
      <c r="I47" s="283">
        <f t="shared" si="6"/>
        <v>9045.2016375336025</v>
      </c>
      <c r="J47" s="935">
        <f t="shared" si="7"/>
        <v>69346.545887757617</v>
      </c>
      <c r="K47" s="671">
        <f t="shared" si="8"/>
        <v>84421.881950313633</v>
      </c>
    </row>
    <row r="48" spans="2:11" ht="12.75" thickBot="1">
      <c r="B48" s="1298">
        <v>424.32</v>
      </c>
      <c r="C48" s="671">
        <f t="shared" si="0"/>
        <v>62.319705000000006</v>
      </c>
      <c r="D48" s="671">
        <f t="shared" si="1"/>
        <v>26443.497225600004</v>
      </c>
      <c r="E48" s="671">
        <f t="shared" si="2"/>
        <v>6.16</v>
      </c>
      <c r="F48" s="671">
        <f t="shared" si="3"/>
        <v>162891.94290969602</v>
      </c>
      <c r="G48" s="283">
        <f t="shared" si="4"/>
        <v>1.25</v>
      </c>
      <c r="H48" s="283">
        <f t="shared" si="5"/>
        <v>203614.92863712003</v>
      </c>
      <c r="I48" s="283">
        <f t="shared" si="6"/>
        <v>24433.791436454401</v>
      </c>
      <c r="J48" s="935">
        <f t="shared" si="7"/>
        <v>187325.73434615042</v>
      </c>
      <c r="K48" s="671">
        <f t="shared" si="8"/>
        <v>228048.72007357446</v>
      </c>
    </row>
    <row r="49" spans="2:11" ht="12.75" thickBot="1">
      <c r="B49" s="1298">
        <v>157.08000000000001</v>
      </c>
      <c r="C49" s="671">
        <f t="shared" si="0"/>
        <v>62.319705000000006</v>
      </c>
      <c r="D49" s="671">
        <f t="shared" si="1"/>
        <v>9789.1792614000024</v>
      </c>
      <c r="E49" s="671">
        <f t="shared" si="2"/>
        <v>6.16</v>
      </c>
      <c r="F49" s="671">
        <f t="shared" si="3"/>
        <v>60301.344250224014</v>
      </c>
      <c r="G49" s="283">
        <f t="shared" si="4"/>
        <v>1.25</v>
      </c>
      <c r="H49" s="283">
        <f t="shared" si="5"/>
        <v>75376.680312780023</v>
      </c>
      <c r="I49" s="283">
        <f t="shared" si="6"/>
        <v>9045.2016375336025</v>
      </c>
      <c r="J49" s="935">
        <f t="shared" si="7"/>
        <v>69346.545887757617</v>
      </c>
      <c r="K49" s="671">
        <f t="shared" si="8"/>
        <v>84421.881950313633</v>
      </c>
    </row>
    <row r="50" spans="2:11" ht="12.75" thickBot="1">
      <c r="B50" s="1298">
        <v>364.14</v>
      </c>
      <c r="C50" s="671">
        <f t="shared" si="0"/>
        <v>62.319705000000006</v>
      </c>
      <c r="D50" s="671">
        <f t="shared" si="1"/>
        <v>22693.0973787</v>
      </c>
      <c r="E50" s="671">
        <f t="shared" si="2"/>
        <v>6.16</v>
      </c>
      <c r="F50" s="671">
        <f t="shared" si="3"/>
        <v>139789.47985279199</v>
      </c>
      <c r="G50" s="283">
        <f t="shared" si="4"/>
        <v>1.25</v>
      </c>
      <c r="H50" s="283">
        <f t="shared" si="5"/>
        <v>174736.84981598999</v>
      </c>
      <c r="I50" s="283">
        <f t="shared" si="6"/>
        <v>20968.421977918799</v>
      </c>
      <c r="J50" s="935">
        <f t="shared" si="7"/>
        <v>160757.90183071079</v>
      </c>
      <c r="K50" s="671">
        <f t="shared" si="8"/>
        <v>195705.27179390882</v>
      </c>
    </row>
    <row r="51" spans="2:11" ht="12.75" thickBot="1">
      <c r="B51" s="1298"/>
      <c r="C51" s="671">
        <f t="shared" si="0"/>
        <v>62.319705000000006</v>
      </c>
      <c r="D51" s="671"/>
      <c r="E51" s="671">
        <f t="shared" si="2"/>
        <v>6.16</v>
      </c>
      <c r="F51" s="671"/>
      <c r="G51" s="283">
        <f t="shared" si="4"/>
        <v>1.25</v>
      </c>
      <c r="H51" s="283"/>
      <c r="I51" s="283"/>
      <c r="J51" s="935"/>
      <c r="K51" s="671">
        <f t="shared" si="8"/>
        <v>0</v>
      </c>
    </row>
    <row r="52" spans="2:11" ht="12.75" thickBot="1">
      <c r="B52" s="1298">
        <v>191.76</v>
      </c>
      <c r="C52" s="671">
        <f t="shared" si="0"/>
        <v>62.319705000000006</v>
      </c>
      <c r="D52" s="671">
        <f t="shared" si="1"/>
        <v>11950.426630800001</v>
      </c>
      <c r="E52" s="671">
        <f t="shared" si="2"/>
        <v>6.16</v>
      </c>
      <c r="F52" s="671">
        <f t="shared" si="3"/>
        <v>73614.628045728008</v>
      </c>
      <c r="G52" s="283">
        <f t="shared" si="4"/>
        <v>1.25</v>
      </c>
      <c r="H52" s="283">
        <f t="shared" si="5"/>
        <v>92018.285057160014</v>
      </c>
      <c r="I52" s="283">
        <f t="shared" si="6"/>
        <v>11042.194206859202</v>
      </c>
      <c r="J52" s="935">
        <f t="shared" si="7"/>
        <v>84656.822252587212</v>
      </c>
      <c r="K52" s="671">
        <f t="shared" si="8"/>
        <v>103060.47926401923</v>
      </c>
    </row>
    <row r="53" spans="2:11" ht="12.75" thickBot="1">
      <c r="B53" s="1298">
        <v>449.82</v>
      </c>
      <c r="C53" s="671">
        <f t="shared" si="0"/>
        <v>62.319705000000006</v>
      </c>
      <c r="D53" s="671">
        <f t="shared" si="1"/>
        <v>28032.649703100004</v>
      </c>
      <c r="E53" s="671">
        <f t="shared" si="2"/>
        <v>6.16</v>
      </c>
      <c r="F53" s="671">
        <f t="shared" si="3"/>
        <v>172681.12217109604</v>
      </c>
      <c r="G53" s="283">
        <f t="shared" si="4"/>
        <v>1.25</v>
      </c>
      <c r="H53" s="283">
        <f t="shared" si="5"/>
        <v>215851.40271387005</v>
      </c>
      <c r="I53" s="283">
        <f t="shared" si="6"/>
        <v>25902.168325664406</v>
      </c>
      <c r="J53" s="935">
        <f t="shared" si="7"/>
        <v>198583.29049676046</v>
      </c>
      <c r="K53" s="671">
        <f t="shared" si="8"/>
        <v>241753.57103953446</v>
      </c>
    </row>
    <row r="54" spans="2:11" ht="12.75" thickBot="1">
      <c r="B54" s="1298"/>
      <c r="C54" s="671">
        <f t="shared" si="0"/>
        <v>62.319705000000006</v>
      </c>
      <c r="D54" s="671"/>
      <c r="E54" s="671">
        <f t="shared" si="2"/>
        <v>6.16</v>
      </c>
      <c r="F54" s="671"/>
      <c r="G54" s="283">
        <f t="shared" si="4"/>
        <v>1.25</v>
      </c>
      <c r="H54" s="283"/>
      <c r="I54" s="283"/>
      <c r="J54" s="935"/>
      <c r="K54" s="671">
        <f t="shared" si="8"/>
        <v>0</v>
      </c>
    </row>
    <row r="55" spans="2:11" ht="12.75" thickBot="1">
      <c r="B55" s="1298">
        <v>195.84</v>
      </c>
      <c r="C55" s="671">
        <f t="shared" si="0"/>
        <v>62.319705000000006</v>
      </c>
      <c r="D55" s="671">
        <f t="shared" si="1"/>
        <v>12204.691027200002</v>
      </c>
      <c r="E55" s="671">
        <f t="shared" si="2"/>
        <v>6.16</v>
      </c>
      <c r="F55" s="671">
        <f t="shared" si="3"/>
        <v>75180.896727552012</v>
      </c>
      <c r="G55" s="283">
        <f t="shared" si="4"/>
        <v>1.25</v>
      </c>
      <c r="H55" s="283">
        <f t="shared" si="5"/>
        <v>93976.120909440011</v>
      </c>
      <c r="I55" s="283">
        <f t="shared" si="6"/>
        <v>11277.134509132802</v>
      </c>
      <c r="J55" s="935">
        <f t="shared" si="7"/>
        <v>86458.031236684808</v>
      </c>
      <c r="K55" s="671">
        <f t="shared" si="8"/>
        <v>105253.25541857282</v>
      </c>
    </row>
    <row r="56" spans="2:11" ht="12.75" thickBot="1">
      <c r="B56" s="1298">
        <v>459</v>
      </c>
      <c r="C56" s="671">
        <f t="shared" si="0"/>
        <v>62.319705000000006</v>
      </c>
      <c r="D56" s="671">
        <f t="shared" si="1"/>
        <v>28604.744595000004</v>
      </c>
      <c r="E56" s="671">
        <f t="shared" si="2"/>
        <v>6.16</v>
      </c>
      <c r="F56" s="671">
        <f t="shared" si="3"/>
        <v>176205.22670520004</v>
      </c>
      <c r="G56" s="283">
        <f t="shared" si="4"/>
        <v>1.25</v>
      </c>
      <c r="H56" s="283">
        <f t="shared" si="5"/>
        <v>220256.53338150005</v>
      </c>
      <c r="I56" s="283">
        <f t="shared" si="6"/>
        <v>26430.784005780006</v>
      </c>
      <c r="J56" s="935">
        <f t="shared" si="7"/>
        <v>202636.01071098004</v>
      </c>
      <c r="K56" s="671">
        <f t="shared" si="8"/>
        <v>246687.31738728008</v>
      </c>
    </row>
    <row r="57" spans="2:11" ht="12.75" thickBot="1">
      <c r="B57" s="1298">
        <v>306</v>
      </c>
      <c r="C57" s="671">
        <f t="shared" si="0"/>
        <v>62.319705000000006</v>
      </c>
      <c r="D57" s="671">
        <f t="shared" si="1"/>
        <v>19069.829730000001</v>
      </c>
      <c r="E57" s="671">
        <f t="shared" si="2"/>
        <v>6.16</v>
      </c>
      <c r="F57" s="671">
        <f t="shared" si="3"/>
        <v>117470.15113680001</v>
      </c>
      <c r="G57" s="283">
        <f t="shared" si="4"/>
        <v>1.25</v>
      </c>
      <c r="H57" s="283">
        <f t="shared" si="5"/>
        <v>146837.68892099999</v>
      </c>
      <c r="I57" s="283">
        <f t="shared" si="6"/>
        <v>17620.52267052</v>
      </c>
      <c r="J57" s="935">
        <f t="shared" si="7"/>
        <v>135090.67380732001</v>
      </c>
      <c r="K57" s="671">
        <f t="shared" si="8"/>
        <v>164458.21159152</v>
      </c>
    </row>
    <row r="58" spans="2:11" ht="12.75" thickBot="1">
      <c r="B58" s="1298">
        <v>716.04</v>
      </c>
      <c r="C58" s="671">
        <f t="shared" si="0"/>
        <v>62.319705000000006</v>
      </c>
      <c r="D58" s="671">
        <f t="shared" si="1"/>
        <v>44623.401568200003</v>
      </c>
      <c r="E58" s="671">
        <f t="shared" si="2"/>
        <v>6.16</v>
      </c>
      <c r="F58" s="671">
        <f t="shared" si="3"/>
        <v>274880.153660112</v>
      </c>
      <c r="G58" s="283">
        <f t="shared" si="4"/>
        <v>1.25</v>
      </c>
      <c r="H58" s="283">
        <f t="shared" si="5"/>
        <v>343600.19207514002</v>
      </c>
      <c r="I58" s="283">
        <f t="shared" si="6"/>
        <v>41232.023049016803</v>
      </c>
      <c r="J58" s="935">
        <f t="shared" si="7"/>
        <v>316112.17670912878</v>
      </c>
      <c r="K58" s="671">
        <f t="shared" si="8"/>
        <v>384832.21512415685</v>
      </c>
    </row>
    <row r="59" spans="2:11" ht="12.75" thickBot="1">
      <c r="B59" s="1298">
        <v>359.04</v>
      </c>
      <c r="C59" s="671">
        <f t="shared" si="0"/>
        <v>62.319705000000006</v>
      </c>
      <c r="D59" s="671">
        <f t="shared" si="1"/>
        <v>22375.266883200002</v>
      </c>
      <c r="E59" s="671">
        <f t="shared" si="2"/>
        <v>6.16</v>
      </c>
      <c r="F59" s="671">
        <f t="shared" si="3"/>
        <v>137831.64400051202</v>
      </c>
      <c r="G59" s="283">
        <f t="shared" si="4"/>
        <v>1.25</v>
      </c>
      <c r="H59" s="283">
        <f t="shared" si="5"/>
        <v>172289.55500064004</v>
      </c>
      <c r="I59" s="283">
        <f t="shared" si="6"/>
        <v>20674.746600076804</v>
      </c>
      <c r="J59" s="935">
        <f t="shared" si="7"/>
        <v>158506.39060058881</v>
      </c>
      <c r="K59" s="671">
        <f t="shared" si="8"/>
        <v>192964.30160071686</v>
      </c>
    </row>
    <row r="60" spans="2:11" ht="12.75" thickBot="1">
      <c r="B60" s="1298">
        <v>894.54</v>
      </c>
      <c r="C60" s="671">
        <f t="shared" si="0"/>
        <v>62.319705000000006</v>
      </c>
      <c r="D60" s="671">
        <f t="shared" si="1"/>
        <v>55747.468910700001</v>
      </c>
      <c r="E60" s="671">
        <f t="shared" si="2"/>
        <v>6.16</v>
      </c>
      <c r="F60" s="671">
        <f t="shared" si="3"/>
        <v>343404.40848991199</v>
      </c>
      <c r="G60" s="283">
        <f t="shared" si="4"/>
        <v>1.25</v>
      </c>
      <c r="H60" s="283">
        <f t="shared" si="5"/>
        <v>429255.51061239</v>
      </c>
      <c r="I60" s="283">
        <f t="shared" si="6"/>
        <v>51510.661273486803</v>
      </c>
      <c r="J60" s="935">
        <f t="shared" si="7"/>
        <v>394915.06976339879</v>
      </c>
      <c r="K60" s="671">
        <f t="shared" si="8"/>
        <v>480766.17188587686</v>
      </c>
    </row>
    <row r="61" spans="2:11" ht="12.75" thickBot="1">
      <c r="B61" s="1298"/>
      <c r="C61" s="671">
        <f t="shared" si="0"/>
        <v>62.319705000000006</v>
      </c>
      <c r="D61" s="671"/>
      <c r="E61" s="671">
        <f t="shared" si="2"/>
        <v>6.16</v>
      </c>
      <c r="F61" s="671"/>
      <c r="G61" s="283">
        <f t="shared" si="4"/>
        <v>1.25</v>
      </c>
      <c r="H61" s="283"/>
      <c r="I61" s="283"/>
      <c r="J61" s="935"/>
      <c r="K61" s="671">
        <f t="shared" si="8"/>
        <v>0</v>
      </c>
    </row>
    <row r="62" spans="2:11" ht="12.75" thickBot="1">
      <c r="B62" s="173">
        <v>16.32</v>
      </c>
      <c r="C62" s="671">
        <f t="shared" si="0"/>
        <v>62.319705000000006</v>
      </c>
      <c r="D62" s="671">
        <f t="shared" si="1"/>
        <v>1017.0575856000002</v>
      </c>
      <c r="E62" s="671">
        <f t="shared" si="2"/>
        <v>6.16</v>
      </c>
      <c r="F62" s="671">
        <f t="shared" si="3"/>
        <v>6265.0747272960007</v>
      </c>
      <c r="G62" s="283">
        <f t="shared" si="4"/>
        <v>1.25</v>
      </c>
      <c r="H62" s="283">
        <f t="shared" si="5"/>
        <v>7831.3434091200006</v>
      </c>
      <c r="I62" s="283">
        <f t="shared" si="6"/>
        <v>939.7612090944001</v>
      </c>
      <c r="J62" s="935">
        <f t="shared" si="7"/>
        <v>7204.835936390401</v>
      </c>
      <c r="K62" s="671">
        <f t="shared" si="8"/>
        <v>8771.1046182144019</v>
      </c>
    </row>
    <row r="63" spans="2:11" ht="12.75" thickBot="1">
      <c r="B63" s="173"/>
      <c r="C63" s="671">
        <f t="shared" si="0"/>
        <v>62.319705000000006</v>
      </c>
      <c r="D63" s="671"/>
      <c r="E63" s="671">
        <f t="shared" si="2"/>
        <v>6.16</v>
      </c>
      <c r="F63" s="671"/>
      <c r="G63" s="283">
        <f t="shared" si="4"/>
        <v>1.25</v>
      </c>
      <c r="H63" s="283"/>
      <c r="I63" s="283"/>
      <c r="J63" s="935"/>
      <c r="K63" s="671">
        <f t="shared" si="8"/>
        <v>0</v>
      </c>
    </row>
    <row r="64" spans="2:11" ht="12.75" thickBot="1">
      <c r="B64" s="1298">
        <v>558.96</v>
      </c>
      <c r="C64" s="671">
        <f t="shared" si="0"/>
        <v>62.319705000000006</v>
      </c>
      <c r="D64" s="671">
        <f t="shared" si="1"/>
        <v>34834.222306800002</v>
      </c>
      <c r="E64" s="671">
        <f t="shared" si="2"/>
        <v>6.16</v>
      </c>
      <c r="F64" s="671">
        <f t="shared" si="3"/>
        <v>214578.80940988802</v>
      </c>
      <c r="G64" s="283">
        <f t="shared" si="4"/>
        <v>1.25</v>
      </c>
      <c r="H64" s="283">
        <f t="shared" si="5"/>
        <v>268223.51176236005</v>
      </c>
      <c r="I64" s="283">
        <f t="shared" si="6"/>
        <v>32186.821411483204</v>
      </c>
      <c r="J64" s="935">
        <f t="shared" si="7"/>
        <v>246765.63082137122</v>
      </c>
      <c r="K64" s="671">
        <f t="shared" si="8"/>
        <v>300410.33317384328</v>
      </c>
    </row>
    <row r="65" spans="2:11" ht="12.75" thickBot="1">
      <c r="B65" s="1298">
        <v>1260.72</v>
      </c>
      <c r="C65" s="671">
        <f t="shared" si="0"/>
        <v>62.319705000000006</v>
      </c>
      <c r="D65" s="671">
        <f t="shared" si="1"/>
        <v>78567.698487600006</v>
      </c>
      <c r="E65" s="671">
        <f t="shared" si="2"/>
        <v>6.16</v>
      </c>
      <c r="F65" s="671">
        <f t="shared" si="3"/>
        <v>483977.02268361603</v>
      </c>
      <c r="G65" s="283">
        <f t="shared" si="4"/>
        <v>1.25</v>
      </c>
      <c r="H65" s="283">
        <f t="shared" si="5"/>
        <v>604971.27835451998</v>
      </c>
      <c r="I65" s="283">
        <f t="shared" si="6"/>
        <v>72596.553402542399</v>
      </c>
      <c r="J65" s="935">
        <f t="shared" si="7"/>
        <v>556573.5760861584</v>
      </c>
      <c r="K65" s="671">
        <f t="shared" si="8"/>
        <v>677567.83175706246</v>
      </c>
    </row>
    <row r="66" spans="2:11" ht="12.75" thickBot="1">
      <c r="B66" s="1298"/>
      <c r="C66" s="671">
        <f t="shared" si="0"/>
        <v>62.319705000000006</v>
      </c>
      <c r="D66" s="671"/>
      <c r="E66" s="671">
        <f t="shared" si="2"/>
        <v>6.16</v>
      </c>
      <c r="F66" s="671"/>
      <c r="G66" s="283">
        <f t="shared" si="4"/>
        <v>1.25</v>
      </c>
      <c r="H66" s="283"/>
      <c r="I66" s="283"/>
      <c r="J66" s="935"/>
      <c r="K66" s="671">
        <f t="shared" si="8"/>
        <v>0</v>
      </c>
    </row>
    <row r="67" spans="2:11" ht="12.75" thickBot="1">
      <c r="B67" s="1298">
        <v>425.34000000000003</v>
      </c>
      <c r="C67" s="671">
        <f t="shared" si="0"/>
        <v>62.319705000000006</v>
      </c>
      <c r="D67" s="671">
        <f t="shared" si="1"/>
        <v>26507.063324700004</v>
      </c>
      <c r="E67" s="671">
        <f t="shared" si="2"/>
        <v>6.16</v>
      </c>
      <c r="F67" s="671">
        <f t="shared" si="3"/>
        <v>163283.51008015202</v>
      </c>
      <c r="G67" s="283">
        <f t="shared" si="4"/>
        <v>1.25</v>
      </c>
      <c r="H67" s="283">
        <f t="shared" si="5"/>
        <v>204104.38760019001</v>
      </c>
      <c r="I67" s="283">
        <f t="shared" si="6"/>
        <v>24492.5265120228</v>
      </c>
      <c r="J67" s="935">
        <f t="shared" si="7"/>
        <v>187776.03659217482</v>
      </c>
      <c r="K67" s="671">
        <f t="shared" si="8"/>
        <v>228596.91411221283</v>
      </c>
    </row>
    <row r="68" spans="2:11" ht="12.75" thickBot="1">
      <c r="B68" s="1298">
        <v>1268.8800000000001</v>
      </c>
      <c r="C68" s="671">
        <f t="shared" ref="C68:C81" si="9">C67</f>
        <v>62.319705000000006</v>
      </c>
      <c r="D68" s="671">
        <f t="shared" si="1"/>
        <v>79076.227280400009</v>
      </c>
      <c r="E68" s="671">
        <f t="shared" ref="E68:E81" si="10">E67</f>
        <v>6.16</v>
      </c>
      <c r="F68" s="671">
        <f t="shared" si="3"/>
        <v>487109.56004726409</v>
      </c>
      <c r="G68" s="283">
        <f t="shared" ref="G68:G81" si="11">G67</f>
        <v>1.25</v>
      </c>
      <c r="H68" s="283">
        <f t="shared" si="5"/>
        <v>608886.95005908015</v>
      </c>
      <c r="I68" s="283">
        <f t="shared" si="6"/>
        <v>73066.434007089629</v>
      </c>
      <c r="J68" s="935">
        <f t="shared" si="7"/>
        <v>560175.99405435368</v>
      </c>
      <c r="K68" s="671">
        <f t="shared" ref="K68:K81" si="12">H68*1.12</f>
        <v>681953.38406616985</v>
      </c>
    </row>
    <row r="69" spans="2:11" ht="12.75" thickBot="1">
      <c r="B69" s="1298">
        <v>428.40000000000003</v>
      </c>
      <c r="C69" s="671">
        <f t="shared" si="9"/>
        <v>62.319705000000006</v>
      </c>
      <c r="D69" s="671">
        <f t="shared" si="1"/>
        <v>26697.761622000005</v>
      </c>
      <c r="E69" s="671">
        <f t="shared" si="10"/>
        <v>6.16</v>
      </c>
      <c r="F69" s="671">
        <f t="shared" si="3"/>
        <v>164458.21159152003</v>
      </c>
      <c r="G69" s="283">
        <f t="shared" si="11"/>
        <v>1.25</v>
      </c>
      <c r="H69" s="283">
        <f t="shared" si="5"/>
        <v>205572.76448940003</v>
      </c>
      <c r="I69" s="283">
        <f t="shared" si="6"/>
        <v>24668.731738728005</v>
      </c>
      <c r="J69" s="935">
        <f t="shared" si="7"/>
        <v>189126.94333024803</v>
      </c>
      <c r="K69" s="671">
        <f t="shared" si="12"/>
        <v>230241.49622812806</v>
      </c>
    </row>
    <row r="70" spans="2:11" ht="12.75" thickBot="1">
      <c r="B70" s="1298">
        <v>1286.22</v>
      </c>
      <c r="C70" s="671">
        <f t="shared" si="9"/>
        <v>62.319705000000006</v>
      </c>
      <c r="D70" s="671">
        <f t="shared" si="1"/>
        <v>80156.850965100006</v>
      </c>
      <c r="E70" s="671">
        <f t="shared" si="10"/>
        <v>6.16</v>
      </c>
      <c r="F70" s="671">
        <f t="shared" si="3"/>
        <v>493766.20194501604</v>
      </c>
      <c r="G70" s="283">
        <f t="shared" si="11"/>
        <v>1.25</v>
      </c>
      <c r="H70" s="283">
        <f t="shared" si="5"/>
        <v>617207.75243127008</v>
      </c>
      <c r="I70" s="283">
        <f t="shared" si="6"/>
        <v>74064.930291752404</v>
      </c>
      <c r="J70" s="935">
        <f t="shared" si="7"/>
        <v>567831.13223676849</v>
      </c>
      <c r="K70" s="671">
        <f t="shared" si="12"/>
        <v>691272.68272302253</v>
      </c>
    </row>
    <row r="71" spans="2:11" ht="12.75" thickBot="1">
      <c r="B71" s="1298">
        <v>861.9</v>
      </c>
      <c r="C71" s="671">
        <f t="shared" si="9"/>
        <v>62.319705000000006</v>
      </c>
      <c r="D71" s="671">
        <f t="shared" si="1"/>
        <v>53713.353739500002</v>
      </c>
      <c r="E71" s="671">
        <f t="shared" si="10"/>
        <v>6.16</v>
      </c>
      <c r="F71" s="671">
        <f t="shared" si="3"/>
        <v>330874.25903532002</v>
      </c>
      <c r="G71" s="283">
        <f t="shared" si="11"/>
        <v>1.25</v>
      </c>
      <c r="H71" s="283">
        <f t="shared" si="5"/>
        <v>413592.82379415003</v>
      </c>
      <c r="I71" s="283">
        <f t="shared" si="6"/>
        <v>49631.138855298006</v>
      </c>
      <c r="J71" s="935">
        <f t="shared" si="7"/>
        <v>380505.39789061801</v>
      </c>
      <c r="K71" s="671">
        <f t="shared" si="12"/>
        <v>463223.96264944808</v>
      </c>
    </row>
    <row r="72" spans="2:11" ht="12.75" thickBot="1">
      <c r="B72" s="1298">
        <v>1814.58</v>
      </c>
      <c r="C72" s="671">
        <f t="shared" si="9"/>
        <v>62.319705000000006</v>
      </c>
      <c r="D72" s="671">
        <f t="shared" si="1"/>
        <v>113084.0902989</v>
      </c>
      <c r="E72" s="671">
        <f t="shared" si="10"/>
        <v>6.16</v>
      </c>
      <c r="F72" s="671">
        <f t="shared" si="3"/>
        <v>696597.996241224</v>
      </c>
      <c r="G72" s="283">
        <f t="shared" si="11"/>
        <v>1.25</v>
      </c>
      <c r="H72" s="283">
        <f t="shared" si="5"/>
        <v>870747.49530153</v>
      </c>
      <c r="I72" s="283">
        <f t="shared" si="6"/>
        <v>104489.69943618361</v>
      </c>
      <c r="J72" s="935">
        <f t="shared" si="7"/>
        <v>801087.69567740755</v>
      </c>
      <c r="K72" s="671">
        <f t="shared" si="12"/>
        <v>975237.19473771367</v>
      </c>
    </row>
    <row r="73" spans="2:11" ht="12.75" thickBot="1">
      <c r="B73" s="1298">
        <v>963.9</v>
      </c>
      <c r="C73" s="671">
        <f t="shared" si="9"/>
        <v>62.319705000000006</v>
      </c>
      <c r="D73" s="671">
        <f t="shared" si="1"/>
        <v>60069.963649500001</v>
      </c>
      <c r="E73" s="671">
        <f t="shared" si="10"/>
        <v>6.16</v>
      </c>
      <c r="F73" s="671">
        <f t="shared" si="3"/>
        <v>370030.97608092002</v>
      </c>
      <c r="G73" s="283">
        <f t="shared" si="11"/>
        <v>1.25</v>
      </c>
      <c r="H73" s="283">
        <f t="shared" si="5"/>
        <v>462538.72010115004</v>
      </c>
      <c r="I73" s="283">
        <f t="shared" si="6"/>
        <v>55504.646412138005</v>
      </c>
      <c r="J73" s="935">
        <f t="shared" si="7"/>
        <v>425535.62249305804</v>
      </c>
      <c r="K73" s="671">
        <f t="shared" si="12"/>
        <v>518043.36651328811</v>
      </c>
    </row>
    <row r="74" spans="2:11" ht="12.75" thickBot="1">
      <c r="B74" s="1298">
        <v>2623.44</v>
      </c>
      <c r="C74" s="671">
        <f t="shared" si="9"/>
        <v>62.319705000000006</v>
      </c>
      <c r="D74" s="671">
        <f t="shared" si="1"/>
        <v>163492.00688520001</v>
      </c>
      <c r="E74" s="671">
        <f t="shared" si="10"/>
        <v>6.16</v>
      </c>
      <c r="F74" s="671">
        <f t="shared" si="3"/>
        <v>1007110.7624128321</v>
      </c>
      <c r="G74" s="283">
        <f t="shared" si="11"/>
        <v>1.25</v>
      </c>
      <c r="H74" s="283">
        <f t="shared" si="5"/>
        <v>1258888.4530160401</v>
      </c>
      <c r="I74" s="283">
        <f t="shared" si="6"/>
        <v>151066.61436192482</v>
      </c>
      <c r="J74" s="935">
        <f t="shared" si="7"/>
        <v>1158177.3767747569</v>
      </c>
      <c r="K74" s="671">
        <f t="shared" si="12"/>
        <v>1409955.0673779652</v>
      </c>
    </row>
    <row r="75" spans="2:11" ht="12.75" thickBot="1">
      <c r="B75" s="1298">
        <v>1081.2</v>
      </c>
      <c r="C75" s="671">
        <f t="shared" si="9"/>
        <v>62.319705000000006</v>
      </c>
      <c r="D75" s="671">
        <f t="shared" si="1"/>
        <v>67380.065046000003</v>
      </c>
      <c r="E75" s="671">
        <f t="shared" si="10"/>
        <v>6.16</v>
      </c>
      <c r="F75" s="671">
        <f t="shared" si="3"/>
        <v>415061.20068336005</v>
      </c>
      <c r="G75" s="283">
        <f t="shared" si="11"/>
        <v>1.25</v>
      </c>
      <c r="H75" s="283">
        <f t="shared" si="5"/>
        <v>518826.50085420004</v>
      </c>
      <c r="I75" s="283">
        <f t="shared" si="6"/>
        <v>62259.180102504004</v>
      </c>
      <c r="J75" s="935">
        <f t="shared" si="7"/>
        <v>477320.38078586408</v>
      </c>
      <c r="K75" s="671">
        <f t="shared" si="12"/>
        <v>581085.68095670408</v>
      </c>
    </row>
    <row r="76" spans="2:11" ht="12.75" thickBot="1">
      <c r="B76" s="1298">
        <v>3181.38</v>
      </c>
      <c r="C76" s="671">
        <f t="shared" si="9"/>
        <v>62.319705000000006</v>
      </c>
      <c r="D76" s="671">
        <f t="shared" si="1"/>
        <v>198262.66309290004</v>
      </c>
      <c r="E76" s="671">
        <f t="shared" si="10"/>
        <v>6.16</v>
      </c>
      <c r="F76" s="671">
        <f t="shared" si="3"/>
        <v>1221298.0046522643</v>
      </c>
      <c r="G76" s="283">
        <f t="shared" si="11"/>
        <v>1.25</v>
      </c>
      <c r="H76" s="283">
        <f t="shared" si="5"/>
        <v>1526622.5058153304</v>
      </c>
      <c r="I76" s="283">
        <f t="shared" si="6"/>
        <v>183194.70069783964</v>
      </c>
      <c r="J76" s="935">
        <f t="shared" si="7"/>
        <v>1404492.705350104</v>
      </c>
      <c r="K76" s="671">
        <f t="shared" si="12"/>
        <v>1709817.2065131702</v>
      </c>
    </row>
    <row r="77" spans="2:11" ht="12.75" thickBot="1">
      <c r="B77" s="1298"/>
      <c r="C77" s="671">
        <f t="shared" si="9"/>
        <v>62.319705000000006</v>
      </c>
      <c r="D77" s="671"/>
      <c r="E77" s="671">
        <f t="shared" si="10"/>
        <v>6.16</v>
      </c>
      <c r="F77" s="671"/>
      <c r="G77" s="283">
        <f t="shared" si="11"/>
        <v>1.25</v>
      </c>
      <c r="H77" s="283"/>
      <c r="I77" s="283"/>
      <c r="J77" s="935"/>
      <c r="K77" s="671">
        <f t="shared" si="12"/>
        <v>0</v>
      </c>
    </row>
    <row r="78" spans="2:11" ht="12.75" thickBot="1">
      <c r="B78" s="1298">
        <v>551.82000000000005</v>
      </c>
      <c r="C78" s="671">
        <f t="shared" si="9"/>
        <v>62.319705000000006</v>
      </c>
      <c r="D78" s="671">
        <f>B78*C78</f>
        <v>34389.25961310001</v>
      </c>
      <c r="E78" s="671">
        <f t="shared" si="10"/>
        <v>6.16</v>
      </c>
      <c r="F78" s="671">
        <f>D78*E78</f>
        <v>211837.83921669607</v>
      </c>
      <c r="G78" s="283">
        <f t="shared" si="11"/>
        <v>1.25</v>
      </c>
      <c r="H78" s="283">
        <f>F78*G78</f>
        <v>264797.29902087006</v>
      </c>
      <c r="I78" s="283">
        <f>H78*12/100</f>
        <v>31775.675882504405</v>
      </c>
      <c r="J78" s="935">
        <f>F78+I78</f>
        <v>243613.51509920048</v>
      </c>
      <c r="K78" s="671">
        <f t="shared" si="12"/>
        <v>296572.9749033745</v>
      </c>
    </row>
    <row r="79" spans="2:11" ht="12.75" thickBot="1">
      <c r="B79" s="1298">
        <v>1268.8800000000001</v>
      </c>
      <c r="C79" s="671">
        <f t="shared" si="9"/>
        <v>62.319705000000006</v>
      </c>
      <c r="D79" s="671">
        <f>B79*C79</f>
        <v>79076.227280400009</v>
      </c>
      <c r="E79" s="671">
        <f t="shared" si="10"/>
        <v>6.16</v>
      </c>
      <c r="F79" s="671">
        <f>D79*E79</f>
        <v>487109.56004726409</v>
      </c>
      <c r="G79" s="283">
        <f t="shared" si="11"/>
        <v>1.25</v>
      </c>
      <c r="H79" s="283">
        <f>F79*G79</f>
        <v>608886.95005908015</v>
      </c>
      <c r="I79" s="283">
        <f>H79*12/100</f>
        <v>73066.434007089629</v>
      </c>
      <c r="J79" s="935">
        <f>F79+I79</f>
        <v>560175.99405435368</v>
      </c>
      <c r="K79" s="671">
        <f t="shared" si="12"/>
        <v>681953.38406616985</v>
      </c>
    </row>
    <row r="80" spans="2:11" ht="12.75" thickBot="1">
      <c r="B80" s="1298">
        <v>570.18000000000006</v>
      </c>
      <c r="C80" s="671">
        <f t="shared" si="9"/>
        <v>62.319705000000006</v>
      </c>
      <c r="D80" s="671">
        <f>B80*C80</f>
        <v>35533.44939690001</v>
      </c>
      <c r="E80" s="671">
        <f t="shared" si="10"/>
        <v>6.16</v>
      </c>
      <c r="F80" s="671">
        <f>D80*E80</f>
        <v>218886.04828490407</v>
      </c>
      <c r="G80" s="283">
        <f t="shared" si="11"/>
        <v>1.25</v>
      </c>
      <c r="H80" s="283">
        <f>F80*G80</f>
        <v>273607.56035613007</v>
      </c>
      <c r="I80" s="283">
        <f>H80*12/100</f>
        <v>32832.907242735608</v>
      </c>
      <c r="J80" s="935">
        <f>F80+I80</f>
        <v>251718.95552763969</v>
      </c>
      <c r="K80" s="671">
        <f t="shared" si="12"/>
        <v>306440.46759886568</v>
      </c>
    </row>
    <row r="81" spans="2:11" ht="12.75" thickBot="1">
      <c r="B81" s="1354">
        <v>1286.22</v>
      </c>
      <c r="C81" s="671">
        <f t="shared" si="9"/>
        <v>62.319705000000006</v>
      </c>
      <c r="D81" s="671">
        <f>B81*C81</f>
        <v>80156.850965100006</v>
      </c>
      <c r="E81" s="671">
        <f t="shared" si="10"/>
        <v>6.16</v>
      </c>
      <c r="F81" s="671">
        <f>D81*E81</f>
        <v>493766.20194501604</v>
      </c>
      <c r="G81" s="283">
        <f t="shared" si="11"/>
        <v>1.25</v>
      </c>
      <c r="H81" s="283">
        <f>F81*G81</f>
        <v>617207.75243127008</v>
      </c>
      <c r="I81" s="283">
        <f>H81*12/100</f>
        <v>74064.930291752404</v>
      </c>
      <c r="J81" s="935">
        <f>F81+I81</f>
        <v>567831.13223676849</v>
      </c>
      <c r="K81" s="671">
        <f t="shared" si="12"/>
        <v>691272.68272302253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002060"/>
  </sheetPr>
  <dimension ref="A1:J42"/>
  <sheetViews>
    <sheetView view="pageBreakPreview" zoomScaleNormal="100" zoomScaleSheetLayoutView="100" workbookViewId="0">
      <selection activeCell="N6" sqref="N6"/>
    </sheetView>
  </sheetViews>
  <sheetFormatPr defaultRowHeight="20.25"/>
  <cols>
    <col min="1" max="1" width="26.5703125" style="1349" customWidth="1"/>
    <col min="2" max="2" width="6.85546875" style="1350" customWidth="1"/>
    <col min="3" max="3" width="6.7109375" style="1350" customWidth="1"/>
    <col min="4" max="4" width="8.28515625" style="1351" customWidth="1"/>
    <col min="5" max="5" width="8.140625" style="1350" customWidth="1"/>
    <col min="6" max="6" width="8.85546875" style="1350" customWidth="1"/>
    <col min="7" max="7" width="11.140625" style="1350" customWidth="1"/>
    <col min="8" max="8" width="7.28515625" style="1351" customWidth="1"/>
    <col min="9" max="9" width="15.140625" style="1364" customWidth="1"/>
    <col min="10" max="10" width="16.7109375" style="1365" customWidth="1"/>
    <col min="11" max="16384" width="9.140625" style="1214"/>
  </cols>
  <sheetData>
    <row r="1" spans="1:10" s="1319" customFormat="1" ht="28.5" customHeight="1">
      <c r="A1" s="3131" t="s">
        <v>222</v>
      </c>
      <c r="B1" s="1374" t="s">
        <v>586</v>
      </c>
      <c r="C1" s="1375"/>
      <c r="D1" s="3133" t="s">
        <v>223</v>
      </c>
      <c r="E1" s="3135" t="s">
        <v>224</v>
      </c>
      <c r="F1" s="3135" t="s">
        <v>2547</v>
      </c>
      <c r="G1" s="3135" t="s">
        <v>23</v>
      </c>
      <c r="H1" s="3135" t="s">
        <v>18</v>
      </c>
      <c r="I1" s="3135" t="s">
        <v>2316</v>
      </c>
      <c r="J1" s="3128" t="s">
        <v>985</v>
      </c>
    </row>
    <row r="2" spans="1:10" s="1319" customFormat="1" ht="18.75" customHeight="1" thickBot="1">
      <c r="A2" s="3132"/>
      <c r="B2" s="1376" t="s">
        <v>225</v>
      </c>
      <c r="C2" s="1377" t="s">
        <v>226</v>
      </c>
      <c r="D2" s="3134"/>
      <c r="E2" s="3136"/>
      <c r="F2" s="3136"/>
      <c r="G2" s="3136"/>
      <c r="H2" s="3136"/>
      <c r="I2" s="3136"/>
      <c r="J2" s="3129"/>
    </row>
    <row r="3" spans="1:10" s="1319" customFormat="1" ht="21" thickBot="1">
      <c r="A3" s="3033" t="s">
        <v>2548</v>
      </c>
      <c r="B3" s="3034"/>
      <c r="C3" s="3034"/>
      <c r="D3" s="3034"/>
      <c r="E3" s="3034"/>
      <c r="F3" s="3034"/>
      <c r="G3" s="3034"/>
      <c r="H3" s="3034"/>
      <c r="I3" s="3034"/>
      <c r="J3" s="3035"/>
    </row>
    <row r="4" spans="1:10" s="1319" customFormat="1" ht="28.5" customHeight="1" thickBot="1">
      <c r="A4" s="3043" t="s">
        <v>2549</v>
      </c>
      <c r="B4" s="3049"/>
      <c r="C4" s="3049"/>
      <c r="D4" s="3049"/>
      <c r="E4" s="3049"/>
      <c r="F4" s="3049"/>
      <c r="G4" s="3049"/>
      <c r="H4" s="3049"/>
      <c r="I4" s="3049"/>
      <c r="J4" s="3050"/>
    </row>
    <row r="5" spans="1:10" ht="19.5" customHeight="1">
      <c r="A5" s="1320" t="s">
        <v>2550</v>
      </c>
      <c r="B5" s="1151">
        <v>5.28</v>
      </c>
      <c r="C5" s="1151">
        <v>5.57</v>
      </c>
      <c r="D5" s="1151">
        <v>6.5000000000000002E-2</v>
      </c>
      <c r="E5" s="1152">
        <v>800</v>
      </c>
      <c r="F5" s="1228">
        <v>38</v>
      </c>
      <c r="G5" s="1229" t="s">
        <v>814</v>
      </c>
      <c r="H5" s="1151">
        <v>16.5</v>
      </c>
      <c r="I5" s="3130" t="s">
        <v>2448</v>
      </c>
      <c r="J5" s="1321">
        <f>ИНВЕРТОРНЫЕ!I3</f>
        <v>61945.926366139218</v>
      </c>
    </row>
    <row r="6" spans="1:10" s="1324" customFormat="1" ht="19.5" customHeight="1">
      <c r="A6" s="1322" t="s">
        <v>2427</v>
      </c>
      <c r="B6" s="1323"/>
      <c r="C6" s="1323"/>
      <c r="D6" s="1323"/>
      <c r="E6" s="1323"/>
      <c r="F6" s="1323"/>
      <c r="G6" s="1221" t="s">
        <v>815</v>
      </c>
      <c r="H6" s="1159">
        <v>2.5</v>
      </c>
      <c r="I6" s="3122"/>
      <c r="J6" s="1326">
        <f>ИНВЕРТОРНЫЕ!I4</f>
        <v>19734.985390982401</v>
      </c>
    </row>
    <row r="7" spans="1:10" ht="19.5" customHeight="1" thickBot="1">
      <c r="A7" s="1355" t="s">
        <v>2551</v>
      </c>
      <c r="B7" s="1168">
        <v>5.28</v>
      </c>
      <c r="C7" s="1168">
        <v>5.57</v>
      </c>
      <c r="D7" s="1168">
        <v>1.55</v>
      </c>
      <c r="E7" s="1169">
        <v>2440</v>
      </c>
      <c r="F7" s="1233">
        <v>57</v>
      </c>
      <c r="G7" s="1234" t="s">
        <v>2403</v>
      </c>
      <c r="H7" s="1168">
        <v>35.5</v>
      </c>
      <c r="I7" s="3123"/>
      <c r="J7" s="1356">
        <f>ИНВЕРТОРНЫЕ!I5</f>
        <v>201735.40621893122</v>
      </c>
    </row>
    <row r="8" spans="1:10" s="1319" customFormat="1" ht="28.5" customHeight="1" thickBot="1">
      <c r="A8" s="3043" t="s">
        <v>2552</v>
      </c>
      <c r="B8" s="3049"/>
      <c r="C8" s="3049"/>
      <c r="D8" s="3049"/>
      <c r="E8" s="3049"/>
      <c r="F8" s="3049"/>
      <c r="G8" s="3049"/>
      <c r="H8" s="3049"/>
      <c r="I8" s="3049"/>
      <c r="J8" s="3050"/>
    </row>
    <row r="9" spans="1:10" ht="20.100000000000001" customHeight="1">
      <c r="A9" s="1320" t="s">
        <v>2553</v>
      </c>
      <c r="B9" s="1151">
        <v>7.03</v>
      </c>
      <c r="C9" s="1151">
        <v>7.62</v>
      </c>
      <c r="D9" s="1151">
        <v>0.11</v>
      </c>
      <c r="E9" s="1228">
        <v>1250</v>
      </c>
      <c r="F9" s="1228">
        <v>38</v>
      </c>
      <c r="G9" s="1229" t="s">
        <v>2455</v>
      </c>
      <c r="H9" s="1151">
        <v>21.5</v>
      </c>
      <c r="I9" s="3130" t="s">
        <v>2337</v>
      </c>
      <c r="J9" s="1321">
        <f>ИНВЕРТОРНЫЕ!I7</f>
        <v>83325.493873036801</v>
      </c>
    </row>
    <row r="10" spans="1:10" s="1324" customFormat="1" ht="20.100000000000001" customHeight="1">
      <c r="A10" s="1322" t="s">
        <v>2554</v>
      </c>
      <c r="B10" s="1323"/>
      <c r="C10" s="1323"/>
      <c r="D10" s="1323"/>
      <c r="E10" s="1323"/>
      <c r="F10" s="1323"/>
      <c r="G10" s="1221" t="s">
        <v>2457</v>
      </c>
      <c r="H10" s="1159">
        <v>5</v>
      </c>
      <c r="I10" s="3122"/>
      <c r="J10" s="1326">
        <f>ИНВЕРТОРНЫЕ!I8</f>
        <v>21927.761545536003</v>
      </c>
    </row>
    <row r="11" spans="1:10" ht="20.100000000000001" customHeight="1">
      <c r="A11" s="1339" t="s">
        <v>2555</v>
      </c>
      <c r="B11" s="1159">
        <v>7.03</v>
      </c>
      <c r="C11" s="1159">
        <v>7.62</v>
      </c>
      <c r="D11" s="1159">
        <v>2.0499999999999998</v>
      </c>
      <c r="E11" s="1160">
        <v>3200</v>
      </c>
      <c r="F11" s="1251">
        <v>62</v>
      </c>
      <c r="G11" s="1221" t="s">
        <v>2408</v>
      </c>
      <c r="H11" s="1159">
        <v>46</v>
      </c>
      <c r="I11" s="3122"/>
      <c r="J11" s="1326">
        <f>ИНВЕРТОРНЫЕ!I9</f>
        <v>258199.39219868652</v>
      </c>
    </row>
    <row r="12" spans="1:10" ht="20.100000000000001" customHeight="1">
      <c r="A12" s="1322" t="s">
        <v>2556</v>
      </c>
      <c r="B12" s="1159">
        <v>10.6</v>
      </c>
      <c r="C12" s="1159">
        <v>11.1</v>
      </c>
      <c r="D12" s="1159">
        <v>0.14299999999999999</v>
      </c>
      <c r="E12" s="1160">
        <v>1800</v>
      </c>
      <c r="F12" s="1251">
        <v>45</v>
      </c>
      <c r="G12" s="1221" t="s">
        <v>2461</v>
      </c>
      <c r="H12" s="1159">
        <v>24.5</v>
      </c>
      <c r="I12" s="3122" t="s">
        <v>2337</v>
      </c>
      <c r="J12" s="1326">
        <f>ИНВЕРТОРНЫЕ!I10</f>
        <v>163910.01755288168</v>
      </c>
    </row>
    <row r="13" spans="1:10" ht="20.100000000000001" customHeight="1">
      <c r="A13" s="1322" t="s">
        <v>2554</v>
      </c>
      <c r="B13" s="1323"/>
      <c r="C13" s="1323"/>
      <c r="D13" s="1323"/>
      <c r="E13" s="1323"/>
      <c r="F13" s="1323"/>
      <c r="G13" s="1221" t="s">
        <v>2457</v>
      </c>
      <c r="H13" s="1159">
        <v>5</v>
      </c>
      <c r="I13" s="3122"/>
      <c r="J13" s="1326">
        <f>ИНВЕРТОРНЫЕ!I11</f>
        <v>21927.761545536003</v>
      </c>
    </row>
    <row r="14" spans="1:10" ht="20.100000000000001" customHeight="1">
      <c r="A14" s="1339" t="s">
        <v>2557</v>
      </c>
      <c r="B14" s="1159">
        <v>10.6</v>
      </c>
      <c r="C14" s="1159">
        <v>11.1</v>
      </c>
      <c r="D14" s="1159">
        <v>3.08</v>
      </c>
      <c r="E14" s="1160">
        <v>5000</v>
      </c>
      <c r="F14" s="1251">
        <v>63</v>
      </c>
      <c r="G14" s="1221" t="s">
        <v>2558</v>
      </c>
      <c r="H14" s="1159">
        <v>68.400000000000006</v>
      </c>
      <c r="I14" s="3122"/>
      <c r="J14" s="1326">
        <f>ИНВЕРТОРНЫЕ!I12</f>
        <v>393603.31974237127</v>
      </c>
    </row>
    <row r="15" spans="1:10" ht="20.100000000000001" customHeight="1">
      <c r="A15" s="1322" t="s">
        <v>2559</v>
      </c>
      <c r="B15" s="1159">
        <v>14.1</v>
      </c>
      <c r="C15" s="1159">
        <v>14.7</v>
      </c>
      <c r="D15" s="1159">
        <v>0.14299999999999999</v>
      </c>
      <c r="E15" s="1160">
        <v>1750</v>
      </c>
      <c r="F15" s="1251">
        <v>46</v>
      </c>
      <c r="G15" s="1221" t="s">
        <v>2461</v>
      </c>
      <c r="H15" s="1159">
        <v>27</v>
      </c>
      <c r="I15" s="3122" t="s">
        <v>2337</v>
      </c>
      <c r="J15" s="1326">
        <f>ИНВЕРТОРНЫЕ!I13</f>
        <v>191319.71948480164</v>
      </c>
    </row>
    <row r="16" spans="1:10" ht="20.100000000000001" customHeight="1">
      <c r="A16" s="1322" t="s">
        <v>2554</v>
      </c>
      <c r="B16" s="1323"/>
      <c r="C16" s="1323"/>
      <c r="D16" s="1323"/>
      <c r="E16" s="1323"/>
      <c r="F16" s="1323"/>
      <c r="G16" s="1221" t="s">
        <v>2457</v>
      </c>
      <c r="H16" s="1159">
        <v>5</v>
      </c>
      <c r="I16" s="3122"/>
      <c r="J16" s="1326">
        <f>ИНВЕРТОРНЫЕ!I14</f>
        <v>21927.761545536003</v>
      </c>
    </row>
    <row r="17" spans="1:10" ht="19.5" customHeight="1">
      <c r="A17" s="1339" t="s">
        <v>2560</v>
      </c>
      <c r="B17" s="1159">
        <v>14.1</v>
      </c>
      <c r="C17" s="1159">
        <v>14.7</v>
      </c>
      <c r="D17" s="1159">
        <v>4.2</v>
      </c>
      <c r="E17" s="1160">
        <v>6800</v>
      </c>
      <c r="F17" s="1251">
        <v>65</v>
      </c>
      <c r="G17" s="1221" t="s">
        <v>2558</v>
      </c>
      <c r="H17" s="1159">
        <v>74.3</v>
      </c>
      <c r="I17" s="3122"/>
      <c r="J17" s="1326">
        <f>ИНВЕРТОРНЫЕ!I15</f>
        <v>425398.57398339856</v>
      </c>
    </row>
    <row r="18" spans="1:10" ht="30" customHeight="1">
      <c r="A18" s="1322" t="s">
        <v>2561</v>
      </c>
      <c r="B18" s="1159">
        <v>16.100000000000001</v>
      </c>
      <c r="C18" s="1159">
        <v>17</v>
      </c>
      <c r="D18" s="1159">
        <v>0.14299999999999999</v>
      </c>
      <c r="E18" s="1160">
        <v>2000</v>
      </c>
      <c r="F18" s="1251">
        <v>44</v>
      </c>
      <c r="G18" s="1221" t="s">
        <v>2468</v>
      </c>
      <c r="H18" s="1159">
        <v>29</v>
      </c>
      <c r="I18" s="3122" t="s">
        <v>2337</v>
      </c>
      <c r="J18" s="1326">
        <f>ИНВЕРТОРНЫЕ!I16</f>
        <v>232982.46642132004</v>
      </c>
    </row>
    <row r="19" spans="1:10" ht="20.100000000000001" customHeight="1">
      <c r="A19" s="1322" t="s">
        <v>2554</v>
      </c>
      <c r="B19" s="1323"/>
      <c r="C19" s="1323"/>
      <c r="D19" s="1323"/>
      <c r="E19" s="1323"/>
      <c r="F19" s="1323"/>
      <c r="G19" s="1221" t="s">
        <v>2457</v>
      </c>
      <c r="H19" s="1159">
        <v>5</v>
      </c>
      <c r="I19" s="3122"/>
      <c r="J19" s="1326">
        <f>ИНВЕРТОРНЫЕ!I17</f>
        <v>21927.761545536003</v>
      </c>
    </row>
    <row r="20" spans="1:10" ht="19.5" customHeight="1" thickBot="1">
      <c r="A20" s="1355" t="s">
        <v>2562</v>
      </c>
      <c r="B20" s="1168">
        <v>16.100000000000001</v>
      </c>
      <c r="C20" s="1168">
        <v>17</v>
      </c>
      <c r="D20" s="1168">
        <v>5.3</v>
      </c>
      <c r="E20" s="1169">
        <v>6850</v>
      </c>
      <c r="F20" s="1233">
        <v>65</v>
      </c>
      <c r="G20" s="1234" t="s">
        <v>2563</v>
      </c>
      <c r="H20" s="1168">
        <v>108.1</v>
      </c>
      <c r="I20" s="3123"/>
      <c r="J20" s="1356">
        <f>ИНВЕРТОРНЫЕ!I18</f>
        <v>486248.11227226094</v>
      </c>
    </row>
    <row r="21" spans="1:10" ht="27.75" customHeight="1" thickBot="1">
      <c r="A21" s="3043" t="s">
        <v>2564</v>
      </c>
      <c r="B21" s="3049"/>
      <c r="C21" s="3049"/>
      <c r="D21" s="3049"/>
      <c r="E21" s="3049"/>
      <c r="F21" s="3049"/>
      <c r="G21" s="3049"/>
      <c r="H21" s="3049"/>
      <c r="I21" s="3050"/>
      <c r="J21" s="1373" t="s">
        <v>2565</v>
      </c>
    </row>
    <row r="22" spans="1:10" ht="20.100000000000001" customHeight="1">
      <c r="A22" s="1320" t="s">
        <v>2566</v>
      </c>
      <c r="B22" s="1151">
        <v>5.28</v>
      </c>
      <c r="C22" s="1151">
        <v>5.57</v>
      </c>
      <c r="D22" s="1357">
        <v>0.107</v>
      </c>
      <c r="E22" s="1358">
        <v>815</v>
      </c>
      <c r="F22" s="1359">
        <v>30</v>
      </c>
      <c r="G22" s="1359" t="s">
        <v>2472</v>
      </c>
      <c r="H22" s="1360">
        <v>23</v>
      </c>
      <c r="I22" s="3124" t="s">
        <v>2448</v>
      </c>
      <c r="J22" s="1321">
        <f>ИНВЕРТОРНЫЕ!I31</f>
        <v>81680.911757121619</v>
      </c>
    </row>
    <row r="23" spans="1:10" ht="20.100000000000001" customHeight="1">
      <c r="A23" s="1339" t="s">
        <v>2551</v>
      </c>
      <c r="B23" s="1159">
        <v>5.28</v>
      </c>
      <c r="C23" s="1159">
        <v>5.57</v>
      </c>
      <c r="D23" s="1328">
        <v>1.88</v>
      </c>
      <c r="E23" s="1361">
        <v>2440</v>
      </c>
      <c r="F23" s="1251">
        <v>57</v>
      </c>
      <c r="G23" s="1221" t="s">
        <v>2403</v>
      </c>
      <c r="H23" s="1159">
        <v>35.5</v>
      </c>
      <c r="I23" s="3125"/>
      <c r="J23" s="1326">
        <f>ИНВЕРТОРНЫЕ!I32</f>
        <v>201735.40621893122</v>
      </c>
    </row>
    <row r="24" spans="1:10" ht="20.100000000000001" customHeight="1">
      <c r="A24" s="1322" t="s">
        <v>2567</v>
      </c>
      <c r="B24" s="1159">
        <v>7.03</v>
      </c>
      <c r="C24" s="1159">
        <v>7.62</v>
      </c>
      <c r="D24" s="1328">
        <v>0.16300000000000001</v>
      </c>
      <c r="E24" s="1361">
        <v>1260</v>
      </c>
      <c r="F24" s="1329">
        <v>41</v>
      </c>
      <c r="G24" s="1329" t="s">
        <v>2474</v>
      </c>
      <c r="H24" s="1330">
        <v>28</v>
      </c>
      <c r="I24" s="3105" t="s">
        <v>2337</v>
      </c>
      <c r="J24" s="1326">
        <f>ИНВЕРТОРНЫЕ!I33</f>
        <v>107446.03157312644</v>
      </c>
    </row>
    <row r="25" spans="1:10" ht="20.100000000000001" customHeight="1">
      <c r="A25" s="1339" t="s">
        <v>2555</v>
      </c>
      <c r="B25" s="1159">
        <v>7.03</v>
      </c>
      <c r="C25" s="1159">
        <v>7.62</v>
      </c>
      <c r="D25" s="1328">
        <v>2.48</v>
      </c>
      <c r="E25" s="1361">
        <v>3200</v>
      </c>
      <c r="F25" s="1251">
        <v>62</v>
      </c>
      <c r="G25" s="1221" t="s">
        <v>2408</v>
      </c>
      <c r="H25" s="1159">
        <v>46</v>
      </c>
      <c r="I25" s="3125"/>
      <c r="J25" s="1326">
        <f>ИНВЕРТОРНЫЕ!I34</f>
        <v>258199.39219868652</v>
      </c>
    </row>
    <row r="26" spans="1:10" ht="20.100000000000001" customHeight="1">
      <c r="A26" s="1322" t="s">
        <v>2568</v>
      </c>
      <c r="B26" s="1159">
        <v>10.6</v>
      </c>
      <c r="C26" s="1159">
        <v>11.1</v>
      </c>
      <c r="D26" s="1328">
        <v>0.29099999999999998</v>
      </c>
      <c r="E26" s="1361">
        <v>1848</v>
      </c>
      <c r="F26" s="1329">
        <v>37</v>
      </c>
      <c r="G26" s="1329" t="s">
        <v>2476</v>
      </c>
      <c r="H26" s="1330">
        <v>39</v>
      </c>
      <c r="I26" s="3105" t="s">
        <v>2337</v>
      </c>
      <c r="J26" s="1326">
        <f>ИНВЕРТОРНЫЕ!I35</f>
        <v>188030.55525297127</v>
      </c>
    </row>
    <row r="27" spans="1:10" ht="20.100000000000001" customHeight="1">
      <c r="A27" s="1339" t="s">
        <v>2557</v>
      </c>
      <c r="B27" s="1159">
        <v>10.6</v>
      </c>
      <c r="C27" s="1159">
        <v>11.1</v>
      </c>
      <c r="D27" s="1328">
        <v>3.74</v>
      </c>
      <c r="E27" s="1361">
        <v>5000</v>
      </c>
      <c r="F27" s="1251">
        <v>63</v>
      </c>
      <c r="G27" s="1221" t="s">
        <v>2558</v>
      </c>
      <c r="H27" s="1159">
        <v>68.400000000000006</v>
      </c>
      <c r="I27" s="3125"/>
      <c r="J27" s="1326">
        <f>ИНВЕРТОРНЫЕ!I36</f>
        <v>393603.31974237127</v>
      </c>
    </row>
    <row r="28" spans="1:10" ht="20.100000000000001" customHeight="1">
      <c r="A28" s="1322" t="s">
        <v>2569</v>
      </c>
      <c r="B28" s="1159">
        <v>14.1</v>
      </c>
      <c r="C28" s="1159">
        <v>14.7</v>
      </c>
      <c r="D28" s="1328">
        <v>0.35599999999999998</v>
      </c>
      <c r="E28" s="1361">
        <v>2282</v>
      </c>
      <c r="F28" s="1329">
        <v>40</v>
      </c>
      <c r="G28" s="1329" t="s">
        <v>2478</v>
      </c>
      <c r="H28" s="1330">
        <v>45</v>
      </c>
      <c r="I28" s="3105" t="s">
        <v>2337</v>
      </c>
      <c r="J28" s="1326">
        <f>ИНВЕРТОРНЫЕ!I37</f>
        <v>222018.58564855205</v>
      </c>
    </row>
    <row r="29" spans="1:10" ht="20.100000000000001" customHeight="1">
      <c r="A29" s="1339" t="s">
        <v>2560</v>
      </c>
      <c r="B29" s="1159">
        <v>14.1</v>
      </c>
      <c r="C29" s="1159">
        <v>14.7</v>
      </c>
      <c r="D29" s="1328">
        <v>5.13</v>
      </c>
      <c r="E29" s="1361">
        <v>6800</v>
      </c>
      <c r="F29" s="1251">
        <v>65</v>
      </c>
      <c r="G29" s="1221" t="s">
        <v>2558</v>
      </c>
      <c r="H29" s="1159">
        <v>74.3</v>
      </c>
      <c r="I29" s="3125"/>
      <c r="J29" s="1326">
        <f>ИНВЕРТОРНЫЕ!I38</f>
        <v>425398.57398339856</v>
      </c>
    </row>
    <row r="30" spans="1:10" ht="20.100000000000001" customHeight="1">
      <c r="A30" s="1322" t="s">
        <v>2570</v>
      </c>
      <c r="B30" s="1159">
        <v>16.100000000000001</v>
      </c>
      <c r="C30" s="1159">
        <v>17</v>
      </c>
      <c r="D30" s="1328">
        <v>0.35499999999999998</v>
      </c>
      <c r="E30" s="1361">
        <v>2275</v>
      </c>
      <c r="F30" s="1329">
        <v>38</v>
      </c>
      <c r="G30" s="1329" t="s">
        <v>2478</v>
      </c>
      <c r="H30" s="1330">
        <v>47</v>
      </c>
      <c r="I30" s="3105" t="s">
        <v>2337</v>
      </c>
      <c r="J30" s="1326">
        <f>ИНВЕРТОРНЫЕ!I39</f>
        <v>251072.86969638724</v>
      </c>
    </row>
    <row r="31" spans="1:10" ht="20.100000000000001" customHeight="1" thickBot="1">
      <c r="A31" s="1355" t="s">
        <v>2562</v>
      </c>
      <c r="B31" s="1168">
        <v>16.100000000000001</v>
      </c>
      <c r="C31" s="1168">
        <v>17</v>
      </c>
      <c r="D31" s="1331">
        <v>5.9</v>
      </c>
      <c r="E31" s="1362">
        <v>6850</v>
      </c>
      <c r="F31" s="1233">
        <v>65</v>
      </c>
      <c r="G31" s="1234" t="s">
        <v>2563</v>
      </c>
      <c r="H31" s="1168">
        <v>108.1</v>
      </c>
      <c r="I31" s="3137"/>
      <c r="J31" s="1356">
        <f>ИНВЕРТОРНЫЕ!I40</f>
        <v>486248.11227226094</v>
      </c>
    </row>
    <row r="32" spans="1:10" ht="29.25" customHeight="1" thickBot="1">
      <c r="A32" s="3043" t="s">
        <v>2585</v>
      </c>
      <c r="B32" s="3049"/>
      <c r="C32" s="3049"/>
      <c r="D32" s="3049"/>
      <c r="E32" s="3049"/>
      <c r="F32" s="3049"/>
      <c r="G32" s="3049"/>
      <c r="H32" s="3049"/>
      <c r="I32" s="3050"/>
      <c r="J32" s="1373" t="s">
        <v>2565</v>
      </c>
    </row>
    <row r="33" spans="1:10" ht="20.100000000000001" customHeight="1">
      <c r="A33" s="1320" t="s">
        <v>2571</v>
      </c>
      <c r="B33" s="1151">
        <v>5.28</v>
      </c>
      <c r="C33" s="1151">
        <v>5.57</v>
      </c>
      <c r="D33" s="1151">
        <v>0.125</v>
      </c>
      <c r="E33" s="1228">
        <v>1300</v>
      </c>
      <c r="F33" s="1228">
        <v>41</v>
      </c>
      <c r="G33" s="1229" t="s">
        <v>2481</v>
      </c>
      <c r="H33" s="1363">
        <v>24</v>
      </c>
      <c r="I33" s="3126" t="s">
        <v>2448</v>
      </c>
      <c r="J33" s="1155">
        <f>ИНВЕРТОРНЫЕ!I31</f>
        <v>81680.911757121619</v>
      </c>
    </row>
    <row r="34" spans="1:10" ht="20.100000000000001" customHeight="1">
      <c r="A34" s="1339" t="s">
        <v>2551</v>
      </c>
      <c r="B34" s="1159">
        <v>5.28</v>
      </c>
      <c r="C34" s="1159">
        <v>5.57</v>
      </c>
      <c r="D34" s="1328">
        <v>1.88</v>
      </c>
      <c r="E34" s="1361">
        <v>2440</v>
      </c>
      <c r="F34" s="1251">
        <v>57</v>
      </c>
      <c r="G34" s="1221" t="s">
        <v>2403</v>
      </c>
      <c r="H34" s="1159">
        <v>35.5</v>
      </c>
      <c r="I34" s="3127"/>
      <c r="J34" s="1162">
        <f>ИНВЕРТОРНЫЕ!I32</f>
        <v>201735.40621893122</v>
      </c>
    </row>
    <row r="35" spans="1:10" ht="19.5" customHeight="1">
      <c r="A35" s="1322" t="s">
        <v>2572</v>
      </c>
      <c r="B35" s="1159">
        <v>7.03</v>
      </c>
      <c r="C35" s="1159">
        <v>7.62</v>
      </c>
      <c r="D35" s="1159">
        <v>0.125</v>
      </c>
      <c r="E35" s="1251">
        <v>1400</v>
      </c>
      <c r="F35" s="1251">
        <v>41</v>
      </c>
      <c r="G35" s="1221" t="s">
        <v>2481</v>
      </c>
      <c r="H35" s="1333">
        <v>24</v>
      </c>
      <c r="I35" s="3096" t="s">
        <v>2337</v>
      </c>
      <c r="J35" s="1162">
        <f>ИНВЕРТОРНЫЕ!I33</f>
        <v>107446.03157312644</v>
      </c>
    </row>
    <row r="36" spans="1:10" ht="19.5" customHeight="1">
      <c r="A36" s="1339" t="s">
        <v>2555</v>
      </c>
      <c r="B36" s="1159">
        <v>7.03</v>
      </c>
      <c r="C36" s="1159">
        <v>7.62</v>
      </c>
      <c r="D36" s="1328">
        <v>2.48</v>
      </c>
      <c r="E36" s="1361">
        <v>3200</v>
      </c>
      <c r="F36" s="1251">
        <v>62</v>
      </c>
      <c r="G36" s="1221" t="s">
        <v>2408</v>
      </c>
      <c r="H36" s="1159">
        <v>46</v>
      </c>
      <c r="I36" s="3096"/>
      <c r="J36" s="1162">
        <f>ИНВЕРТОРНЫЕ!I34</f>
        <v>258199.39219868652</v>
      </c>
    </row>
    <row r="37" spans="1:10" ht="19.5" customHeight="1">
      <c r="A37" s="1322" t="s">
        <v>2573</v>
      </c>
      <c r="B37" s="1159">
        <v>10.6</v>
      </c>
      <c r="C37" s="1159">
        <v>11.1</v>
      </c>
      <c r="D37" s="1159">
        <v>0.14799999999999999</v>
      </c>
      <c r="E37" s="1251">
        <v>1800</v>
      </c>
      <c r="F37" s="1251">
        <v>45</v>
      </c>
      <c r="G37" s="1221" t="s">
        <v>2484</v>
      </c>
      <c r="H37" s="1333">
        <v>29</v>
      </c>
      <c r="I37" s="3096"/>
      <c r="J37" s="1162">
        <f>ИНВЕРТОРНЫЕ!I35</f>
        <v>188030.55525297127</v>
      </c>
    </row>
    <row r="38" spans="1:10" ht="19.5" customHeight="1">
      <c r="A38" s="1339" t="s">
        <v>2557</v>
      </c>
      <c r="B38" s="1159">
        <v>10.6</v>
      </c>
      <c r="C38" s="1159">
        <v>11.1</v>
      </c>
      <c r="D38" s="1328">
        <v>3.74</v>
      </c>
      <c r="E38" s="1361">
        <v>5000</v>
      </c>
      <c r="F38" s="1251">
        <v>63</v>
      </c>
      <c r="G38" s="1221" t="s">
        <v>2558</v>
      </c>
      <c r="H38" s="1159">
        <v>68.400000000000006</v>
      </c>
      <c r="I38" s="3096"/>
      <c r="J38" s="1162">
        <f>ИНВЕРТОРНЫЕ!I36</f>
        <v>393603.31974237127</v>
      </c>
    </row>
    <row r="39" spans="1:10" ht="19.5" customHeight="1">
      <c r="A39" s="1322" t="s">
        <v>2574</v>
      </c>
      <c r="B39" s="1159">
        <v>14.1</v>
      </c>
      <c r="C39" s="1159">
        <v>14.7</v>
      </c>
      <c r="D39" s="1159">
        <v>0.14799999999999999</v>
      </c>
      <c r="E39" s="1251">
        <v>2300</v>
      </c>
      <c r="F39" s="1251">
        <v>49</v>
      </c>
      <c r="G39" s="1221" t="s">
        <v>2484</v>
      </c>
      <c r="H39" s="1333">
        <v>31</v>
      </c>
      <c r="I39" s="3096"/>
      <c r="J39" s="1162">
        <f>ИНВЕРТОРНЫЕ!I37</f>
        <v>222018.58564855205</v>
      </c>
    </row>
    <row r="40" spans="1:10" ht="19.5" customHeight="1">
      <c r="A40" s="1339" t="s">
        <v>2560</v>
      </c>
      <c r="B40" s="1159">
        <v>14.1</v>
      </c>
      <c r="C40" s="1159">
        <v>14.7</v>
      </c>
      <c r="D40" s="1328">
        <v>5.13</v>
      </c>
      <c r="E40" s="1361">
        <v>6800</v>
      </c>
      <c r="F40" s="1251">
        <v>65</v>
      </c>
      <c r="G40" s="1221" t="s">
        <v>2558</v>
      </c>
      <c r="H40" s="1159">
        <v>74.3</v>
      </c>
      <c r="I40" s="3096"/>
      <c r="J40" s="1162">
        <f>ИНВЕРТОРНЫЕ!I38</f>
        <v>425398.57398339856</v>
      </c>
    </row>
    <row r="41" spans="1:10" ht="19.5" customHeight="1">
      <c r="A41" s="1322" t="s">
        <v>2575</v>
      </c>
      <c r="B41" s="1159">
        <v>16.100000000000001</v>
      </c>
      <c r="C41" s="1159">
        <v>17</v>
      </c>
      <c r="D41" s="1159">
        <v>0.224</v>
      </c>
      <c r="E41" s="1251">
        <v>2300</v>
      </c>
      <c r="F41" s="1251">
        <v>46</v>
      </c>
      <c r="G41" s="1221" t="s">
        <v>2486</v>
      </c>
      <c r="H41" s="1333">
        <v>39</v>
      </c>
      <c r="I41" s="3096"/>
      <c r="J41" s="1162">
        <f>ИНВЕРТОРНЫЕ!I39</f>
        <v>251072.86969638724</v>
      </c>
    </row>
    <row r="42" spans="1:10" ht="19.5" customHeight="1" thickBot="1">
      <c r="A42" s="1355" t="s">
        <v>2562</v>
      </c>
      <c r="B42" s="1168">
        <v>16.100000000000001</v>
      </c>
      <c r="C42" s="1168">
        <v>17</v>
      </c>
      <c r="D42" s="1331">
        <v>5.9</v>
      </c>
      <c r="E42" s="1362">
        <v>6850</v>
      </c>
      <c r="F42" s="1233">
        <v>65</v>
      </c>
      <c r="G42" s="1234" t="s">
        <v>2563</v>
      </c>
      <c r="H42" s="1168">
        <v>108.1</v>
      </c>
      <c r="I42" s="3097"/>
      <c r="J42" s="1171">
        <f>ИНВЕРТОРНЫЕ!I40</f>
        <v>486248.11227226094</v>
      </c>
    </row>
  </sheetData>
  <sheetProtection password="C617" sheet="1" objects="1" scenarios="1" selectLockedCells="1" selectUnlockedCells="1"/>
  <mergeCells count="25">
    <mergeCell ref="J1:J2"/>
    <mergeCell ref="A3:J3"/>
    <mergeCell ref="I5:I7"/>
    <mergeCell ref="I9:I11"/>
    <mergeCell ref="A8:J8"/>
    <mergeCell ref="A4:J4"/>
    <mergeCell ref="A1:A2"/>
    <mergeCell ref="D1:D2"/>
    <mergeCell ref="E1:E2"/>
    <mergeCell ref="F1:F2"/>
    <mergeCell ref="G1:G2"/>
    <mergeCell ref="H1:H2"/>
    <mergeCell ref="I1:I2"/>
    <mergeCell ref="I35:I42"/>
    <mergeCell ref="I12:I14"/>
    <mergeCell ref="I15:I17"/>
    <mergeCell ref="I18:I20"/>
    <mergeCell ref="A21:I21"/>
    <mergeCell ref="I22:I23"/>
    <mergeCell ref="I24:I25"/>
    <mergeCell ref="I33:I34"/>
    <mergeCell ref="I26:I27"/>
    <mergeCell ref="I28:I29"/>
    <mergeCell ref="I30:I31"/>
    <mergeCell ref="A32:I32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6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002060"/>
    <pageSetUpPr fitToPage="1"/>
  </sheetPr>
  <dimension ref="A1:E174"/>
  <sheetViews>
    <sheetView view="pageBreakPreview" zoomScaleNormal="70" zoomScaleSheetLayoutView="100" workbookViewId="0">
      <selection activeCell="C1" sqref="C1:E1"/>
    </sheetView>
  </sheetViews>
  <sheetFormatPr defaultRowHeight="15"/>
  <cols>
    <col min="1" max="1" width="27.42578125" style="1380" customWidth="1"/>
    <col min="2" max="2" width="4.140625" style="1380" customWidth="1"/>
    <col min="3" max="3" width="74.5703125" style="1380" customWidth="1"/>
    <col min="4" max="4" width="15.85546875" style="1399" customWidth="1"/>
    <col min="5" max="5" width="18.140625" style="1389" customWidth="1"/>
    <col min="6" max="16384" width="9.140625" style="1380"/>
  </cols>
  <sheetData>
    <row r="1" spans="1:5" ht="38.25" customHeight="1">
      <c r="A1" s="1378"/>
      <c r="B1" s="1379"/>
      <c r="C1" s="3138" t="s">
        <v>2586</v>
      </c>
      <c r="D1" s="3139"/>
      <c r="E1" s="3140"/>
    </row>
    <row r="2" spans="1:5" ht="30" customHeight="1">
      <c r="A2" s="1381" t="s">
        <v>1004</v>
      </c>
      <c r="B2" s="1381" t="s">
        <v>1005</v>
      </c>
      <c r="C2" s="1381" t="s">
        <v>222</v>
      </c>
      <c r="D2" s="1382" t="s">
        <v>2587</v>
      </c>
      <c r="E2" s="1383" t="s">
        <v>2588</v>
      </c>
    </row>
    <row r="3" spans="1:5" ht="56.25" customHeight="1">
      <c r="A3" s="1384"/>
      <c r="B3" s="1385">
        <v>1</v>
      </c>
      <c r="C3" s="1386" t="s">
        <v>2589</v>
      </c>
      <c r="D3" s="1387">
        <f>'Автоматика SHUFT'!J3</f>
        <v>10572.597467308802</v>
      </c>
      <c r="E3" s="1385" t="s">
        <v>2590</v>
      </c>
    </row>
    <row r="4" spans="1:5" ht="25.5" customHeight="1">
      <c r="A4" s="1378"/>
      <c r="B4" s="1379"/>
      <c r="C4" s="3138" t="s">
        <v>2591</v>
      </c>
      <c r="D4" s="3139"/>
      <c r="E4" s="3140"/>
    </row>
    <row r="5" spans="1:5" ht="32.25" customHeight="1">
      <c r="A5" s="1381" t="s">
        <v>1004</v>
      </c>
      <c r="B5" s="1381" t="s">
        <v>1005</v>
      </c>
      <c r="C5" s="1381" t="s">
        <v>222</v>
      </c>
      <c r="D5" s="1382" t="s">
        <v>2587</v>
      </c>
      <c r="E5" s="1383" t="s">
        <v>2588</v>
      </c>
    </row>
    <row r="6" spans="1:5" ht="15" customHeight="1">
      <c r="A6" s="3141"/>
      <c r="B6" s="1385">
        <v>1</v>
      </c>
      <c r="C6" s="1388" t="s">
        <v>2592</v>
      </c>
      <c r="D6" s="1387">
        <f>'Автоматика SHUFT'!J5</f>
        <v>19419.056572607999</v>
      </c>
      <c r="E6" s="1385" t="s">
        <v>2593</v>
      </c>
    </row>
    <row r="7" spans="1:5" ht="15.75" customHeight="1">
      <c r="A7" s="3142"/>
      <c r="B7" s="1385">
        <v>2</v>
      </c>
      <c r="C7" s="1388" t="s">
        <v>2594</v>
      </c>
      <c r="D7" s="1387">
        <f>'Автоматика SHUFT'!J6</f>
        <v>26701.202787336002</v>
      </c>
      <c r="E7" s="1385" t="s">
        <v>2595</v>
      </c>
    </row>
    <row r="8" spans="1:5" ht="15.75" customHeight="1">
      <c r="A8" s="3142"/>
      <c r="B8" s="1385">
        <v>3</v>
      </c>
      <c r="C8" s="1388" t="s">
        <v>2596</v>
      </c>
      <c r="D8" s="1387">
        <f>'Автоматика SHUFT'!J7</f>
        <v>31016.54869236</v>
      </c>
      <c r="E8" s="1385" t="s">
        <v>2597</v>
      </c>
    </row>
    <row r="9" spans="1:5" ht="15.75" customHeight="1">
      <c r="A9" s="3142"/>
      <c r="B9" s="1385">
        <v>4</v>
      </c>
      <c r="C9" s="1388" t="s">
        <v>2598</v>
      </c>
      <c r="D9" s="1387">
        <f>'Автоматика SHUFT'!J8</f>
        <v>48277.932312455996</v>
      </c>
      <c r="E9" s="1385" t="s">
        <v>2599</v>
      </c>
    </row>
    <row r="10" spans="1:5" ht="15" customHeight="1">
      <c r="A10" s="3142"/>
      <c r="B10" s="1385">
        <v>5</v>
      </c>
      <c r="C10" s="1388" t="s">
        <v>2600</v>
      </c>
      <c r="D10" s="1387">
        <f>'Автоматика SHUFT'!J9</f>
        <v>60684.551789400008</v>
      </c>
      <c r="E10" s="1385" t="s">
        <v>2601</v>
      </c>
    </row>
    <row r="11" spans="1:5" ht="15.75" customHeight="1">
      <c r="A11" s="3142"/>
      <c r="B11" s="1385">
        <v>6</v>
      </c>
      <c r="C11" s="1388" t="s">
        <v>2602</v>
      </c>
      <c r="D11" s="1387">
        <f>'Автоматика SHUFT'!J10</f>
        <v>70124.370956639992</v>
      </c>
      <c r="E11" s="1385" t="s">
        <v>2603</v>
      </c>
    </row>
    <row r="12" spans="1:5" ht="15" customHeight="1">
      <c r="A12" s="3142"/>
      <c r="B12" s="1385">
        <v>7</v>
      </c>
      <c r="C12" s="1388" t="s">
        <v>2604</v>
      </c>
      <c r="D12" s="1387">
        <f>'Автоматика SHUFT'!J11</f>
        <v>16182.54714384</v>
      </c>
      <c r="E12" s="1385" t="s">
        <v>2605</v>
      </c>
    </row>
    <row r="13" spans="1:5" ht="15.75" customHeight="1">
      <c r="A13" s="3142"/>
      <c r="B13" s="1385">
        <v>8</v>
      </c>
      <c r="C13" s="1388" t="s">
        <v>2606</v>
      </c>
      <c r="D13" s="1387">
        <f>'Автоматика SHUFT'!J12</f>
        <v>17261.383620096</v>
      </c>
      <c r="E13" s="1385" t="s">
        <v>2607</v>
      </c>
    </row>
    <row r="14" spans="1:5" ht="15" customHeight="1">
      <c r="A14" s="3142"/>
      <c r="B14" s="1385">
        <v>9</v>
      </c>
      <c r="C14" s="1388" t="s">
        <v>2608</v>
      </c>
      <c r="D14" s="1387">
        <f>'Автоматика SHUFT'!J13</f>
        <v>18879.638334480002</v>
      </c>
      <c r="E14" s="1385" t="s">
        <v>2609</v>
      </c>
    </row>
    <row r="15" spans="1:5" ht="15.75" customHeight="1">
      <c r="A15" s="3142"/>
      <c r="B15" s="1385">
        <v>10</v>
      </c>
      <c r="C15" s="1388" t="s">
        <v>2610</v>
      </c>
      <c r="D15" s="1387">
        <f>'Автоматика SHUFT'!J14</f>
        <v>23194.984239504</v>
      </c>
      <c r="E15" s="1385" t="s">
        <v>2611</v>
      </c>
    </row>
    <row r="16" spans="1:5">
      <c r="A16" s="3142"/>
      <c r="B16" s="1385">
        <v>11</v>
      </c>
      <c r="C16" s="1388" t="s">
        <v>2612</v>
      </c>
      <c r="D16" s="1387">
        <f>'Автоматика SHUFT'!J15</f>
        <v>27240.621025463999</v>
      </c>
      <c r="E16" s="1385" t="s">
        <v>2613</v>
      </c>
    </row>
    <row r="17" spans="1:5">
      <c r="A17" s="3142"/>
      <c r="B17" s="1385">
        <v>12</v>
      </c>
      <c r="C17" s="1388" t="s">
        <v>2614</v>
      </c>
      <c r="D17" s="1387">
        <f>'Автоматика SHUFT'!J16</f>
        <v>35062.185478319996</v>
      </c>
      <c r="E17" s="1385" t="s">
        <v>2615</v>
      </c>
    </row>
    <row r="18" spans="1:5">
      <c r="A18" s="3143"/>
      <c r="B18" s="1385">
        <v>13</v>
      </c>
      <c r="C18" s="1388" t="s">
        <v>2616</v>
      </c>
      <c r="D18" s="1387">
        <f>'Автоматика SHUFT'!J17</f>
        <v>48547.641431520002</v>
      </c>
      <c r="E18" s="1385" t="s">
        <v>2617</v>
      </c>
    </row>
    <row r="19" spans="1:5" ht="25.5" customHeight="1">
      <c r="A19" s="1378"/>
      <c r="B19" s="1379"/>
      <c r="C19" s="3138" t="s">
        <v>2618</v>
      </c>
      <c r="D19" s="3139"/>
      <c r="E19" s="3140"/>
    </row>
    <row r="20" spans="1:5" ht="21" customHeight="1">
      <c r="A20" s="1381" t="s">
        <v>1004</v>
      </c>
      <c r="B20" s="1381" t="s">
        <v>1005</v>
      </c>
      <c r="C20" s="1381" t="s">
        <v>222</v>
      </c>
      <c r="D20" s="1382" t="s">
        <v>2587</v>
      </c>
      <c r="E20" s="1383" t="s">
        <v>2588</v>
      </c>
    </row>
    <row r="21" spans="1:5" ht="15" customHeight="1">
      <c r="A21" s="3141"/>
      <c r="B21" s="1385">
        <v>1</v>
      </c>
      <c r="C21" s="1388" t="s">
        <v>2619</v>
      </c>
      <c r="D21" s="1387">
        <f>'Автоматика SHUFT'!J19</f>
        <v>86306.918100480005</v>
      </c>
      <c r="E21" s="1385" t="s">
        <v>2620</v>
      </c>
    </row>
    <row r="22" spans="1:5">
      <c r="A22" s="3142"/>
      <c r="B22" s="1385">
        <v>2</v>
      </c>
      <c r="C22" s="1388" t="s">
        <v>2621</v>
      </c>
      <c r="D22" s="1387">
        <f>'Автоматика SHUFT'!J20</f>
        <v>94398.191672400018</v>
      </c>
      <c r="E22" s="1385" t="s">
        <v>2622</v>
      </c>
    </row>
    <row r="23" spans="1:5">
      <c r="A23" s="3142"/>
      <c r="B23" s="1385">
        <v>3</v>
      </c>
      <c r="C23" s="1388" t="s">
        <v>2623</v>
      </c>
      <c r="D23" s="1387">
        <f>'Автоматика SHUFT'!J21</f>
        <v>105456.26555402401</v>
      </c>
      <c r="E23" s="1385" t="s">
        <v>2624</v>
      </c>
    </row>
    <row r="24" spans="1:5">
      <c r="A24" s="3142"/>
      <c r="B24" s="1385">
        <v>4</v>
      </c>
      <c r="C24" s="1388" t="s">
        <v>2625</v>
      </c>
      <c r="D24" s="1387">
        <f>'Автоматика SHUFT'!J22</f>
        <v>120020.55798348</v>
      </c>
      <c r="E24" s="1385" t="s">
        <v>2626</v>
      </c>
    </row>
    <row r="25" spans="1:5">
      <c r="A25" s="3142"/>
      <c r="B25" s="1385">
        <v>5</v>
      </c>
      <c r="C25" s="1388" t="s">
        <v>2627</v>
      </c>
      <c r="D25" s="1387">
        <f>'Автоматика SHUFT'!J23</f>
        <v>129460.37715072</v>
      </c>
      <c r="E25" s="1385" t="s">
        <v>2628</v>
      </c>
    </row>
    <row r="26" spans="1:5">
      <c r="A26" s="3142"/>
      <c r="B26" s="1385">
        <v>6</v>
      </c>
      <c r="C26" s="1386" t="s">
        <v>2629</v>
      </c>
      <c r="D26" s="1387">
        <f>'Автоматика SHUFT'!J24</f>
        <v>200933.29370268004</v>
      </c>
      <c r="E26" s="1385" t="s">
        <v>2630</v>
      </c>
    </row>
    <row r="27" spans="1:5">
      <c r="A27" s="3142"/>
      <c r="B27" s="1385">
        <v>7</v>
      </c>
      <c r="C27" s="1386" t="s">
        <v>2631</v>
      </c>
      <c r="D27" s="1387">
        <f>'Автоматика SHUFT'!J25</f>
        <v>226555.66001376003</v>
      </c>
      <c r="E27" s="1385" t="s">
        <v>2632</v>
      </c>
    </row>
    <row r="28" spans="1:5">
      <c r="A28" s="3142"/>
      <c r="B28" s="1385">
        <v>8</v>
      </c>
      <c r="C28" s="1386" t="s">
        <v>2633</v>
      </c>
      <c r="D28" s="1387">
        <f>'Автоматика SHUFT'!J26</f>
        <v>27510.330144528001</v>
      </c>
      <c r="E28" s="1385" t="s">
        <v>2634</v>
      </c>
    </row>
    <row r="29" spans="1:5">
      <c r="A29" s="3142"/>
      <c r="B29" s="1385">
        <v>9</v>
      </c>
      <c r="C29" s="1386" t="s">
        <v>2635</v>
      </c>
      <c r="D29" s="1387">
        <f>'Автоматика SHUFT'!J27</f>
        <v>29128.584858912003</v>
      </c>
      <c r="E29" s="1385" t="s">
        <v>2636</v>
      </c>
    </row>
    <row r="30" spans="1:5">
      <c r="A30" s="3142"/>
      <c r="B30" s="1385">
        <v>10</v>
      </c>
      <c r="C30" s="1388" t="s">
        <v>2637</v>
      </c>
      <c r="D30" s="1387">
        <f>'Автоматика SHUFT'!J28</f>
        <v>41804.913454920003</v>
      </c>
      <c r="E30" s="1385" t="s">
        <v>2638</v>
      </c>
    </row>
    <row r="31" spans="1:5">
      <c r="A31" s="3142"/>
      <c r="B31" s="1385">
        <v>11</v>
      </c>
      <c r="C31" s="1388" t="s">
        <v>2639</v>
      </c>
      <c r="D31" s="1387">
        <f>'Автоматика SHUFT'!J29</f>
        <v>50705.314384032004</v>
      </c>
      <c r="E31" s="1385" t="s">
        <v>2640</v>
      </c>
    </row>
    <row r="32" spans="1:5">
      <c r="A32" s="3142"/>
      <c r="B32" s="1385">
        <v>12</v>
      </c>
      <c r="C32" s="1388" t="s">
        <v>2641</v>
      </c>
      <c r="D32" s="1387">
        <f>'Автоматика SHUFT'!J30</f>
        <v>56908.624122504007</v>
      </c>
      <c r="E32" s="1385" t="s">
        <v>2642</v>
      </c>
    </row>
    <row r="33" spans="1:5">
      <c r="A33" s="3142"/>
      <c r="B33" s="1385">
        <v>13</v>
      </c>
      <c r="C33" s="1388" t="s">
        <v>2643</v>
      </c>
      <c r="D33" s="1387">
        <f>'Автоматика SHUFT'!J31</f>
        <v>78215.644528559991</v>
      </c>
      <c r="E33" s="1385" t="s">
        <v>2644</v>
      </c>
    </row>
    <row r="34" spans="1:5">
      <c r="A34" s="3142"/>
      <c r="B34" s="1385">
        <v>14</v>
      </c>
      <c r="C34" s="1388" t="s">
        <v>2645</v>
      </c>
      <c r="D34" s="1387">
        <f>'Автоматика SHUFT'!J32</f>
        <v>95746.737267720018</v>
      </c>
      <c r="E34" s="1385" t="s">
        <v>2646</v>
      </c>
    </row>
    <row r="35" spans="1:5">
      <c r="A35" s="3143"/>
      <c r="B35" s="1385">
        <v>15</v>
      </c>
      <c r="C35" s="1386" t="s">
        <v>2647</v>
      </c>
      <c r="D35" s="1387">
        <f>'Автоматика SHUFT'!J33</f>
        <v>28319.457501720004</v>
      </c>
      <c r="E35" s="1385" t="s">
        <v>2648</v>
      </c>
    </row>
    <row r="36" spans="1:5" s="1389" customFormat="1" ht="21" customHeight="1">
      <c r="A36" s="3144" t="s">
        <v>2649</v>
      </c>
      <c r="B36" s="3145"/>
      <c r="C36" s="3145"/>
      <c r="D36" s="3145"/>
      <c r="E36" s="3146"/>
    </row>
    <row r="37" spans="1:5" ht="30.75" customHeight="1">
      <c r="A37" s="1378"/>
      <c r="B37" s="1379"/>
      <c r="C37" s="1390" t="s">
        <v>2650</v>
      </c>
      <c r="D37" s="1382" t="s">
        <v>2587</v>
      </c>
      <c r="E37" s="1383" t="s">
        <v>2588</v>
      </c>
    </row>
    <row r="38" spans="1:5">
      <c r="A38" s="1381" t="s">
        <v>1004</v>
      </c>
      <c r="B38" s="1381" t="s">
        <v>1005</v>
      </c>
      <c r="C38" s="1381" t="s">
        <v>222</v>
      </c>
      <c r="D38" s="1391" t="s">
        <v>2651</v>
      </c>
      <c r="E38" s="1385"/>
    </row>
    <row r="39" spans="1:5" ht="54" customHeight="1">
      <c r="A39" s="1379"/>
      <c r="B39" s="1385">
        <v>1</v>
      </c>
      <c r="C39" s="1388" t="s">
        <v>2652</v>
      </c>
      <c r="D39" s="1387">
        <f>'Автоматика SHUFT'!J35</f>
        <v>11748.6926865</v>
      </c>
      <c r="E39" s="1385" t="s">
        <v>2653</v>
      </c>
    </row>
    <row r="40" spans="1:5" ht="25.5" customHeight="1">
      <c r="A40" s="3147" t="s">
        <v>2654</v>
      </c>
      <c r="B40" s="3148"/>
      <c r="C40" s="3148"/>
      <c r="D40" s="3148"/>
      <c r="E40" s="3149"/>
    </row>
    <row r="41" spans="1:5" ht="33" customHeight="1">
      <c r="A41" s="1381" t="s">
        <v>1004</v>
      </c>
      <c r="B41" s="1381" t="s">
        <v>1005</v>
      </c>
      <c r="C41" s="1381" t="s">
        <v>222</v>
      </c>
      <c r="D41" s="1382" t="s">
        <v>2587</v>
      </c>
      <c r="E41" s="1383" t="s">
        <v>2588</v>
      </c>
    </row>
    <row r="42" spans="1:5" ht="45.75" customHeight="1">
      <c r="A42" s="1379"/>
      <c r="B42" s="1385">
        <v>1</v>
      </c>
      <c r="C42" s="1388" t="s">
        <v>2655</v>
      </c>
      <c r="D42" s="1387">
        <f>'Автоматика SHUFT'!J37</f>
        <v>53379.929814750009</v>
      </c>
      <c r="E42" s="1385" t="s">
        <v>2656</v>
      </c>
    </row>
    <row r="43" spans="1:5" ht="50.25" customHeight="1">
      <c r="A43" s="1379"/>
      <c r="B43" s="1385">
        <v>2</v>
      </c>
      <c r="C43" s="1388" t="s">
        <v>2657</v>
      </c>
      <c r="D43" s="1387">
        <f>'Автоматика SHUFT'!J38</f>
        <v>18823.448934675002</v>
      </c>
      <c r="E43" s="1385" t="s">
        <v>2658</v>
      </c>
    </row>
    <row r="44" spans="1:5" s="1389" customFormat="1" ht="21" customHeight="1">
      <c r="A44" s="3150" t="s">
        <v>2659</v>
      </c>
      <c r="B44" s="3151"/>
      <c r="C44" s="3151"/>
      <c r="D44" s="3151"/>
      <c r="E44" s="3152"/>
    </row>
    <row r="45" spans="1:5" ht="25.5" customHeight="1">
      <c r="A45" s="1378"/>
      <c r="B45" s="1379"/>
      <c r="C45" s="3138" t="s">
        <v>2660</v>
      </c>
      <c r="D45" s="3139"/>
      <c r="E45" s="3140"/>
    </row>
    <row r="46" spans="1:5" ht="30" customHeight="1">
      <c r="A46" s="1381" t="s">
        <v>1004</v>
      </c>
      <c r="B46" s="1381" t="s">
        <v>1005</v>
      </c>
      <c r="C46" s="1381" t="s">
        <v>222</v>
      </c>
      <c r="D46" s="1382" t="s">
        <v>2587</v>
      </c>
      <c r="E46" s="1383" t="s">
        <v>2588</v>
      </c>
    </row>
    <row r="47" spans="1:5" ht="46.5" customHeight="1">
      <c r="A47" s="3141"/>
      <c r="B47" s="1385">
        <v>1</v>
      </c>
      <c r="C47" s="1388" t="s">
        <v>2661</v>
      </c>
      <c r="D47" s="1387">
        <f>'Автоматика SHUFT'!J40</f>
        <v>9528.75</v>
      </c>
      <c r="E47" s="1385" t="s">
        <v>2662</v>
      </c>
    </row>
    <row r="48" spans="1:5" ht="46.5" customHeight="1">
      <c r="A48" s="3143"/>
      <c r="B48" s="1385">
        <v>2</v>
      </c>
      <c r="C48" s="1388" t="s">
        <v>2663</v>
      </c>
      <c r="D48" s="1387">
        <f>'Автоматика SHUFT'!J41</f>
        <v>10481.625000000002</v>
      </c>
      <c r="E48" s="1385" t="s">
        <v>2664</v>
      </c>
    </row>
    <row r="49" spans="1:5" s="1389" customFormat="1" ht="21" customHeight="1">
      <c r="A49" s="3150" t="s">
        <v>2665</v>
      </c>
      <c r="B49" s="3151"/>
      <c r="C49" s="3151"/>
      <c r="D49" s="3151"/>
      <c r="E49" s="3152"/>
    </row>
    <row r="50" spans="1:5" ht="25.5" customHeight="1">
      <c r="A50" s="1378"/>
      <c r="B50" s="1379"/>
      <c r="C50" s="3138" t="s">
        <v>2666</v>
      </c>
      <c r="D50" s="3139"/>
      <c r="E50" s="3140"/>
    </row>
    <row r="51" spans="1:5" ht="32.25" customHeight="1">
      <c r="A51" s="1381" t="s">
        <v>1004</v>
      </c>
      <c r="B51" s="1381" t="s">
        <v>1005</v>
      </c>
      <c r="C51" s="1381" t="s">
        <v>222</v>
      </c>
      <c r="D51" s="1382" t="s">
        <v>2587</v>
      </c>
      <c r="E51" s="1383" t="s">
        <v>2588</v>
      </c>
    </row>
    <row r="52" spans="1:5" ht="51.75" customHeight="1">
      <c r="A52" s="1379"/>
      <c r="B52" s="1385">
        <v>1</v>
      </c>
      <c r="C52" s="1388" t="s">
        <v>2667</v>
      </c>
      <c r="D52" s="1387">
        <f>'Автоматика SHUFT'!J43</f>
        <v>269981.25000000006</v>
      </c>
      <c r="E52" s="1385" t="s">
        <v>2668</v>
      </c>
    </row>
    <row r="53" spans="1:5" ht="51.75" customHeight="1">
      <c r="A53" s="1379"/>
      <c r="B53" s="1385">
        <v>2</v>
      </c>
      <c r="C53" s="1388" t="s">
        <v>2669</v>
      </c>
      <c r="D53" s="1387">
        <f>'Автоматика SHUFT'!J44</f>
        <v>158812.5</v>
      </c>
      <c r="E53" s="1385" t="s">
        <v>2670</v>
      </c>
    </row>
    <row r="54" spans="1:5">
      <c r="A54" s="3153" t="s">
        <v>2671</v>
      </c>
      <c r="B54" s="3153"/>
      <c r="C54" s="3153"/>
      <c r="D54" s="1392"/>
      <c r="E54" s="1385"/>
    </row>
    <row r="55" spans="1:5" s="1389" customFormat="1" ht="21" customHeight="1">
      <c r="A55" s="3150" t="s">
        <v>2672</v>
      </c>
      <c r="B55" s="3151"/>
      <c r="C55" s="3151"/>
      <c r="D55" s="3151"/>
      <c r="E55" s="3152"/>
    </row>
    <row r="56" spans="1:5" ht="30" customHeight="1">
      <c r="A56" s="1381" t="s">
        <v>1004</v>
      </c>
      <c r="B56" s="1381" t="s">
        <v>1005</v>
      </c>
      <c r="C56" s="1381" t="s">
        <v>222</v>
      </c>
      <c r="D56" s="1382" t="s">
        <v>2587</v>
      </c>
      <c r="E56" s="1383" t="s">
        <v>2588</v>
      </c>
    </row>
    <row r="57" spans="1:5">
      <c r="A57" s="1379"/>
      <c r="B57" s="1385">
        <v>1</v>
      </c>
      <c r="C57" s="1388" t="s">
        <v>2673</v>
      </c>
      <c r="D57" s="1387">
        <f>'Автоматика SHUFT'!J46</f>
        <v>6352.5</v>
      </c>
      <c r="E57" s="1385" t="s">
        <v>2674</v>
      </c>
    </row>
    <row r="58" spans="1:5">
      <c r="A58" s="1379"/>
      <c r="B58" s="1385">
        <v>2</v>
      </c>
      <c r="C58" s="1388" t="s">
        <v>2675</v>
      </c>
      <c r="D58" s="1387">
        <f>'Автоматика SHUFT'!J47</f>
        <v>9528.75</v>
      </c>
      <c r="E58" s="1385" t="s">
        <v>2676</v>
      </c>
    </row>
    <row r="59" spans="1:5">
      <c r="A59" s="1379"/>
      <c r="B59" s="1385">
        <v>3</v>
      </c>
      <c r="C59" s="1388" t="s">
        <v>2677</v>
      </c>
      <c r="D59" s="1387">
        <f>'Автоматика SHUFT'!J48</f>
        <v>12705</v>
      </c>
      <c r="E59" s="1385" t="s">
        <v>2678</v>
      </c>
    </row>
    <row r="60" spans="1:5">
      <c r="A60" s="1379"/>
      <c r="B60" s="1385">
        <v>4</v>
      </c>
      <c r="C60" s="1388" t="s">
        <v>2679</v>
      </c>
      <c r="D60" s="1387">
        <f>'Автоматика SHUFT'!J49</f>
        <v>12069.750000000002</v>
      </c>
      <c r="E60" s="1385" t="s">
        <v>2680</v>
      </c>
    </row>
    <row r="61" spans="1:5">
      <c r="A61" s="1379"/>
      <c r="B61" s="1385">
        <v>5</v>
      </c>
      <c r="C61" s="1388" t="s">
        <v>2681</v>
      </c>
      <c r="D61" s="1387">
        <f>'Автоматика SHUFT'!J50</f>
        <v>8258.25</v>
      </c>
      <c r="E61" s="1385" t="s">
        <v>2682</v>
      </c>
    </row>
    <row r="62" spans="1:5">
      <c r="A62" s="1379"/>
      <c r="B62" s="1385">
        <v>6</v>
      </c>
      <c r="C62" s="1388" t="s">
        <v>2683</v>
      </c>
      <c r="D62" s="1387">
        <f>'Автоматика SHUFT'!J51</f>
        <v>6352.5</v>
      </c>
      <c r="E62" s="1385" t="s">
        <v>2684</v>
      </c>
    </row>
    <row r="63" spans="1:5">
      <c r="A63" s="1379"/>
      <c r="B63" s="1385">
        <v>7</v>
      </c>
      <c r="C63" s="1393" t="s">
        <v>2685</v>
      </c>
      <c r="D63" s="1387">
        <f>'Автоматика SHUFT'!J52</f>
        <v>25410</v>
      </c>
      <c r="E63" s="1385" t="s">
        <v>2686</v>
      </c>
    </row>
    <row r="64" spans="1:5">
      <c r="A64" s="1379"/>
      <c r="B64" s="1385">
        <v>8</v>
      </c>
      <c r="C64" s="1388" t="s">
        <v>2687</v>
      </c>
      <c r="D64" s="1387">
        <f>'Автоматика SHUFT'!J53</f>
        <v>8893.5000000000018</v>
      </c>
      <c r="E64" s="1385" t="s">
        <v>2688</v>
      </c>
    </row>
    <row r="65" spans="1:5">
      <c r="A65" s="1379"/>
      <c r="B65" s="1385">
        <v>9</v>
      </c>
      <c r="C65" s="1388" t="s">
        <v>2689</v>
      </c>
      <c r="D65" s="1387">
        <f>'Автоматика SHUFT'!J54</f>
        <v>7940.6250000000018</v>
      </c>
      <c r="E65" s="1385" t="s">
        <v>2690</v>
      </c>
    </row>
    <row r="66" spans="1:5">
      <c r="A66" s="1379"/>
      <c r="B66" s="1385">
        <v>10</v>
      </c>
      <c r="C66" s="1388" t="s">
        <v>2691</v>
      </c>
      <c r="D66" s="1387">
        <f>'Автоматика SHUFT'!J55</f>
        <v>8893.5000000000018</v>
      </c>
      <c r="E66" s="1385" t="s">
        <v>2692</v>
      </c>
    </row>
    <row r="67" spans="1:5">
      <c r="A67" s="1379"/>
      <c r="B67" s="1385">
        <v>11</v>
      </c>
      <c r="C67" s="1388" t="s">
        <v>2693</v>
      </c>
      <c r="D67" s="1387">
        <f>'Автоматика SHUFT'!J56</f>
        <v>7940.6250000000018</v>
      </c>
      <c r="E67" s="1385" t="s">
        <v>2694</v>
      </c>
    </row>
    <row r="68" spans="1:5">
      <c r="A68" s="1379"/>
      <c r="B68" s="1385">
        <v>12</v>
      </c>
      <c r="C68" s="1388" t="s">
        <v>2695</v>
      </c>
      <c r="D68" s="1387">
        <f>'Автоматика SHUFT'!J57</f>
        <v>12069.750000000002</v>
      </c>
      <c r="E68" s="1385" t="s">
        <v>2696</v>
      </c>
    </row>
    <row r="69" spans="1:5">
      <c r="A69" s="1379"/>
      <c r="B69" s="1385">
        <v>13</v>
      </c>
      <c r="C69" s="1388" t="s">
        <v>2697</v>
      </c>
      <c r="D69" s="1387">
        <f>'Автоматика SHUFT'!J58</f>
        <v>6352.5</v>
      </c>
      <c r="E69" s="1385" t="s">
        <v>2698</v>
      </c>
    </row>
    <row r="70" spans="1:5">
      <c r="A70" s="1379"/>
      <c r="B70" s="1385">
        <v>14</v>
      </c>
      <c r="C70" s="1388" t="s">
        <v>2699</v>
      </c>
      <c r="D70" s="1387">
        <f>'Автоматика SHUFT'!J59</f>
        <v>9528.75</v>
      </c>
      <c r="E70" s="1385" t="s">
        <v>2700</v>
      </c>
    </row>
    <row r="71" spans="1:5">
      <c r="A71" s="1379"/>
      <c r="B71" s="1385">
        <v>15</v>
      </c>
      <c r="C71" s="1388" t="s">
        <v>2701</v>
      </c>
      <c r="D71" s="1387">
        <f>'Автоматика SHUFT'!J60</f>
        <v>12705</v>
      </c>
      <c r="E71" s="1385" t="s">
        <v>2702</v>
      </c>
    </row>
    <row r="72" spans="1:5">
      <c r="A72" s="3153" t="s">
        <v>2671</v>
      </c>
      <c r="B72" s="3153"/>
      <c r="C72" s="3153"/>
      <c r="D72" s="1392"/>
      <c r="E72" s="1385"/>
    </row>
    <row r="73" spans="1:5" s="1389" customFormat="1" ht="19.5" customHeight="1">
      <c r="A73" s="3144" t="s">
        <v>2703</v>
      </c>
      <c r="B73" s="3145"/>
      <c r="C73" s="3145"/>
      <c r="D73" s="3145"/>
      <c r="E73" s="3146"/>
    </row>
    <row r="74" spans="1:5" ht="25.5" customHeight="1">
      <c r="A74" s="1378"/>
      <c r="B74" s="1379"/>
      <c r="C74" s="3138" t="s">
        <v>2704</v>
      </c>
      <c r="D74" s="3139"/>
      <c r="E74" s="3140"/>
    </row>
    <row r="75" spans="1:5" ht="33.75" customHeight="1">
      <c r="A75" s="1381" t="s">
        <v>1004</v>
      </c>
      <c r="B75" s="1381" t="s">
        <v>1005</v>
      </c>
      <c r="C75" s="1381" t="s">
        <v>222</v>
      </c>
      <c r="D75" s="1382" t="s">
        <v>2587</v>
      </c>
      <c r="E75" s="1383" t="s">
        <v>2588</v>
      </c>
    </row>
    <row r="76" spans="1:5" ht="15.75" customHeight="1">
      <c r="A76" s="3141"/>
      <c r="B76" s="1385">
        <v>1</v>
      </c>
      <c r="C76" s="1388" t="s">
        <v>2705</v>
      </c>
      <c r="D76" s="1387">
        <f>'Автоматика SHUFT'!J62</f>
        <v>62254.500000000007</v>
      </c>
      <c r="E76" s="1385" t="s">
        <v>2706</v>
      </c>
    </row>
    <row r="77" spans="1:5" ht="15.75" customHeight="1">
      <c r="A77" s="3142"/>
      <c r="B77" s="1385">
        <v>2</v>
      </c>
      <c r="C77" s="1388" t="s">
        <v>2707</v>
      </c>
      <c r="D77" s="1387">
        <f>'Автоматика SHUFT'!J63</f>
        <v>82582.5</v>
      </c>
      <c r="E77" s="1385" t="s">
        <v>2708</v>
      </c>
    </row>
    <row r="78" spans="1:5" ht="15.75" customHeight="1">
      <c r="A78" s="3142"/>
      <c r="B78" s="1385">
        <v>3</v>
      </c>
      <c r="C78" s="1388" t="s">
        <v>2709</v>
      </c>
      <c r="D78" s="1387">
        <f>'Автоматика SHUFT'!J64</f>
        <v>98463.75</v>
      </c>
      <c r="E78" s="1385" t="s">
        <v>2710</v>
      </c>
    </row>
    <row r="79" spans="1:5" ht="15.75" customHeight="1">
      <c r="A79" s="3142"/>
      <c r="B79" s="1385">
        <v>4</v>
      </c>
      <c r="C79" s="1388" t="s">
        <v>2711</v>
      </c>
      <c r="D79" s="1387">
        <f>'Автоматика SHUFT'!J65</f>
        <v>101640</v>
      </c>
      <c r="E79" s="1385" t="s">
        <v>2712</v>
      </c>
    </row>
    <row r="80" spans="1:5" ht="15.75" customHeight="1">
      <c r="A80" s="3142"/>
      <c r="B80" s="1385">
        <v>5</v>
      </c>
      <c r="C80" s="1388" t="s">
        <v>2713</v>
      </c>
      <c r="D80" s="1387">
        <f>'Автоматика SHUFT'!J66</f>
        <v>155636.25</v>
      </c>
      <c r="E80" s="1385" t="s">
        <v>2714</v>
      </c>
    </row>
    <row r="81" spans="1:5" ht="15.75" customHeight="1">
      <c r="A81" s="3142"/>
      <c r="B81" s="1385">
        <v>6</v>
      </c>
      <c r="C81" s="1388" t="s">
        <v>2715</v>
      </c>
      <c r="D81" s="1387">
        <f>'Автоматика SHUFT'!J67</f>
        <v>6352.5</v>
      </c>
      <c r="E81" s="1385" t="s">
        <v>2716</v>
      </c>
    </row>
    <row r="82" spans="1:5" ht="15.75" customHeight="1">
      <c r="A82" s="3142"/>
      <c r="B82" s="1385">
        <v>7</v>
      </c>
      <c r="C82" s="1388" t="s">
        <v>2717</v>
      </c>
      <c r="D82" s="1387">
        <f>'Автоматика SHUFT'!J68</f>
        <v>6670.125</v>
      </c>
      <c r="E82" s="1385" t="s">
        <v>2718</v>
      </c>
    </row>
    <row r="83" spans="1:5" ht="15.75" customHeight="1">
      <c r="A83" s="3142"/>
      <c r="B83" s="1385">
        <v>8</v>
      </c>
      <c r="C83" s="1388" t="s">
        <v>2719</v>
      </c>
      <c r="D83" s="1387">
        <f>'Автоматика SHUFT'!J69</f>
        <v>39703.125</v>
      </c>
      <c r="E83" s="1385" t="s">
        <v>2720</v>
      </c>
    </row>
    <row r="84" spans="1:5" ht="15.75" customHeight="1">
      <c r="A84" s="3143"/>
      <c r="B84" s="1385">
        <v>9</v>
      </c>
      <c r="C84" s="1388" t="s">
        <v>2721</v>
      </c>
      <c r="D84" s="1387">
        <f>'Автоматика SHUFT'!J70</f>
        <v>39703.125</v>
      </c>
      <c r="E84" s="1385" t="s">
        <v>2722</v>
      </c>
    </row>
    <row r="85" spans="1:5">
      <c r="A85" s="3153" t="s">
        <v>2671</v>
      </c>
      <c r="B85" s="3153"/>
      <c r="C85" s="3153"/>
      <c r="D85" s="1392"/>
      <c r="E85" s="1385"/>
    </row>
    <row r="86" spans="1:5" s="1389" customFormat="1" ht="15.75" customHeight="1">
      <c r="A86" s="3144" t="s">
        <v>2723</v>
      </c>
      <c r="B86" s="3145"/>
      <c r="C86" s="3145"/>
      <c r="D86" s="3145"/>
      <c r="E86" s="3146"/>
    </row>
    <row r="87" spans="1:5" ht="21.75" customHeight="1">
      <c r="A87" s="1378"/>
      <c r="B87" s="1379"/>
      <c r="C87" s="3138" t="s">
        <v>2723</v>
      </c>
      <c r="D87" s="3139"/>
      <c r="E87" s="3140"/>
    </row>
    <row r="88" spans="1:5" ht="33" customHeight="1">
      <c r="A88" s="1381" t="s">
        <v>1004</v>
      </c>
      <c r="B88" s="1381" t="s">
        <v>1005</v>
      </c>
      <c r="C88" s="1381" t="s">
        <v>222</v>
      </c>
      <c r="D88" s="1382" t="s">
        <v>2587</v>
      </c>
      <c r="E88" s="1383" t="s">
        <v>2588</v>
      </c>
    </row>
    <row r="89" spans="1:5" ht="15.75" customHeight="1">
      <c r="A89" s="3141"/>
      <c r="B89" s="1385">
        <v>1</v>
      </c>
      <c r="C89" s="1388" t="s">
        <v>2724</v>
      </c>
      <c r="D89" s="1387">
        <f>'Автоматика SHUFT'!J72</f>
        <v>2541</v>
      </c>
      <c r="E89" s="1385" t="s">
        <v>2725</v>
      </c>
    </row>
    <row r="90" spans="1:5" ht="15.75" customHeight="1">
      <c r="A90" s="3142"/>
      <c r="B90" s="1385">
        <v>2</v>
      </c>
      <c r="C90" s="1393" t="s">
        <v>2726</v>
      </c>
      <c r="D90" s="1387">
        <f>'Автоматика SHUFT'!J73</f>
        <v>2541</v>
      </c>
      <c r="E90" s="1385" t="s">
        <v>2727</v>
      </c>
    </row>
    <row r="91" spans="1:5" ht="15.75" customHeight="1">
      <c r="A91" s="3142"/>
      <c r="B91" s="1385">
        <v>3</v>
      </c>
      <c r="C91" s="1388" t="s">
        <v>2728</v>
      </c>
      <c r="D91" s="1387">
        <f>'Автоматика SHUFT'!J74</f>
        <v>15246.000000000002</v>
      </c>
      <c r="E91" s="1385" t="s">
        <v>2729</v>
      </c>
    </row>
    <row r="92" spans="1:5" ht="15.75" customHeight="1">
      <c r="A92" s="3142"/>
      <c r="B92" s="1385">
        <v>4</v>
      </c>
      <c r="C92" s="1388" t="s">
        <v>2730</v>
      </c>
      <c r="D92" s="1387">
        <f>'Автоматика SHUFT'!J75</f>
        <v>126732.37500000001</v>
      </c>
      <c r="E92" s="1385" t="s">
        <v>2731</v>
      </c>
    </row>
    <row r="93" spans="1:5" ht="15.75" customHeight="1">
      <c r="A93" s="3142"/>
      <c r="B93" s="1385">
        <v>5</v>
      </c>
      <c r="C93" s="1388" t="s">
        <v>2732</v>
      </c>
      <c r="D93" s="1387">
        <f>'Автоматика SHUFT'!J76</f>
        <v>141978.375</v>
      </c>
      <c r="E93" s="1385" t="s">
        <v>2733</v>
      </c>
    </row>
    <row r="94" spans="1:5" ht="15.75" customHeight="1">
      <c r="A94" s="3142"/>
      <c r="B94" s="1385">
        <v>6</v>
      </c>
      <c r="C94" s="1388" t="s">
        <v>2734</v>
      </c>
      <c r="D94" s="1387">
        <f>'Автоматика SHUFT'!J77</f>
        <v>196927.5</v>
      </c>
      <c r="E94" s="1385" t="s">
        <v>2735</v>
      </c>
    </row>
    <row r="95" spans="1:5" ht="15.75" customHeight="1">
      <c r="A95" s="3142"/>
      <c r="B95" s="1385">
        <v>7</v>
      </c>
      <c r="C95" s="1388" t="s">
        <v>2736</v>
      </c>
      <c r="D95" s="1387">
        <f>'Автоматика SHUFT'!J78</f>
        <v>30174.375000000004</v>
      </c>
      <c r="E95" s="1385" t="s">
        <v>2737</v>
      </c>
    </row>
    <row r="96" spans="1:5" ht="15.75" customHeight="1">
      <c r="A96" s="3142"/>
      <c r="B96" s="1385">
        <v>8</v>
      </c>
      <c r="C96" s="1388" t="s">
        <v>2738</v>
      </c>
      <c r="D96" s="1387">
        <f>'Автоматика SHUFT'!J79</f>
        <v>33668.25</v>
      </c>
      <c r="E96" s="1385" t="s">
        <v>2739</v>
      </c>
    </row>
    <row r="97" spans="1:5" ht="15.75" customHeight="1">
      <c r="A97" s="3142"/>
      <c r="B97" s="1385">
        <v>9</v>
      </c>
      <c r="C97" s="1388" t="s">
        <v>2740</v>
      </c>
      <c r="D97" s="1387">
        <f>'Автоматика SHUFT'!J80</f>
        <v>26998.125000000004</v>
      </c>
      <c r="E97" s="1385" t="s">
        <v>2741</v>
      </c>
    </row>
    <row r="98" spans="1:5" ht="15.75" customHeight="1">
      <c r="A98" s="3143"/>
      <c r="B98" s="1385">
        <v>10</v>
      </c>
      <c r="C98" s="1388" t="s">
        <v>2742</v>
      </c>
      <c r="D98" s="1387">
        <f>'Автоматика SHUFT'!J81</f>
        <v>31444.875</v>
      </c>
      <c r="E98" s="1385" t="s">
        <v>2743</v>
      </c>
    </row>
    <row r="99" spans="1:5">
      <c r="A99" s="3153" t="s">
        <v>2671</v>
      </c>
      <c r="B99" s="3153"/>
      <c r="C99" s="3153"/>
      <c r="D99" s="1392"/>
      <c r="E99" s="1385"/>
    </row>
    <row r="100" spans="1:5" s="1389" customFormat="1" ht="19.5" customHeight="1">
      <c r="A100" s="3144" t="s">
        <v>2744</v>
      </c>
      <c r="B100" s="3145"/>
      <c r="C100" s="3145"/>
      <c r="D100" s="3145"/>
      <c r="E100" s="3146"/>
    </row>
    <row r="101" spans="1:5" ht="19.5" customHeight="1">
      <c r="A101" s="1378"/>
      <c r="B101" s="1379"/>
      <c r="C101" s="3138" t="s">
        <v>2745</v>
      </c>
      <c r="D101" s="3139"/>
      <c r="E101" s="3140"/>
    </row>
    <row r="102" spans="1:5" ht="27.75" customHeight="1">
      <c r="A102" s="1381" t="s">
        <v>1004</v>
      </c>
      <c r="B102" s="1381" t="s">
        <v>1005</v>
      </c>
      <c r="C102" s="1381" t="s">
        <v>222</v>
      </c>
      <c r="D102" s="1382" t="s">
        <v>2587</v>
      </c>
      <c r="E102" s="1383" t="s">
        <v>2588</v>
      </c>
    </row>
    <row r="103" spans="1:5" ht="38.25" customHeight="1">
      <c r="A103" s="3154"/>
      <c r="B103" s="1385">
        <v>1</v>
      </c>
      <c r="C103" s="1388" t="s">
        <v>2746</v>
      </c>
      <c r="D103" s="1387">
        <f>'Автоматика SHUFT'!J83</f>
        <v>571725.00000000012</v>
      </c>
      <c r="E103" s="1385" t="s">
        <v>2747</v>
      </c>
    </row>
    <row r="104" spans="1:5" ht="38.25" customHeight="1">
      <c r="A104" s="3154"/>
      <c r="B104" s="1385">
        <v>2</v>
      </c>
      <c r="C104" s="1388" t="s">
        <v>2748</v>
      </c>
      <c r="D104" s="1387">
        <f>'Автоматика SHUFT'!J84</f>
        <v>632073.75</v>
      </c>
      <c r="E104" s="1385" t="s">
        <v>2749</v>
      </c>
    </row>
    <row r="105" spans="1:5" ht="15" customHeight="1">
      <c r="A105" s="3155" t="s">
        <v>2671</v>
      </c>
      <c r="B105" s="3156"/>
      <c r="C105" s="3156"/>
      <c r="D105" s="1387"/>
      <c r="E105" s="1385"/>
    </row>
    <row r="106" spans="1:5" ht="25.5" customHeight="1">
      <c r="A106" s="1378"/>
      <c r="B106" s="1379"/>
      <c r="C106" s="3157" t="s">
        <v>2750</v>
      </c>
      <c r="D106" s="3157"/>
      <c r="E106" s="3157"/>
    </row>
    <row r="107" spans="1:5" ht="31.5" customHeight="1">
      <c r="A107" s="1381" t="s">
        <v>1004</v>
      </c>
      <c r="B107" s="1381" t="s">
        <v>1005</v>
      </c>
      <c r="C107" s="1381" t="s">
        <v>222</v>
      </c>
      <c r="D107" s="1382" t="s">
        <v>2587</v>
      </c>
      <c r="E107" s="1383" t="s">
        <v>2588</v>
      </c>
    </row>
    <row r="108" spans="1:5" ht="15.75" customHeight="1">
      <c r="A108" s="3141"/>
      <c r="B108" s="1385">
        <v>1</v>
      </c>
      <c r="C108" s="1388" t="s">
        <v>2751</v>
      </c>
      <c r="D108" s="1387">
        <f>'Автоматика SHUFT'!J86</f>
        <v>63525.000000000015</v>
      </c>
      <c r="E108" s="1385" t="s">
        <v>2752</v>
      </c>
    </row>
    <row r="109" spans="1:5" ht="15.75" customHeight="1">
      <c r="A109" s="3142"/>
      <c r="B109" s="1385">
        <v>2</v>
      </c>
      <c r="C109" s="1388" t="s">
        <v>2753</v>
      </c>
      <c r="D109" s="1387">
        <f>'Автоматика SHUFT'!J87</f>
        <v>56537.25</v>
      </c>
      <c r="E109" s="1385" t="s">
        <v>2754</v>
      </c>
    </row>
    <row r="110" spans="1:5" ht="15.75" customHeight="1">
      <c r="A110" s="3142"/>
      <c r="B110" s="1385">
        <v>3</v>
      </c>
      <c r="C110" s="1388" t="s">
        <v>2755</v>
      </c>
      <c r="D110" s="1387">
        <f>'Автоматика SHUFT'!J88</f>
        <v>73053.750000000015</v>
      </c>
      <c r="E110" s="1385" t="s">
        <v>2756</v>
      </c>
    </row>
    <row r="111" spans="1:5" ht="15.75" customHeight="1">
      <c r="A111" s="3142"/>
      <c r="B111" s="1385">
        <v>4</v>
      </c>
      <c r="C111" s="1388" t="s">
        <v>2757</v>
      </c>
      <c r="D111" s="1387">
        <f>'Автоматика SHUFT'!J89</f>
        <v>39703.125</v>
      </c>
      <c r="E111" s="1385" t="s">
        <v>2758</v>
      </c>
    </row>
    <row r="112" spans="1:5" ht="15.75" customHeight="1">
      <c r="A112" s="3142"/>
      <c r="B112" s="1385">
        <v>5</v>
      </c>
      <c r="C112" s="1388" t="s">
        <v>2759</v>
      </c>
      <c r="D112" s="1387">
        <f>'Автоматика SHUFT'!J90</f>
        <v>63525.000000000015</v>
      </c>
      <c r="E112" s="1385" t="s">
        <v>2760</v>
      </c>
    </row>
    <row r="113" spans="1:5" ht="15.75" customHeight="1">
      <c r="A113" s="3142"/>
      <c r="B113" s="1385">
        <v>6</v>
      </c>
      <c r="C113" s="1388" t="s">
        <v>2761</v>
      </c>
      <c r="D113" s="1387">
        <f>'Автоматика SHUFT'!J91</f>
        <v>34938.750000000007</v>
      </c>
      <c r="E113" s="1385" t="s">
        <v>2762</v>
      </c>
    </row>
    <row r="114" spans="1:5" ht="15.75" customHeight="1">
      <c r="A114" s="3142"/>
      <c r="B114" s="1385">
        <v>7</v>
      </c>
      <c r="C114" s="1393" t="s">
        <v>2763</v>
      </c>
      <c r="D114" s="1387">
        <f>'Автоматика SHUFT'!J92</f>
        <v>69877.500000000015</v>
      </c>
      <c r="E114" s="1385" t="s">
        <v>2764</v>
      </c>
    </row>
    <row r="115" spans="1:5" ht="15.75" customHeight="1">
      <c r="A115" s="3142"/>
      <c r="B115" s="1385">
        <v>8</v>
      </c>
      <c r="C115" s="1388" t="s">
        <v>2765</v>
      </c>
      <c r="D115" s="1387">
        <f>'Автоматика SHUFT'!J93</f>
        <v>96558.000000000015</v>
      </c>
      <c r="E115" s="1385" t="s">
        <v>2766</v>
      </c>
    </row>
    <row r="116" spans="1:5" ht="15.75" customHeight="1">
      <c r="A116" s="3142"/>
      <c r="B116" s="1385">
        <v>9</v>
      </c>
      <c r="C116" s="1388" t="s">
        <v>2767</v>
      </c>
      <c r="D116" s="1387">
        <f>'Автоматика SHUFT'!J94</f>
        <v>88617.375000000015</v>
      </c>
      <c r="E116" s="1385" t="s">
        <v>2768</v>
      </c>
    </row>
    <row r="117" spans="1:5" ht="27.75" customHeight="1">
      <c r="A117" s="3142"/>
      <c r="B117" s="1385">
        <v>10</v>
      </c>
      <c r="C117" s="1394" t="s">
        <v>2769</v>
      </c>
      <c r="D117" s="1387">
        <f>'Автоматика SHUFT'!J95</f>
        <v>69877.500000000015</v>
      </c>
      <c r="E117" s="1385" t="s">
        <v>2770</v>
      </c>
    </row>
    <row r="118" spans="1:5" ht="27.75" customHeight="1">
      <c r="A118" s="3143"/>
      <c r="B118" s="1385">
        <v>11</v>
      </c>
      <c r="C118" s="1394" t="s">
        <v>2771</v>
      </c>
      <c r="D118" s="1387">
        <f>'Автоматика SHUFT'!J96</f>
        <v>92111.25</v>
      </c>
      <c r="E118" s="1385" t="s">
        <v>2772</v>
      </c>
    </row>
    <row r="119" spans="1:5" ht="15.75" customHeight="1">
      <c r="A119" s="3153" t="s">
        <v>2671</v>
      </c>
      <c r="B119" s="3153"/>
      <c r="C119" s="3153"/>
      <c r="D119" s="1392"/>
      <c r="E119" s="1385"/>
    </row>
    <row r="120" spans="1:5" s="1389" customFormat="1" ht="21" customHeight="1">
      <c r="A120" s="3144" t="s">
        <v>2773</v>
      </c>
      <c r="B120" s="3145"/>
      <c r="C120" s="3145"/>
      <c r="D120" s="3145"/>
      <c r="E120" s="3146"/>
    </row>
    <row r="121" spans="1:5" ht="25.5" customHeight="1">
      <c r="A121" s="1378"/>
      <c r="B121" s="1379"/>
      <c r="C121" s="3138" t="s">
        <v>2774</v>
      </c>
      <c r="D121" s="3139"/>
      <c r="E121" s="3140"/>
    </row>
    <row r="122" spans="1:5" ht="30" customHeight="1">
      <c r="A122" s="1381" t="s">
        <v>1004</v>
      </c>
      <c r="B122" s="1381" t="s">
        <v>1005</v>
      </c>
      <c r="C122" s="1381" t="s">
        <v>222</v>
      </c>
      <c r="D122" s="1382" t="s">
        <v>2587</v>
      </c>
      <c r="E122" s="1383" t="s">
        <v>2588</v>
      </c>
    </row>
    <row r="123" spans="1:5" ht="58.5" customHeight="1">
      <c r="A123" s="1379"/>
      <c r="B123" s="1385">
        <v>1</v>
      </c>
      <c r="C123" s="1388" t="s">
        <v>2775</v>
      </c>
      <c r="D123" s="1387">
        <f>'Автоматика SHUFT'!J98</f>
        <v>15881.250000000004</v>
      </c>
      <c r="E123" s="1385" t="s">
        <v>2776</v>
      </c>
    </row>
    <row r="124" spans="1:5" s="1389" customFormat="1" ht="21" customHeight="1">
      <c r="A124" s="3144" t="s">
        <v>2777</v>
      </c>
      <c r="B124" s="3145"/>
      <c r="C124" s="3145"/>
      <c r="D124" s="3145"/>
      <c r="E124" s="3146"/>
    </row>
    <row r="125" spans="1:5" ht="25.5" customHeight="1">
      <c r="A125" s="1378"/>
      <c r="B125" s="1379"/>
      <c r="C125" s="3138" t="s">
        <v>2778</v>
      </c>
      <c r="D125" s="3139"/>
      <c r="E125" s="3140"/>
    </row>
    <row r="126" spans="1:5" ht="30" customHeight="1">
      <c r="A126" s="1381" t="s">
        <v>1004</v>
      </c>
      <c r="B126" s="1381" t="s">
        <v>1005</v>
      </c>
      <c r="C126" s="1381" t="s">
        <v>222</v>
      </c>
      <c r="D126" s="1382" t="s">
        <v>2587</v>
      </c>
      <c r="E126" s="1383" t="s">
        <v>2588</v>
      </c>
    </row>
    <row r="127" spans="1:5" ht="42.75" customHeight="1">
      <c r="A127" s="3141"/>
      <c r="B127" s="1385">
        <v>1</v>
      </c>
      <c r="C127" s="1388" t="s">
        <v>2779</v>
      </c>
      <c r="D127" s="1387">
        <f>'Автоматика SHUFT'!J100</f>
        <v>22869</v>
      </c>
      <c r="E127" s="1385" t="s">
        <v>2780</v>
      </c>
    </row>
    <row r="128" spans="1:5" ht="42.75" customHeight="1">
      <c r="A128" s="3143"/>
      <c r="B128" s="1385">
        <v>2</v>
      </c>
      <c r="C128" s="1388" t="s">
        <v>2781</v>
      </c>
      <c r="D128" s="1387">
        <f>'Автоматика SHUFT'!J101</f>
        <v>21916.125</v>
      </c>
      <c r="E128" s="1385" t="s">
        <v>2782</v>
      </c>
    </row>
    <row r="129" spans="1:5" ht="21" customHeight="1">
      <c r="A129" s="3144" t="s">
        <v>2783</v>
      </c>
      <c r="B129" s="3145"/>
      <c r="C129" s="3145"/>
      <c r="D129" s="3145"/>
      <c r="E129" s="3146"/>
    </row>
    <row r="130" spans="1:5" ht="25.5" customHeight="1">
      <c r="A130" s="1378"/>
      <c r="B130" s="1379"/>
      <c r="C130" s="3138" t="s">
        <v>2784</v>
      </c>
      <c r="D130" s="3139"/>
      <c r="E130" s="3140"/>
    </row>
    <row r="131" spans="1:5" ht="33" customHeight="1">
      <c r="A131" s="1381" t="s">
        <v>1004</v>
      </c>
      <c r="B131" s="1381" t="s">
        <v>1005</v>
      </c>
      <c r="C131" s="1381" t="s">
        <v>222</v>
      </c>
      <c r="D131" s="1382" t="s">
        <v>2587</v>
      </c>
      <c r="E131" s="1383" t="s">
        <v>2588</v>
      </c>
    </row>
    <row r="132" spans="1:5" ht="15.75" customHeight="1">
      <c r="A132" s="3141"/>
      <c r="B132" s="1385">
        <v>1</v>
      </c>
      <c r="C132" s="1388" t="s">
        <v>2785</v>
      </c>
      <c r="D132" s="1387">
        <f>'Автоматика SHUFT'!J103</f>
        <v>5717.25</v>
      </c>
      <c r="E132" s="1385" t="s">
        <v>2786</v>
      </c>
    </row>
    <row r="133" spans="1:5" ht="15.75" customHeight="1">
      <c r="A133" s="3142"/>
      <c r="B133" s="1385">
        <v>2</v>
      </c>
      <c r="C133" s="1388" t="s">
        <v>2787</v>
      </c>
      <c r="D133" s="1387">
        <f>'Автоматика SHUFT'!J104</f>
        <v>19057.5</v>
      </c>
      <c r="E133" s="1385" t="s">
        <v>2788</v>
      </c>
    </row>
    <row r="134" spans="1:5" ht="15.75" customHeight="1">
      <c r="A134" s="3142"/>
      <c r="B134" s="1385">
        <v>3</v>
      </c>
      <c r="C134" s="1388" t="s">
        <v>2789</v>
      </c>
      <c r="D134" s="1387">
        <f>'Автоматика SHUFT'!J105</f>
        <v>29539.125000000004</v>
      </c>
      <c r="E134" s="1385" t="s">
        <v>2790</v>
      </c>
    </row>
    <row r="135" spans="1:5" ht="15.75" customHeight="1">
      <c r="A135" s="3142"/>
      <c r="B135" s="1385">
        <v>4</v>
      </c>
      <c r="C135" s="1388" t="s">
        <v>2791</v>
      </c>
      <c r="D135" s="1387">
        <f>'Автоматика SHUFT'!J106</f>
        <v>30492.000000000004</v>
      </c>
      <c r="E135" s="1385" t="s">
        <v>2792</v>
      </c>
    </row>
    <row r="136" spans="1:5" ht="15.75" customHeight="1">
      <c r="A136" s="3142"/>
      <c r="B136" s="1385">
        <v>5</v>
      </c>
      <c r="C136" s="1388" t="s">
        <v>2793</v>
      </c>
      <c r="D136" s="1387">
        <f>'Автоматика SHUFT'!J107</f>
        <v>26998.125000000004</v>
      </c>
      <c r="E136" s="1385" t="s">
        <v>2794</v>
      </c>
    </row>
    <row r="137" spans="1:5" ht="15.75" customHeight="1">
      <c r="A137" s="3142"/>
      <c r="B137" s="1385">
        <v>6</v>
      </c>
      <c r="C137" s="1388" t="s">
        <v>2795</v>
      </c>
      <c r="D137" s="1387">
        <f>'Автоматика SHUFT'!J108</f>
        <v>17151.75</v>
      </c>
      <c r="E137" s="1385" t="s">
        <v>2796</v>
      </c>
    </row>
    <row r="138" spans="1:5" ht="15.75" customHeight="1">
      <c r="A138" s="3142"/>
      <c r="B138" s="1385">
        <v>7</v>
      </c>
      <c r="C138" s="1388" t="s">
        <v>2797</v>
      </c>
      <c r="D138" s="1387">
        <f>'Автоматика SHUFT'!J109</f>
        <v>1905.7500000000002</v>
      </c>
      <c r="E138" s="1385" t="s">
        <v>2798</v>
      </c>
    </row>
    <row r="139" spans="1:5" ht="15.75" customHeight="1">
      <c r="A139" s="3142"/>
      <c r="B139" s="1385">
        <v>8</v>
      </c>
      <c r="C139" s="1388" t="s">
        <v>2799</v>
      </c>
      <c r="D139" s="1387">
        <f>'Автоматика SHUFT'!J110</f>
        <v>5082</v>
      </c>
      <c r="E139" s="1385" t="s">
        <v>2800</v>
      </c>
    </row>
    <row r="140" spans="1:5" ht="15.75" customHeight="1">
      <c r="A140" s="3142"/>
      <c r="B140" s="1385">
        <v>9</v>
      </c>
      <c r="C140" s="1388" t="s">
        <v>2801</v>
      </c>
      <c r="D140" s="1387">
        <f>'Автоматика SHUFT'!J111</f>
        <v>4764.375</v>
      </c>
      <c r="E140" s="1385" t="s">
        <v>2802</v>
      </c>
    </row>
    <row r="141" spans="1:5" ht="15.75" customHeight="1">
      <c r="A141" s="3142"/>
      <c r="B141" s="1385">
        <v>10</v>
      </c>
      <c r="C141" s="1388" t="s">
        <v>2803</v>
      </c>
      <c r="D141" s="1387">
        <f>'Автоматика SHUFT'!J112</f>
        <v>23504.25</v>
      </c>
      <c r="E141" s="1385" t="s">
        <v>2804</v>
      </c>
    </row>
    <row r="142" spans="1:5" ht="15.75" customHeight="1">
      <c r="A142" s="3142"/>
      <c r="B142" s="1385">
        <v>11</v>
      </c>
      <c r="C142" s="1388" t="s">
        <v>2805</v>
      </c>
      <c r="D142" s="1387">
        <f>'Автоматика SHUFT'!J113</f>
        <v>23504.25</v>
      </c>
      <c r="E142" s="1385" t="s">
        <v>2806</v>
      </c>
    </row>
    <row r="143" spans="1:5" ht="15.75" customHeight="1">
      <c r="A143" s="3142"/>
      <c r="B143" s="1385">
        <v>12</v>
      </c>
      <c r="C143" s="1388" t="s">
        <v>2807</v>
      </c>
      <c r="D143" s="1387">
        <f>'Автоматика SHUFT'!J114</f>
        <v>23504.25</v>
      </c>
      <c r="E143" s="1385" t="s">
        <v>2808</v>
      </c>
    </row>
    <row r="144" spans="1:5" ht="25.5" customHeight="1">
      <c r="A144" s="3142"/>
      <c r="B144" s="1395"/>
      <c r="C144" s="3158" t="s">
        <v>2809</v>
      </c>
      <c r="D144" s="3159"/>
      <c r="E144" s="3160"/>
    </row>
    <row r="145" spans="1:5" ht="24" customHeight="1">
      <c r="A145" s="3142"/>
      <c r="B145" s="1385">
        <v>13</v>
      </c>
      <c r="C145" s="1388" t="s">
        <v>2810</v>
      </c>
      <c r="D145" s="1387">
        <f>'Автоматика SHUFT'!J116</f>
        <v>22869</v>
      </c>
      <c r="E145" s="1385" t="s">
        <v>2811</v>
      </c>
    </row>
    <row r="146" spans="1:5" ht="24" customHeight="1">
      <c r="A146" s="3142"/>
      <c r="B146" s="1385">
        <v>14</v>
      </c>
      <c r="C146" s="1388" t="s">
        <v>2812</v>
      </c>
      <c r="D146" s="1387">
        <f>'Автоматика SHUFT'!J117</f>
        <v>23504.25</v>
      </c>
      <c r="E146" s="1385" t="s">
        <v>2813</v>
      </c>
    </row>
    <row r="147" spans="1:5" ht="24" customHeight="1">
      <c r="A147" s="3142"/>
      <c r="B147" s="1385">
        <v>15</v>
      </c>
      <c r="C147" s="1388" t="s">
        <v>2814</v>
      </c>
      <c r="D147" s="1387">
        <f>'Автоматика SHUFT'!J118</f>
        <v>24774.750000000004</v>
      </c>
      <c r="E147" s="1385" t="s">
        <v>2815</v>
      </c>
    </row>
    <row r="148" spans="1:5" ht="24" customHeight="1">
      <c r="A148" s="3143"/>
      <c r="B148" s="1385">
        <v>16</v>
      </c>
      <c r="C148" s="1388" t="s">
        <v>2816</v>
      </c>
      <c r="D148" s="1387">
        <f>'Автоматика SHUFT'!J119</f>
        <v>41291.25</v>
      </c>
      <c r="E148" s="1385" t="s">
        <v>2817</v>
      </c>
    </row>
    <row r="149" spans="1:5" ht="14.25" customHeight="1">
      <c r="A149" s="3153" t="s">
        <v>2671</v>
      </c>
      <c r="B149" s="3153"/>
      <c r="C149" s="3153"/>
      <c r="D149" s="1392"/>
      <c r="E149" s="1385"/>
    </row>
    <row r="150" spans="1:5" ht="31.5" customHeight="1">
      <c r="A150" s="3144" t="s">
        <v>2818</v>
      </c>
      <c r="B150" s="3145"/>
      <c r="C150" s="3145"/>
      <c r="D150" s="3145"/>
      <c r="E150" s="3146"/>
    </row>
    <row r="151" spans="1:5" ht="25.5" customHeight="1">
      <c r="A151" s="1378"/>
      <c r="B151" s="1379"/>
      <c r="C151" s="3138" t="s">
        <v>2819</v>
      </c>
      <c r="D151" s="3139"/>
      <c r="E151" s="3140"/>
    </row>
    <row r="152" spans="1:5" ht="35.25" customHeight="1">
      <c r="A152" s="1381" t="s">
        <v>1004</v>
      </c>
      <c r="B152" s="1381" t="s">
        <v>1005</v>
      </c>
      <c r="C152" s="1381" t="s">
        <v>222</v>
      </c>
      <c r="D152" s="1382" t="s">
        <v>2587</v>
      </c>
      <c r="E152" s="1383" t="s">
        <v>2588</v>
      </c>
    </row>
    <row r="153" spans="1:5" ht="16.5" customHeight="1">
      <c r="A153" s="3141"/>
      <c r="B153" s="1385">
        <v>1</v>
      </c>
      <c r="C153" s="1394" t="s">
        <v>2820</v>
      </c>
      <c r="D153" s="1387">
        <f>'Автоматика SHUFT'!J121</f>
        <v>59395.875000000007</v>
      </c>
      <c r="E153" s="1385" t="s">
        <v>2821</v>
      </c>
    </row>
    <row r="154" spans="1:5" ht="16.5" customHeight="1">
      <c r="A154" s="3142"/>
      <c r="B154" s="1385">
        <v>2</v>
      </c>
      <c r="C154" s="1388" t="s">
        <v>2822</v>
      </c>
      <c r="D154" s="1387">
        <f>'Автоматика SHUFT'!J122</f>
        <v>69559.875</v>
      </c>
      <c r="E154" s="1385" t="s">
        <v>2823</v>
      </c>
    </row>
    <row r="155" spans="1:5" ht="16.5" customHeight="1">
      <c r="A155" s="3142"/>
      <c r="B155" s="1385">
        <v>3</v>
      </c>
      <c r="C155" s="1388" t="s">
        <v>2824</v>
      </c>
      <c r="D155" s="1387">
        <f>'Автоматика SHUFT'!J123</f>
        <v>75912.375000000015</v>
      </c>
      <c r="E155" s="1385" t="s">
        <v>2825</v>
      </c>
    </row>
    <row r="156" spans="1:5" ht="16.5" customHeight="1">
      <c r="A156" s="3142"/>
      <c r="B156" s="1385">
        <v>4</v>
      </c>
      <c r="C156" s="1388" t="s">
        <v>2826</v>
      </c>
      <c r="D156" s="1387">
        <f>'Автоматика SHUFT'!J124</f>
        <v>92428.875</v>
      </c>
      <c r="E156" s="1385" t="s">
        <v>2827</v>
      </c>
    </row>
    <row r="157" spans="1:5" ht="16.5" customHeight="1">
      <c r="A157" s="3142"/>
      <c r="B157" s="1385">
        <v>5</v>
      </c>
      <c r="C157" s="1388" t="s">
        <v>2828</v>
      </c>
      <c r="D157" s="1387">
        <f>'Автоматика SHUFT'!J125</f>
        <v>105769.125</v>
      </c>
      <c r="E157" s="1385" t="s">
        <v>2829</v>
      </c>
    </row>
    <row r="158" spans="1:5" ht="16.5" customHeight="1">
      <c r="A158" s="3142"/>
      <c r="B158" s="1385">
        <v>6</v>
      </c>
      <c r="C158" s="1394" t="s">
        <v>2830</v>
      </c>
      <c r="D158" s="1387">
        <f>'Автоматика SHUFT'!J126</f>
        <v>148648.50000000003</v>
      </c>
      <c r="E158" s="1385" t="s">
        <v>2831</v>
      </c>
    </row>
    <row r="159" spans="1:5" ht="16.5" customHeight="1">
      <c r="A159" s="3142"/>
      <c r="B159" s="1385">
        <v>7</v>
      </c>
      <c r="C159" s="1394" t="s">
        <v>2832</v>
      </c>
      <c r="D159" s="1387">
        <f>'Автоматика SHUFT'!J127</f>
        <v>191527.87500000003</v>
      </c>
      <c r="E159" s="1385" t="s">
        <v>2833</v>
      </c>
    </row>
    <row r="160" spans="1:5" ht="16.5" customHeight="1">
      <c r="A160" s="3142"/>
      <c r="B160" s="1385">
        <v>8</v>
      </c>
      <c r="C160" s="1394" t="s">
        <v>2834</v>
      </c>
      <c r="D160" s="1387">
        <f>'Автоматика SHUFT'!J128</f>
        <v>247747.50000000003</v>
      </c>
      <c r="E160" s="1385" t="s">
        <v>2835</v>
      </c>
    </row>
    <row r="161" spans="1:5" ht="16.5" customHeight="1">
      <c r="A161" s="3142"/>
      <c r="B161" s="1396">
        <v>9</v>
      </c>
      <c r="C161" s="1397" t="s">
        <v>2836</v>
      </c>
      <c r="D161" s="1387">
        <f>'Автоматика SHUFT'!J129</f>
        <v>333823.87500000006</v>
      </c>
      <c r="E161" s="1385" t="s">
        <v>2837</v>
      </c>
    </row>
    <row r="162" spans="1:5" ht="16.5" customHeight="1">
      <c r="A162" s="3142"/>
      <c r="B162" s="1396">
        <v>10</v>
      </c>
      <c r="C162" s="1386" t="s">
        <v>2838</v>
      </c>
      <c r="D162" s="1387">
        <f>'Автоматика SHUFT'!J130</f>
        <v>23186.625000000004</v>
      </c>
      <c r="E162" s="1385" t="s">
        <v>2839</v>
      </c>
    </row>
    <row r="163" spans="1:5" ht="16.5" customHeight="1">
      <c r="A163" s="3142"/>
      <c r="B163" s="1396">
        <v>11</v>
      </c>
      <c r="C163" s="1386" t="s">
        <v>2840</v>
      </c>
      <c r="D163" s="1387">
        <f>'Автоматика SHUFT'!J131</f>
        <v>23186.625000000004</v>
      </c>
      <c r="E163" s="1385" t="s">
        <v>2841</v>
      </c>
    </row>
    <row r="164" spans="1:5" ht="16.5" customHeight="1">
      <c r="A164" s="3142"/>
      <c r="B164" s="1396">
        <v>12</v>
      </c>
      <c r="C164" s="1386" t="s">
        <v>2842</v>
      </c>
      <c r="D164" s="1387">
        <f>'Автоматика SHUFT'!J132</f>
        <v>23186.625000000004</v>
      </c>
      <c r="E164" s="1385" t="s">
        <v>2843</v>
      </c>
    </row>
    <row r="165" spans="1:5" ht="16.5" customHeight="1">
      <c r="A165" s="3142"/>
      <c r="B165" s="1396">
        <v>13</v>
      </c>
      <c r="C165" s="1386" t="s">
        <v>2844</v>
      </c>
      <c r="D165" s="1387">
        <f>'Автоматика SHUFT'!J133</f>
        <v>23186.625000000004</v>
      </c>
      <c r="E165" s="1385" t="s">
        <v>2845</v>
      </c>
    </row>
    <row r="166" spans="1:5" ht="16.5" customHeight="1">
      <c r="A166" s="3142"/>
      <c r="B166" s="1396">
        <v>14</v>
      </c>
      <c r="C166" s="1386" t="s">
        <v>2846</v>
      </c>
      <c r="D166" s="1387">
        <f>'Автоматика SHUFT'!J134</f>
        <v>23186.625000000004</v>
      </c>
      <c r="E166" s="1385" t="s">
        <v>2847</v>
      </c>
    </row>
    <row r="167" spans="1:5" ht="16.5" customHeight="1">
      <c r="A167" s="3142"/>
      <c r="B167" s="1396">
        <v>15</v>
      </c>
      <c r="C167" s="1397" t="s">
        <v>2848</v>
      </c>
      <c r="D167" s="1387">
        <f>'Автоматика SHUFT'!J135</f>
        <v>23186.625000000004</v>
      </c>
      <c r="E167" s="1385" t="s">
        <v>2849</v>
      </c>
    </row>
    <row r="168" spans="1:5" ht="16.5" customHeight="1">
      <c r="A168" s="3142"/>
      <c r="B168" s="1396">
        <v>16</v>
      </c>
      <c r="C168" s="1386" t="s">
        <v>2850</v>
      </c>
      <c r="D168" s="1387">
        <f>'Автоматика SHUFT'!J136</f>
        <v>23186.625000000004</v>
      </c>
      <c r="E168" s="1385" t="s">
        <v>2851</v>
      </c>
    </row>
    <row r="169" spans="1:5" ht="16.5" customHeight="1">
      <c r="A169" s="3142"/>
      <c r="B169" s="1396">
        <v>17</v>
      </c>
      <c r="C169" s="1386" t="s">
        <v>2852</v>
      </c>
      <c r="D169" s="1387">
        <f>'Автоматика SHUFT'!J137</f>
        <v>23186.625000000004</v>
      </c>
      <c r="E169" s="1385" t="s">
        <v>2853</v>
      </c>
    </row>
    <row r="170" spans="1:5" ht="16.5" customHeight="1">
      <c r="A170" s="3142"/>
      <c r="B170" s="1396">
        <v>18</v>
      </c>
      <c r="C170" s="1386" t="s">
        <v>2854</v>
      </c>
      <c r="D170" s="1387">
        <f>'Автоматика SHUFT'!J138</f>
        <v>23186.625000000004</v>
      </c>
      <c r="E170" s="1385" t="s">
        <v>2855</v>
      </c>
    </row>
    <row r="171" spans="1:5" ht="16.5" customHeight="1">
      <c r="A171" s="3142"/>
      <c r="B171" s="1396">
        <v>19</v>
      </c>
      <c r="C171" s="1386" t="s">
        <v>2856</v>
      </c>
      <c r="D171" s="1387">
        <f>'Автоматика SHUFT'!J139</f>
        <v>25410</v>
      </c>
      <c r="E171" s="1385" t="s">
        <v>2857</v>
      </c>
    </row>
    <row r="172" spans="1:5" s="1398" customFormat="1" ht="16.5" customHeight="1">
      <c r="A172" s="3142"/>
      <c r="B172" s="1396">
        <v>20</v>
      </c>
      <c r="C172" s="1386" t="s">
        <v>2858</v>
      </c>
      <c r="D172" s="1387">
        <f>'Автоматика SHUFT'!J140</f>
        <v>36526.875000000007</v>
      </c>
      <c r="E172" s="1385" t="s">
        <v>2859</v>
      </c>
    </row>
    <row r="173" spans="1:5" s="1398" customFormat="1" ht="16.5" customHeight="1">
      <c r="A173" s="3143"/>
      <c r="B173" s="1396">
        <v>21</v>
      </c>
      <c r="C173" s="1386" t="s">
        <v>2860</v>
      </c>
      <c r="D173" s="1387">
        <f>'Автоматика SHUFT'!J141</f>
        <v>54631.500000000007</v>
      </c>
      <c r="E173" s="1385" t="s">
        <v>2861</v>
      </c>
    </row>
    <row r="174" spans="1:5" s="1398" customFormat="1">
      <c r="A174" s="3153" t="s">
        <v>2862</v>
      </c>
      <c r="B174" s="3153"/>
      <c r="C174" s="3153"/>
      <c r="D174" s="1392"/>
      <c r="E174" s="1385"/>
    </row>
  </sheetData>
  <sheetProtection password="C617" sheet="1" objects="1" scenarios="1" selectLockedCells="1" selectUnlockedCells="1"/>
  <mergeCells count="44">
    <mergeCell ref="A153:A173"/>
    <mergeCell ref="A174:C174"/>
    <mergeCell ref="C130:E130"/>
    <mergeCell ref="A132:A148"/>
    <mergeCell ref="C144:E144"/>
    <mergeCell ref="A149:C149"/>
    <mergeCell ref="A150:E150"/>
    <mergeCell ref="C151:E151"/>
    <mergeCell ref="A120:E120"/>
    <mergeCell ref="C121:E121"/>
    <mergeCell ref="A124:E124"/>
    <mergeCell ref="C125:E125"/>
    <mergeCell ref="A127:A128"/>
    <mergeCell ref="A129:E129"/>
    <mergeCell ref="A73:E73"/>
    <mergeCell ref="C74:E74"/>
    <mergeCell ref="A76:A84"/>
    <mergeCell ref="A119:C119"/>
    <mergeCell ref="A85:C85"/>
    <mergeCell ref="A86:E86"/>
    <mergeCell ref="C87:E87"/>
    <mergeCell ref="A89:A98"/>
    <mergeCell ref="A99:C99"/>
    <mergeCell ref="A100:E100"/>
    <mergeCell ref="C101:E101"/>
    <mergeCell ref="A103:A104"/>
    <mergeCell ref="A105:C105"/>
    <mergeCell ref="C106:E106"/>
    <mergeCell ref="A108:A118"/>
    <mergeCell ref="A49:E49"/>
    <mergeCell ref="C50:E50"/>
    <mergeCell ref="A54:C54"/>
    <mergeCell ref="A55:E55"/>
    <mergeCell ref="A72:C72"/>
    <mergeCell ref="A36:E36"/>
    <mergeCell ref="A40:E40"/>
    <mergeCell ref="A44:E44"/>
    <mergeCell ref="C45:E45"/>
    <mergeCell ref="A47:A48"/>
    <mergeCell ref="C1:E1"/>
    <mergeCell ref="C4:E4"/>
    <mergeCell ref="A6:A18"/>
    <mergeCell ref="C19:E19"/>
    <mergeCell ref="A21:A35"/>
  </mergeCells>
  <pageMargins left="0.7" right="0.7" top="0.75" bottom="0.75" header="0.3" footer="0.3"/>
  <pageSetup paperSize="9" scale="63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B1:K141"/>
  <sheetViews>
    <sheetView workbookViewId="0">
      <pane ySplit="1" topLeftCell="A2" activePane="bottomLeft" state="frozenSplit"/>
      <selection activeCell="E3" sqref="E3"/>
      <selection pane="bottomLeft" activeCell="E3" sqref="E3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9.28515625" style="670" customWidth="1"/>
    <col min="10" max="10" width="11.85546875" style="670" customWidth="1"/>
    <col min="11" max="16384" width="9.140625" style="665"/>
  </cols>
  <sheetData>
    <row r="1" spans="2:11" ht="24">
      <c r="B1" s="397" t="s">
        <v>1086</v>
      </c>
      <c r="C1" s="397" t="s">
        <v>1087</v>
      </c>
      <c r="D1" s="397" t="s">
        <v>988</v>
      </c>
      <c r="E1" s="397" t="s">
        <v>989</v>
      </c>
      <c r="F1" s="397" t="s">
        <v>990</v>
      </c>
      <c r="G1" s="397" t="s">
        <v>991</v>
      </c>
      <c r="H1" s="397" t="s">
        <v>993</v>
      </c>
      <c r="I1" s="397" t="s">
        <v>992</v>
      </c>
      <c r="J1" s="397" t="s">
        <v>995</v>
      </c>
    </row>
    <row r="2" spans="2:11" ht="12.75" thickBot="1">
      <c r="B2" s="327"/>
      <c r="C2" s="327">
        <f>РФ!J12</f>
        <v>66.339314999999999</v>
      </c>
      <c r="D2" s="327"/>
      <c r="E2" s="327">
        <f>KZT!I3</f>
        <v>6.16</v>
      </c>
      <c r="F2" s="327"/>
      <c r="G2" s="327">
        <v>1.2</v>
      </c>
      <c r="H2" s="327"/>
      <c r="I2" s="327"/>
      <c r="J2" s="327"/>
    </row>
    <row r="3" spans="2:11" ht="12.75" thickBot="1">
      <c r="B3" s="1353">
        <v>19.25</v>
      </c>
      <c r="C3" s="671">
        <f>C2</f>
        <v>66.339314999999999</v>
      </c>
      <c r="D3" s="671">
        <f>B3*C3</f>
        <v>1277.0318137500001</v>
      </c>
      <c r="E3" s="671">
        <f>E2</f>
        <v>6.16</v>
      </c>
      <c r="F3" s="671">
        <f>D3*E3</f>
        <v>7866.5159727000009</v>
      </c>
      <c r="G3" s="283">
        <f>G2</f>
        <v>1.2</v>
      </c>
      <c r="H3" s="283">
        <f>F3*G3</f>
        <v>9439.8191672400008</v>
      </c>
      <c r="I3" s="283">
        <f>H3*1.12</f>
        <v>10572.597467308802</v>
      </c>
      <c r="J3" s="671">
        <f>I3</f>
        <v>10572.597467308802</v>
      </c>
      <c r="K3" s="668"/>
    </row>
    <row r="4" spans="2:11" ht="12.75" thickBot="1">
      <c r="B4" s="398"/>
      <c r="C4" s="671">
        <f t="shared" ref="C4:C67" si="0">C3</f>
        <v>66.339314999999999</v>
      </c>
      <c r="D4" s="671"/>
      <c r="E4" s="671"/>
      <c r="F4" s="671"/>
      <c r="G4" s="283"/>
      <c r="H4" s="283"/>
      <c r="I4" s="283"/>
      <c r="J4" s="671">
        <f>I4</f>
        <v>0</v>
      </c>
    </row>
    <row r="5" spans="2:11" ht="12.75" thickBot="1">
      <c r="B5" s="1366">
        <v>39.6</v>
      </c>
      <c r="C5" s="671">
        <f t="shared" si="0"/>
        <v>66.339314999999999</v>
      </c>
      <c r="D5" s="671">
        <f t="shared" ref="D5:D17" si="1">B5*C5</f>
        <v>2627.0368739999999</v>
      </c>
      <c r="E5" s="671">
        <f>E2</f>
        <v>6.16</v>
      </c>
      <c r="F5" s="671">
        <f t="shared" ref="F5:F17" si="2">D5*E5</f>
        <v>16182.54714384</v>
      </c>
      <c r="G5" s="283">
        <f>G2</f>
        <v>1.2</v>
      </c>
      <c r="H5" s="283">
        <f t="shared" ref="H5:H17" si="3">F5*G5</f>
        <v>19419.056572607999</v>
      </c>
      <c r="I5" s="283">
        <f t="shared" ref="I5:I17" si="4">H5*12/100</f>
        <v>2330.2867887129601</v>
      </c>
      <c r="J5" s="671">
        <f>H5</f>
        <v>19419.056572607999</v>
      </c>
    </row>
    <row r="6" spans="2:11" ht="12.75" thickBot="1">
      <c r="B6" s="1367">
        <v>54.45</v>
      </c>
      <c r="C6" s="671">
        <f t="shared" si="0"/>
        <v>66.339314999999999</v>
      </c>
      <c r="D6" s="671">
        <f t="shared" si="1"/>
        <v>3612.1757017499999</v>
      </c>
      <c r="E6" s="671">
        <f t="shared" ref="E6:E17" si="5">E5</f>
        <v>6.16</v>
      </c>
      <c r="F6" s="671">
        <f t="shared" si="2"/>
        <v>22251.002322780001</v>
      </c>
      <c r="G6" s="283">
        <f t="shared" ref="G6:G17" si="6">G5</f>
        <v>1.2</v>
      </c>
      <c r="H6" s="283">
        <f t="shared" si="3"/>
        <v>26701.202787336002</v>
      </c>
      <c r="I6" s="283">
        <f t="shared" si="4"/>
        <v>3204.1443344803201</v>
      </c>
      <c r="J6" s="671">
        <f t="shared" ref="J6:J17" si="7">H6</f>
        <v>26701.202787336002</v>
      </c>
    </row>
    <row r="7" spans="2:11" ht="12.75" thickBot="1">
      <c r="B7" s="1353">
        <v>63.250000000000007</v>
      </c>
      <c r="C7" s="671">
        <f t="shared" si="0"/>
        <v>66.339314999999999</v>
      </c>
      <c r="D7" s="671">
        <f t="shared" si="1"/>
        <v>4195.96167375</v>
      </c>
      <c r="E7" s="671">
        <f t="shared" si="5"/>
        <v>6.16</v>
      </c>
      <c r="F7" s="671">
        <f t="shared" si="2"/>
        <v>25847.123910300001</v>
      </c>
      <c r="G7" s="283">
        <f t="shared" si="6"/>
        <v>1.2</v>
      </c>
      <c r="H7" s="283">
        <f t="shared" si="3"/>
        <v>31016.54869236</v>
      </c>
      <c r="I7" s="283">
        <f t="shared" si="4"/>
        <v>3721.9858430832001</v>
      </c>
      <c r="J7" s="671">
        <f t="shared" si="7"/>
        <v>31016.54869236</v>
      </c>
    </row>
    <row r="8" spans="2:11" ht="12.75" thickBot="1">
      <c r="B8" s="398">
        <v>98.45</v>
      </c>
      <c r="C8" s="671">
        <f t="shared" si="0"/>
        <v>66.339314999999999</v>
      </c>
      <c r="D8" s="671">
        <f t="shared" si="1"/>
        <v>6531.1055617499997</v>
      </c>
      <c r="E8" s="671">
        <f t="shared" si="5"/>
        <v>6.16</v>
      </c>
      <c r="F8" s="671">
        <f t="shared" si="2"/>
        <v>40231.610260379995</v>
      </c>
      <c r="G8" s="283">
        <f t="shared" si="6"/>
        <v>1.2</v>
      </c>
      <c r="H8" s="283">
        <f t="shared" si="3"/>
        <v>48277.932312455996</v>
      </c>
      <c r="I8" s="283">
        <f t="shared" si="4"/>
        <v>5793.3518774947197</v>
      </c>
      <c r="J8" s="671">
        <f t="shared" si="7"/>
        <v>48277.932312455996</v>
      </c>
    </row>
    <row r="9" spans="2:11" ht="12.75" thickBot="1">
      <c r="B9" s="1366">
        <v>123.75000000000001</v>
      </c>
      <c r="C9" s="671">
        <f t="shared" si="0"/>
        <v>66.339314999999999</v>
      </c>
      <c r="D9" s="671">
        <f t="shared" si="1"/>
        <v>8209.4902312500017</v>
      </c>
      <c r="E9" s="671">
        <f t="shared" si="5"/>
        <v>6.16</v>
      </c>
      <c r="F9" s="671">
        <f t="shared" si="2"/>
        <v>50570.459824500009</v>
      </c>
      <c r="G9" s="283">
        <f t="shared" si="6"/>
        <v>1.2</v>
      </c>
      <c r="H9" s="283">
        <f t="shared" si="3"/>
        <v>60684.551789400008</v>
      </c>
      <c r="I9" s="283">
        <f t="shared" si="4"/>
        <v>7282.1462147280017</v>
      </c>
      <c r="J9" s="671">
        <f t="shared" si="7"/>
        <v>60684.551789400008</v>
      </c>
    </row>
    <row r="10" spans="2:11" ht="12.75" thickBot="1">
      <c r="B10" s="1353">
        <v>143</v>
      </c>
      <c r="C10" s="671">
        <f t="shared" si="0"/>
        <v>66.339314999999999</v>
      </c>
      <c r="D10" s="671">
        <f t="shared" si="1"/>
        <v>9486.5220449999997</v>
      </c>
      <c r="E10" s="671">
        <f t="shared" si="5"/>
        <v>6.16</v>
      </c>
      <c r="F10" s="671">
        <f t="shared" si="2"/>
        <v>58436.975797200001</v>
      </c>
      <c r="G10" s="283">
        <f t="shared" si="6"/>
        <v>1.2</v>
      </c>
      <c r="H10" s="283">
        <f t="shared" si="3"/>
        <v>70124.370956639992</v>
      </c>
      <c r="I10" s="283">
        <f t="shared" si="4"/>
        <v>8414.9245147967995</v>
      </c>
      <c r="J10" s="671">
        <f t="shared" si="7"/>
        <v>70124.370956639992</v>
      </c>
    </row>
    <row r="11" spans="2:11" ht="12.75" thickBot="1">
      <c r="B11" s="398">
        <v>33</v>
      </c>
      <c r="C11" s="671">
        <f t="shared" si="0"/>
        <v>66.339314999999999</v>
      </c>
      <c r="D11" s="671">
        <f t="shared" si="1"/>
        <v>2189.1973950000001</v>
      </c>
      <c r="E11" s="671">
        <f t="shared" si="5"/>
        <v>6.16</v>
      </c>
      <c r="F11" s="671">
        <f t="shared" si="2"/>
        <v>13485.4559532</v>
      </c>
      <c r="G11" s="283">
        <f t="shared" si="6"/>
        <v>1.2</v>
      </c>
      <c r="H11" s="283">
        <f t="shared" si="3"/>
        <v>16182.54714384</v>
      </c>
      <c r="I11" s="283">
        <f t="shared" si="4"/>
        <v>1941.9056572608001</v>
      </c>
      <c r="J11" s="671">
        <f t="shared" si="7"/>
        <v>16182.54714384</v>
      </c>
    </row>
    <row r="12" spans="2:11" ht="12.75" thickBot="1">
      <c r="B12" s="1366">
        <v>35.200000000000003</v>
      </c>
      <c r="C12" s="671">
        <f t="shared" si="0"/>
        <v>66.339314999999999</v>
      </c>
      <c r="D12" s="671">
        <f t="shared" si="1"/>
        <v>2335.1438880000001</v>
      </c>
      <c r="E12" s="671">
        <f t="shared" si="5"/>
        <v>6.16</v>
      </c>
      <c r="F12" s="671">
        <f t="shared" si="2"/>
        <v>14384.48635008</v>
      </c>
      <c r="G12" s="283">
        <f t="shared" si="6"/>
        <v>1.2</v>
      </c>
      <c r="H12" s="283">
        <f t="shared" si="3"/>
        <v>17261.383620096</v>
      </c>
      <c r="I12" s="283">
        <f t="shared" si="4"/>
        <v>2071.3660344115201</v>
      </c>
      <c r="J12" s="671">
        <f t="shared" si="7"/>
        <v>17261.383620096</v>
      </c>
    </row>
    <row r="13" spans="2:11" ht="12.75" thickBot="1">
      <c r="B13" s="1353">
        <v>38.5</v>
      </c>
      <c r="C13" s="671">
        <f t="shared" si="0"/>
        <v>66.339314999999999</v>
      </c>
      <c r="D13" s="671">
        <f t="shared" si="1"/>
        <v>2554.0636275000002</v>
      </c>
      <c r="E13" s="671">
        <f t="shared" si="5"/>
        <v>6.16</v>
      </c>
      <c r="F13" s="671">
        <f t="shared" si="2"/>
        <v>15733.031945400002</v>
      </c>
      <c r="G13" s="283">
        <f t="shared" si="6"/>
        <v>1.2</v>
      </c>
      <c r="H13" s="283">
        <f t="shared" si="3"/>
        <v>18879.638334480002</v>
      </c>
      <c r="I13" s="283">
        <f t="shared" si="4"/>
        <v>2265.5566001376005</v>
      </c>
      <c r="J13" s="671">
        <f t="shared" si="7"/>
        <v>18879.638334480002</v>
      </c>
    </row>
    <row r="14" spans="2:11" ht="12.75" thickBot="1">
      <c r="B14" s="398">
        <v>47.300000000000004</v>
      </c>
      <c r="C14" s="671">
        <f t="shared" si="0"/>
        <v>66.339314999999999</v>
      </c>
      <c r="D14" s="671">
        <f t="shared" si="1"/>
        <v>3137.8495995000003</v>
      </c>
      <c r="E14" s="671">
        <f t="shared" si="5"/>
        <v>6.16</v>
      </c>
      <c r="F14" s="671">
        <f t="shared" si="2"/>
        <v>19329.153532920001</v>
      </c>
      <c r="G14" s="283">
        <f t="shared" si="6"/>
        <v>1.2</v>
      </c>
      <c r="H14" s="283">
        <f t="shared" si="3"/>
        <v>23194.984239504</v>
      </c>
      <c r="I14" s="283">
        <f t="shared" si="4"/>
        <v>2783.39810874048</v>
      </c>
      <c r="J14" s="671">
        <f t="shared" si="7"/>
        <v>23194.984239504</v>
      </c>
    </row>
    <row r="15" spans="2:11" ht="12.75" thickBot="1">
      <c r="B15" s="1366">
        <v>55.550000000000004</v>
      </c>
      <c r="C15" s="671">
        <f t="shared" si="0"/>
        <v>66.339314999999999</v>
      </c>
      <c r="D15" s="671">
        <f t="shared" si="1"/>
        <v>3685.1489482500001</v>
      </c>
      <c r="E15" s="671">
        <f t="shared" si="5"/>
        <v>6.16</v>
      </c>
      <c r="F15" s="671">
        <f t="shared" si="2"/>
        <v>22700.517521220001</v>
      </c>
      <c r="G15" s="283">
        <f t="shared" si="6"/>
        <v>1.2</v>
      </c>
      <c r="H15" s="283">
        <f t="shared" si="3"/>
        <v>27240.621025463999</v>
      </c>
      <c r="I15" s="283">
        <f t="shared" si="4"/>
        <v>3268.8745230556797</v>
      </c>
      <c r="J15" s="671">
        <f t="shared" si="7"/>
        <v>27240.621025463999</v>
      </c>
    </row>
    <row r="16" spans="2:11" ht="12.75" thickBot="1">
      <c r="B16" s="1353">
        <v>71.5</v>
      </c>
      <c r="C16" s="671">
        <f t="shared" si="0"/>
        <v>66.339314999999999</v>
      </c>
      <c r="D16" s="671">
        <f t="shared" si="1"/>
        <v>4743.2610224999999</v>
      </c>
      <c r="E16" s="671">
        <f t="shared" si="5"/>
        <v>6.16</v>
      </c>
      <c r="F16" s="671">
        <f t="shared" si="2"/>
        <v>29218.4878986</v>
      </c>
      <c r="G16" s="283">
        <f t="shared" si="6"/>
        <v>1.2</v>
      </c>
      <c r="H16" s="283">
        <f t="shared" si="3"/>
        <v>35062.185478319996</v>
      </c>
      <c r="I16" s="283">
        <f t="shared" si="4"/>
        <v>4207.4622573983997</v>
      </c>
      <c r="J16" s="671">
        <f t="shared" si="7"/>
        <v>35062.185478319996</v>
      </c>
    </row>
    <row r="17" spans="2:10" ht="12.75" thickBot="1">
      <c r="B17" s="398">
        <v>99.000000000000014</v>
      </c>
      <c r="C17" s="671">
        <f t="shared" si="0"/>
        <v>66.339314999999999</v>
      </c>
      <c r="D17" s="671">
        <f t="shared" si="1"/>
        <v>6567.5921850000004</v>
      </c>
      <c r="E17" s="671">
        <f t="shared" si="5"/>
        <v>6.16</v>
      </c>
      <c r="F17" s="671">
        <f t="shared" si="2"/>
        <v>40456.367859600003</v>
      </c>
      <c r="G17" s="283">
        <f t="shared" si="6"/>
        <v>1.2</v>
      </c>
      <c r="H17" s="283">
        <f t="shared" si="3"/>
        <v>48547.641431520002</v>
      </c>
      <c r="I17" s="283">
        <f t="shared" si="4"/>
        <v>5825.7169717824008</v>
      </c>
      <c r="J17" s="671">
        <f t="shared" si="7"/>
        <v>48547.641431520002</v>
      </c>
    </row>
    <row r="18" spans="2:10" ht="12.75" thickBot="1">
      <c r="B18" s="1367"/>
      <c r="C18" s="671">
        <f t="shared" si="0"/>
        <v>66.339314999999999</v>
      </c>
      <c r="D18" s="671"/>
      <c r="E18" s="671"/>
      <c r="F18" s="671"/>
      <c r="G18" s="283"/>
      <c r="H18" s="283"/>
      <c r="I18" s="283"/>
      <c r="J18" s="671">
        <f>I18</f>
        <v>0</v>
      </c>
    </row>
    <row r="19" spans="2:10" ht="12.75" thickBot="1">
      <c r="B19" s="1353">
        <v>176</v>
      </c>
      <c r="C19" s="671">
        <f t="shared" si="0"/>
        <v>66.339314999999999</v>
      </c>
      <c r="D19" s="671">
        <f t="shared" ref="D19:D33" si="8">B19*C19</f>
        <v>11675.719440000001</v>
      </c>
      <c r="E19" s="671">
        <f>E2</f>
        <v>6.16</v>
      </c>
      <c r="F19" s="671">
        <f t="shared" ref="F19:F33" si="9">D19*E19</f>
        <v>71922.431750400006</v>
      </c>
      <c r="G19" s="283">
        <f>G2</f>
        <v>1.2</v>
      </c>
      <c r="H19" s="283">
        <f t="shared" ref="H19:H33" si="10">F19*G19</f>
        <v>86306.918100480005</v>
      </c>
      <c r="I19" s="283">
        <f t="shared" ref="I19:I33" si="11">H19*12/100</f>
        <v>10356.830172057602</v>
      </c>
      <c r="J19" s="671">
        <f>H19</f>
        <v>86306.918100480005</v>
      </c>
    </row>
    <row r="20" spans="2:10" ht="12.75" thickBot="1">
      <c r="B20" s="1366">
        <v>192.50000000000003</v>
      </c>
      <c r="C20" s="671">
        <f t="shared" si="0"/>
        <v>66.339314999999999</v>
      </c>
      <c r="D20" s="671">
        <f t="shared" si="8"/>
        <v>12770.318137500002</v>
      </c>
      <c r="E20" s="671">
        <f t="shared" ref="E20:E83" si="12">E19</f>
        <v>6.16</v>
      </c>
      <c r="F20" s="671">
        <f t="shared" si="9"/>
        <v>78665.15972700002</v>
      </c>
      <c r="G20" s="283">
        <f t="shared" ref="G20:G33" si="13">G19</f>
        <v>1.2</v>
      </c>
      <c r="H20" s="283">
        <f t="shared" si="10"/>
        <v>94398.191672400018</v>
      </c>
      <c r="I20" s="283">
        <f t="shared" si="11"/>
        <v>11327.783000688003</v>
      </c>
      <c r="J20" s="671">
        <f t="shared" ref="J20:J33" si="14">H20</f>
        <v>94398.191672400018</v>
      </c>
    </row>
    <row r="21" spans="2:10" ht="12.75" thickBot="1">
      <c r="B21" s="1353">
        <v>215.05</v>
      </c>
      <c r="C21" s="671">
        <f t="shared" si="0"/>
        <v>66.339314999999999</v>
      </c>
      <c r="D21" s="671">
        <f t="shared" si="8"/>
        <v>14266.269690750001</v>
      </c>
      <c r="E21" s="671">
        <f t="shared" si="12"/>
        <v>6.16</v>
      </c>
      <c r="F21" s="671">
        <f t="shared" si="9"/>
        <v>87880.221295020005</v>
      </c>
      <c r="G21" s="283">
        <f t="shared" si="13"/>
        <v>1.2</v>
      </c>
      <c r="H21" s="283">
        <f t="shared" si="10"/>
        <v>105456.26555402401</v>
      </c>
      <c r="I21" s="283">
        <f t="shared" si="11"/>
        <v>12654.75186648288</v>
      </c>
      <c r="J21" s="671">
        <f t="shared" si="14"/>
        <v>105456.26555402401</v>
      </c>
    </row>
    <row r="22" spans="2:10" ht="12.75" thickBot="1">
      <c r="B22" s="1366">
        <v>244.75000000000003</v>
      </c>
      <c r="C22" s="671">
        <f t="shared" si="0"/>
        <v>66.339314999999999</v>
      </c>
      <c r="D22" s="671">
        <f t="shared" si="8"/>
        <v>16236.547346250001</v>
      </c>
      <c r="E22" s="671">
        <f t="shared" si="12"/>
        <v>6.16</v>
      </c>
      <c r="F22" s="671">
        <f t="shared" si="9"/>
        <v>100017.1316529</v>
      </c>
      <c r="G22" s="283">
        <f t="shared" si="13"/>
        <v>1.2</v>
      </c>
      <c r="H22" s="283">
        <f t="shared" si="10"/>
        <v>120020.55798348</v>
      </c>
      <c r="I22" s="283">
        <f t="shared" si="11"/>
        <v>14402.466958017601</v>
      </c>
      <c r="J22" s="671">
        <f t="shared" si="14"/>
        <v>120020.55798348</v>
      </c>
    </row>
    <row r="23" spans="2:10" ht="12.75" thickBot="1">
      <c r="B23" s="1353">
        <v>264</v>
      </c>
      <c r="C23" s="671">
        <f t="shared" si="0"/>
        <v>66.339314999999999</v>
      </c>
      <c r="D23" s="671">
        <f t="shared" si="8"/>
        <v>17513.579160000001</v>
      </c>
      <c r="E23" s="671">
        <f t="shared" si="12"/>
        <v>6.16</v>
      </c>
      <c r="F23" s="671">
        <f t="shared" si="9"/>
        <v>107883.6476256</v>
      </c>
      <c r="G23" s="283">
        <f t="shared" si="13"/>
        <v>1.2</v>
      </c>
      <c r="H23" s="283">
        <f t="shared" si="10"/>
        <v>129460.37715072</v>
      </c>
      <c r="I23" s="283">
        <f t="shared" si="11"/>
        <v>15535.245258086401</v>
      </c>
      <c r="J23" s="671">
        <f t="shared" si="14"/>
        <v>129460.37715072</v>
      </c>
    </row>
    <row r="24" spans="2:10" ht="12.75" thickBot="1">
      <c r="B24" s="1366">
        <v>409.75000000000006</v>
      </c>
      <c r="C24" s="671">
        <f t="shared" si="0"/>
        <v>66.339314999999999</v>
      </c>
      <c r="D24" s="671">
        <f t="shared" si="8"/>
        <v>27182.534321250005</v>
      </c>
      <c r="E24" s="671">
        <f t="shared" si="12"/>
        <v>6.16</v>
      </c>
      <c r="F24" s="671">
        <f t="shared" si="9"/>
        <v>167444.41141890004</v>
      </c>
      <c r="G24" s="283">
        <f t="shared" si="13"/>
        <v>1.2</v>
      </c>
      <c r="H24" s="283">
        <f t="shared" si="10"/>
        <v>200933.29370268004</v>
      </c>
      <c r="I24" s="283">
        <f t="shared" si="11"/>
        <v>24111.995244321603</v>
      </c>
      <c r="J24" s="671">
        <f t="shared" si="14"/>
        <v>200933.29370268004</v>
      </c>
    </row>
    <row r="25" spans="2:10" ht="12.75" thickBot="1">
      <c r="B25" s="1353">
        <v>462.00000000000006</v>
      </c>
      <c r="C25" s="671">
        <f t="shared" si="0"/>
        <v>66.339314999999999</v>
      </c>
      <c r="D25" s="671">
        <f t="shared" si="8"/>
        <v>30648.763530000004</v>
      </c>
      <c r="E25" s="671">
        <f t="shared" si="12"/>
        <v>6.16</v>
      </c>
      <c r="F25" s="671">
        <f t="shared" si="9"/>
        <v>188796.38334480004</v>
      </c>
      <c r="G25" s="283">
        <f t="shared" si="13"/>
        <v>1.2</v>
      </c>
      <c r="H25" s="283">
        <f t="shared" si="10"/>
        <v>226555.66001376003</v>
      </c>
      <c r="I25" s="283">
        <f t="shared" si="11"/>
        <v>27186.679201651204</v>
      </c>
      <c r="J25" s="671">
        <f t="shared" si="14"/>
        <v>226555.66001376003</v>
      </c>
    </row>
    <row r="26" spans="2:10" ht="12.75" thickBot="1">
      <c r="B26" s="1366">
        <v>56.1</v>
      </c>
      <c r="C26" s="671">
        <f t="shared" si="0"/>
        <v>66.339314999999999</v>
      </c>
      <c r="D26" s="671">
        <f t="shared" si="8"/>
        <v>3721.6355715</v>
      </c>
      <c r="E26" s="671">
        <f t="shared" si="12"/>
        <v>6.16</v>
      </c>
      <c r="F26" s="671">
        <f t="shared" si="9"/>
        <v>22925.275120440001</v>
      </c>
      <c r="G26" s="283">
        <f t="shared" si="13"/>
        <v>1.2</v>
      </c>
      <c r="H26" s="283">
        <f t="shared" si="10"/>
        <v>27510.330144528001</v>
      </c>
      <c r="I26" s="283">
        <f t="shared" si="11"/>
        <v>3301.2396173433599</v>
      </c>
      <c r="J26" s="671">
        <f t="shared" si="14"/>
        <v>27510.330144528001</v>
      </c>
    </row>
    <row r="27" spans="2:10" ht="12.75" thickBot="1">
      <c r="B27" s="1353">
        <v>59.400000000000006</v>
      </c>
      <c r="C27" s="671">
        <f t="shared" si="0"/>
        <v>66.339314999999999</v>
      </c>
      <c r="D27" s="671">
        <f t="shared" si="8"/>
        <v>3940.5553110000005</v>
      </c>
      <c r="E27" s="671">
        <f t="shared" si="12"/>
        <v>6.16</v>
      </c>
      <c r="F27" s="671">
        <f t="shared" si="9"/>
        <v>24273.820715760005</v>
      </c>
      <c r="G27" s="283">
        <f t="shared" si="13"/>
        <v>1.2</v>
      </c>
      <c r="H27" s="283">
        <f t="shared" si="10"/>
        <v>29128.584858912003</v>
      </c>
      <c r="I27" s="283">
        <f t="shared" si="11"/>
        <v>3495.4301830694403</v>
      </c>
      <c r="J27" s="671">
        <f t="shared" si="14"/>
        <v>29128.584858912003</v>
      </c>
    </row>
    <row r="28" spans="2:10" ht="12.75" thickBot="1">
      <c r="B28" s="1366">
        <v>85.25</v>
      </c>
      <c r="C28" s="671">
        <f t="shared" si="0"/>
        <v>66.339314999999999</v>
      </c>
      <c r="D28" s="671">
        <f t="shared" si="8"/>
        <v>5655.4266037500001</v>
      </c>
      <c r="E28" s="671">
        <f t="shared" si="12"/>
        <v>6.16</v>
      </c>
      <c r="F28" s="671">
        <f t="shared" si="9"/>
        <v>34837.427879100003</v>
      </c>
      <c r="G28" s="283">
        <f t="shared" si="13"/>
        <v>1.2</v>
      </c>
      <c r="H28" s="283">
        <f t="shared" si="10"/>
        <v>41804.913454920003</v>
      </c>
      <c r="I28" s="283">
        <f t="shared" si="11"/>
        <v>5016.5896145904007</v>
      </c>
      <c r="J28" s="671">
        <f t="shared" si="14"/>
        <v>41804.913454920003</v>
      </c>
    </row>
    <row r="29" spans="2:10" ht="12.75" thickBot="1">
      <c r="B29" s="1367">
        <v>103.4</v>
      </c>
      <c r="C29" s="671">
        <f t="shared" si="0"/>
        <v>66.339314999999999</v>
      </c>
      <c r="D29" s="671">
        <f t="shared" si="8"/>
        <v>6859.4851710000003</v>
      </c>
      <c r="E29" s="671">
        <f t="shared" si="12"/>
        <v>6.16</v>
      </c>
      <c r="F29" s="671">
        <f t="shared" si="9"/>
        <v>42254.428653360002</v>
      </c>
      <c r="G29" s="283">
        <f t="shared" si="13"/>
        <v>1.2</v>
      </c>
      <c r="H29" s="283">
        <f t="shared" si="10"/>
        <v>50705.314384032004</v>
      </c>
      <c r="I29" s="283">
        <f t="shared" si="11"/>
        <v>6084.6377260838399</v>
      </c>
      <c r="J29" s="671">
        <f t="shared" si="14"/>
        <v>50705.314384032004</v>
      </c>
    </row>
    <row r="30" spans="2:10" ht="12.75" thickBot="1">
      <c r="B30" s="1368">
        <v>116.05000000000001</v>
      </c>
      <c r="C30" s="671">
        <f t="shared" si="0"/>
        <v>66.339314999999999</v>
      </c>
      <c r="D30" s="671">
        <f t="shared" si="8"/>
        <v>7698.6775057500008</v>
      </c>
      <c r="E30" s="671">
        <f t="shared" si="12"/>
        <v>6.16</v>
      </c>
      <c r="F30" s="671">
        <f t="shared" si="9"/>
        <v>47423.853435420009</v>
      </c>
      <c r="G30" s="283">
        <f t="shared" si="13"/>
        <v>1.2</v>
      </c>
      <c r="H30" s="283">
        <f t="shared" si="10"/>
        <v>56908.624122504007</v>
      </c>
      <c r="I30" s="283">
        <f t="shared" si="11"/>
        <v>6829.0348947004813</v>
      </c>
      <c r="J30" s="671">
        <f t="shared" si="14"/>
        <v>56908.624122504007</v>
      </c>
    </row>
    <row r="31" spans="2:10" ht="12.75" thickBot="1">
      <c r="B31" s="1354">
        <v>159.5</v>
      </c>
      <c r="C31" s="671">
        <f t="shared" si="0"/>
        <v>66.339314999999999</v>
      </c>
      <c r="D31" s="671">
        <f t="shared" si="8"/>
        <v>10581.120742499999</v>
      </c>
      <c r="E31" s="671">
        <f t="shared" si="12"/>
        <v>6.16</v>
      </c>
      <c r="F31" s="671">
        <f t="shared" si="9"/>
        <v>65179.7037738</v>
      </c>
      <c r="G31" s="283">
        <f t="shared" si="13"/>
        <v>1.2</v>
      </c>
      <c r="H31" s="283">
        <f t="shared" si="10"/>
        <v>78215.644528559991</v>
      </c>
      <c r="I31" s="283">
        <f t="shared" si="11"/>
        <v>9385.8773434271989</v>
      </c>
      <c r="J31" s="671">
        <f t="shared" si="14"/>
        <v>78215.644528559991</v>
      </c>
    </row>
    <row r="32" spans="2:10" ht="12.75" thickBot="1">
      <c r="B32" s="1368">
        <v>195.25000000000003</v>
      </c>
      <c r="C32" s="671">
        <f t="shared" si="0"/>
        <v>66.339314999999999</v>
      </c>
      <c r="D32" s="671">
        <f t="shared" si="8"/>
        <v>12952.751253750002</v>
      </c>
      <c r="E32" s="671">
        <f t="shared" si="12"/>
        <v>6.16</v>
      </c>
      <c r="F32" s="671">
        <f t="shared" si="9"/>
        <v>79788.94772310002</v>
      </c>
      <c r="G32" s="283">
        <f t="shared" si="13"/>
        <v>1.2</v>
      </c>
      <c r="H32" s="283">
        <f t="shared" si="10"/>
        <v>95746.737267720018</v>
      </c>
      <c r="I32" s="283">
        <f t="shared" si="11"/>
        <v>11489.608472126401</v>
      </c>
      <c r="J32" s="671">
        <f t="shared" si="14"/>
        <v>95746.737267720018</v>
      </c>
    </row>
    <row r="33" spans="2:10" ht="12.75" thickBot="1">
      <c r="B33" s="1366">
        <v>57.750000000000007</v>
      </c>
      <c r="C33" s="671">
        <f t="shared" si="0"/>
        <v>66.339314999999999</v>
      </c>
      <c r="D33" s="671">
        <f t="shared" si="8"/>
        <v>3831.0954412500005</v>
      </c>
      <c r="E33" s="671">
        <f t="shared" si="12"/>
        <v>6.16</v>
      </c>
      <c r="F33" s="671">
        <f t="shared" si="9"/>
        <v>23599.547918100005</v>
      </c>
      <c r="G33" s="283">
        <f t="shared" si="13"/>
        <v>1.2</v>
      </c>
      <c r="H33" s="283">
        <f t="shared" si="10"/>
        <v>28319.457501720004</v>
      </c>
      <c r="I33" s="283">
        <f t="shared" si="11"/>
        <v>3398.3349002064006</v>
      </c>
      <c r="J33" s="671">
        <f t="shared" si="14"/>
        <v>28319.457501720004</v>
      </c>
    </row>
    <row r="34" spans="2:10" ht="12.75" thickBot="1">
      <c r="B34" s="1368"/>
      <c r="C34" s="671">
        <f t="shared" si="0"/>
        <v>66.339314999999999</v>
      </c>
      <c r="D34" s="671"/>
      <c r="E34" s="671">
        <f t="shared" si="12"/>
        <v>6.16</v>
      </c>
      <c r="F34" s="671"/>
      <c r="G34" s="283"/>
      <c r="H34" s="283"/>
      <c r="I34" s="283"/>
      <c r="J34" s="671">
        <f>I34</f>
        <v>0</v>
      </c>
    </row>
    <row r="35" spans="2:10" ht="12.75" thickBot="1">
      <c r="B35" s="1366">
        <v>23</v>
      </c>
      <c r="C35" s="671">
        <f t="shared" si="0"/>
        <v>66.339314999999999</v>
      </c>
      <c r="D35" s="671">
        <f>B35*C35</f>
        <v>1525.804245</v>
      </c>
      <c r="E35" s="671">
        <f t="shared" si="12"/>
        <v>6.16</v>
      </c>
      <c r="F35" s="671">
        <f>D35*E35</f>
        <v>9398.9541492000008</v>
      </c>
      <c r="G35" s="283">
        <v>1.25</v>
      </c>
      <c r="H35" s="283">
        <f>F35*G35</f>
        <v>11748.6926865</v>
      </c>
      <c r="I35" s="283">
        <f>H35*12/100</f>
        <v>1409.8431223800001</v>
      </c>
      <c r="J35" s="671">
        <f>H35</f>
        <v>11748.6926865</v>
      </c>
    </row>
    <row r="36" spans="2:10" ht="12.75" thickBot="1">
      <c r="B36" s="1368"/>
      <c r="C36" s="671">
        <f t="shared" si="0"/>
        <v>66.339314999999999</v>
      </c>
      <c r="D36" s="671"/>
      <c r="E36" s="671">
        <f t="shared" si="12"/>
        <v>6.16</v>
      </c>
      <c r="F36" s="671"/>
      <c r="G36" s="283"/>
      <c r="H36" s="283"/>
      <c r="I36" s="283"/>
      <c r="J36" s="671">
        <f>I36</f>
        <v>0</v>
      </c>
    </row>
    <row r="37" spans="2:10" ht="12.75" thickBot="1">
      <c r="B37" s="1366">
        <v>104.50000000000001</v>
      </c>
      <c r="C37" s="671">
        <f t="shared" si="0"/>
        <v>66.339314999999999</v>
      </c>
      <c r="D37" s="671">
        <f>B37*C37</f>
        <v>6932.4584175000009</v>
      </c>
      <c r="E37" s="671">
        <f t="shared" si="12"/>
        <v>6.16</v>
      </c>
      <c r="F37" s="671">
        <f>D37*E37</f>
        <v>42703.94385180001</v>
      </c>
      <c r="G37" s="283">
        <v>1.25</v>
      </c>
      <c r="H37" s="283">
        <f>F37*G37</f>
        <v>53379.929814750009</v>
      </c>
      <c r="I37" s="283">
        <f>H37*12/100</f>
        <v>6405.5915777700011</v>
      </c>
      <c r="J37" s="671">
        <f>H37</f>
        <v>53379.929814750009</v>
      </c>
    </row>
    <row r="38" spans="2:10" ht="12.75" thickBot="1">
      <c r="B38" s="1369">
        <v>36.85</v>
      </c>
      <c r="C38" s="671">
        <f t="shared" si="0"/>
        <v>66.339314999999999</v>
      </c>
      <c r="D38" s="671">
        <f>B38*C38</f>
        <v>2444.6037577500001</v>
      </c>
      <c r="E38" s="671">
        <f t="shared" si="12"/>
        <v>6.16</v>
      </c>
      <c r="F38" s="671">
        <f>D38*E38</f>
        <v>15058.759147740002</v>
      </c>
      <c r="G38" s="283">
        <f>G37</f>
        <v>1.25</v>
      </c>
      <c r="H38" s="283">
        <f>F38*G38</f>
        <v>18823.448934675002</v>
      </c>
      <c r="I38" s="283">
        <f>H38*12/100</f>
        <v>2258.8138721609998</v>
      </c>
      <c r="J38" s="671">
        <f>H38</f>
        <v>18823.448934675002</v>
      </c>
    </row>
    <row r="39" spans="2:10" ht="12.75" thickBot="1">
      <c r="B39" s="1366"/>
      <c r="C39" s="671">
        <v>75</v>
      </c>
      <c r="D39" s="671"/>
      <c r="E39" s="671">
        <f t="shared" si="12"/>
        <v>6.16</v>
      </c>
      <c r="F39" s="671"/>
      <c r="G39" s="283"/>
      <c r="H39" s="283"/>
      <c r="I39" s="283"/>
      <c r="J39" s="671">
        <f t="shared" ref="J39:J102" si="15">H39</f>
        <v>0</v>
      </c>
    </row>
    <row r="40" spans="2:10" ht="12.75" thickBot="1">
      <c r="B40" s="670">
        <v>16.5</v>
      </c>
      <c r="C40" s="671">
        <f t="shared" si="0"/>
        <v>75</v>
      </c>
      <c r="D40" s="671">
        <f>B40*C40</f>
        <v>1237.5</v>
      </c>
      <c r="E40" s="671">
        <f t="shared" si="12"/>
        <v>6.16</v>
      </c>
      <c r="F40" s="671">
        <f>D40*E40</f>
        <v>7623</v>
      </c>
      <c r="G40" s="283">
        <v>1.25</v>
      </c>
      <c r="H40" s="283">
        <f>F40*G40</f>
        <v>9528.75</v>
      </c>
      <c r="I40" s="283">
        <f>H40*12/100</f>
        <v>1143.45</v>
      </c>
      <c r="J40" s="671">
        <f t="shared" si="15"/>
        <v>9528.75</v>
      </c>
    </row>
    <row r="41" spans="2:10" ht="12.75" thickBot="1">
      <c r="B41" s="670">
        <v>18.150000000000002</v>
      </c>
      <c r="C41" s="671">
        <f t="shared" si="0"/>
        <v>75</v>
      </c>
      <c r="D41" s="671">
        <f>B41*C41</f>
        <v>1361.2500000000002</v>
      </c>
      <c r="E41" s="671">
        <f t="shared" si="12"/>
        <v>6.16</v>
      </c>
      <c r="F41" s="671">
        <f>D41*E41</f>
        <v>8385.3000000000011</v>
      </c>
      <c r="G41" s="283">
        <f>G40</f>
        <v>1.25</v>
      </c>
      <c r="H41" s="283">
        <f>F41*G41</f>
        <v>10481.625000000002</v>
      </c>
      <c r="I41" s="283">
        <f>H41*12/100</f>
        <v>1257.7950000000003</v>
      </c>
      <c r="J41" s="671">
        <f t="shared" si="15"/>
        <v>10481.625000000002</v>
      </c>
    </row>
    <row r="42" spans="2:10" ht="12.75" thickBot="1">
      <c r="C42" s="671"/>
      <c r="E42" s="671">
        <f t="shared" si="12"/>
        <v>6.16</v>
      </c>
      <c r="J42" s="671">
        <f t="shared" si="15"/>
        <v>0</v>
      </c>
    </row>
    <row r="43" spans="2:10" ht="12.75" thickBot="1">
      <c r="B43" s="670">
        <v>467.50000000000006</v>
      </c>
      <c r="C43" s="671">
        <v>75</v>
      </c>
      <c r="D43" s="671">
        <f>B43*C43</f>
        <v>35062.500000000007</v>
      </c>
      <c r="E43" s="671">
        <f t="shared" si="12"/>
        <v>6.16</v>
      </c>
      <c r="F43" s="671">
        <f>D43*E43</f>
        <v>215985.00000000006</v>
      </c>
      <c r="G43" s="283">
        <v>1.25</v>
      </c>
      <c r="H43" s="283">
        <f>F43*G43</f>
        <v>269981.25000000006</v>
      </c>
      <c r="I43" s="283">
        <f>H43*12/100</f>
        <v>32397.750000000011</v>
      </c>
      <c r="J43" s="671">
        <f t="shared" si="15"/>
        <v>269981.25000000006</v>
      </c>
    </row>
    <row r="44" spans="2:10" ht="12.75" thickBot="1">
      <c r="B44" s="670">
        <v>275</v>
      </c>
      <c r="C44" s="671">
        <f t="shared" si="0"/>
        <v>75</v>
      </c>
      <c r="D44" s="671">
        <f>B44*C44</f>
        <v>20625</v>
      </c>
      <c r="E44" s="671">
        <f t="shared" si="12"/>
        <v>6.16</v>
      </c>
      <c r="F44" s="671">
        <f>D44*E44</f>
        <v>127050</v>
      </c>
      <c r="G44" s="283">
        <f>G43</f>
        <v>1.25</v>
      </c>
      <c r="H44" s="283">
        <f>F44*G44</f>
        <v>158812.5</v>
      </c>
      <c r="I44" s="283">
        <f>H44*12/100</f>
        <v>19057.5</v>
      </c>
      <c r="J44" s="671">
        <f t="shared" si="15"/>
        <v>158812.5</v>
      </c>
    </row>
    <row r="45" spans="2:10" ht="12.75" thickBot="1">
      <c r="C45" s="671"/>
      <c r="E45" s="671">
        <f t="shared" si="12"/>
        <v>6.16</v>
      </c>
      <c r="J45" s="671">
        <f t="shared" si="15"/>
        <v>0</v>
      </c>
    </row>
    <row r="46" spans="2:10" ht="12.75" thickBot="1">
      <c r="B46" s="670">
        <v>11</v>
      </c>
      <c r="C46" s="671">
        <v>75</v>
      </c>
      <c r="D46" s="671">
        <f t="shared" ref="D46:D60" si="16">B46*C46</f>
        <v>825</v>
      </c>
      <c r="E46" s="671">
        <f t="shared" si="12"/>
        <v>6.16</v>
      </c>
      <c r="F46" s="671">
        <f t="shared" ref="F46:F60" si="17">D46*E46</f>
        <v>5082</v>
      </c>
      <c r="G46" s="283">
        <v>1.25</v>
      </c>
      <c r="H46" s="283">
        <f t="shared" ref="H46:H60" si="18">F46*G46</f>
        <v>6352.5</v>
      </c>
      <c r="I46" s="283">
        <f t="shared" ref="I46:I60" si="19">H46*12/100</f>
        <v>762.3</v>
      </c>
      <c r="J46" s="671">
        <f t="shared" si="15"/>
        <v>6352.5</v>
      </c>
    </row>
    <row r="47" spans="2:10" ht="12.75" thickBot="1">
      <c r="B47" s="670">
        <v>16.5</v>
      </c>
      <c r="C47" s="671">
        <f t="shared" si="0"/>
        <v>75</v>
      </c>
      <c r="D47" s="671">
        <f t="shared" si="16"/>
        <v>1237.5</v>
      </c>
      <c r="E47" s="671">
        <f t="shared" si="12"/>
        <v>6.16</v>
      </c>
      <c r="F47" s="671">
        <f t="shared" si="17"/>
        <v>7623</v>
      </c>
      <c r="G47" s="283">
        <f t="shared" ref="G47:G60" si="20">G46</f>
        <v>1.25</v>
      </c>
      <c r="H47" s="283">
        <f t="shared" si="18"/>
        <v>9528.75</v>
      </c>
      <c r="I47" s="283">
        <f t="shared" si="19"/>
        <v>1143.45</v>
      </c>
      <c r="J47" s="671">
        <f t="shared" si="15"/>
        <v>9528.75</v>
      </c>
    </row>
    <row r="48" spans="2:10" ht="12.75" thickBot="1">
      <c r="B48" s="670">
        <v>22</v>
      </c>
      <c r="C48" s="671">
        <f t="shared" si="0"/>
        <v>75</v>
      </c>
      <c r="D48" s="671">
        <f t="shared" si="16"/>
        <v>1650</v>
      </c>
      <c r="E48" s="671">
        <f t="shared" si="12"/>
        <v>6.16</v>
      </c>
      <c r="F48" s="671">
        <f t="shared" si="17"/>
        <v>10164</v>
      </c>
      <c r="G48" s="283">
        <f t="shared" si="20"/>
        <v>1.25</v>
      </c>
      <c r="H48" s="283">
        <f t="shared" si="18"/>
        <v>12705</v>
      </c>
      <c r="I48" s="283">
        <f t="shared" si="19"/>
        <v>1524.6</v>
      </c>
      <c r="J48" s="671">
        <f t="shared" si="15"/>
        <v>12705</v>
      </c>
    </row>
    <row r="49" spans="2:10" ht="12.75" thickBot="1">
      <c r="B49" s="670">
        <v>20.900000000000002</v>
      </c>
      <c r="C49" s="671">
        <f t="shared" si="0"/>
        <v>75</v>
      </c>
      <c r="D49" s="671">
        <f t="shared" si="16"/>
        <v>1567.5000000000002</v>
      </c>
      <c r="E49" s="671">
        <f t="shared" si="12"/>
        <v>6.16</v>
      </c>
      <c r="F49" s="671">
        <f t="shared" si="17"/>
        <v>9655.8000000000011</v>
      </c>
      <c r="G49" s="283">
        <f t="shared" si="20"/>
        <v>1.25</v>
      </c>
      <c r="H49" s="283">
        <f t="shared" si="18"/>
        <v>12069.750000000002</v>
      </c>
      <c r="I49" s="283">
        <f t="shared" si="19"/>
        <v>1448.3700000000003</v>
      </c>
      <c r="J49" s="671">
        <f t="shared" si="15"/>
        <v>12069.750000000002</v>
      </c>
    </row>
    <row r="50" spans="2:10" ht="12.75" thickBot="1">
      <c r="B50" s="670">
        <v>14.3</v>
      </c>
      <c r="C50" s="671">
        <f t="shared" si="0"/>
        <v>75</v>
      </c>
      <c r="D50" s="671">
        <f t="shared" si="16"/>
        <v>1072.5</v>
      </c>
      <c r="E50" s="671">
        <f t="shared" si="12"/>
        <v>6.16</v>
      </c>
      <c r="F50" s="671">
        <f t="shared" si="17"/>
        <v>6606.6</v>
      </c>
      <c r="G50" s="283">
        <f t="shared" si="20"/>
        <v>1.25</v>
      </c>
      <c r="H50" s="283">
        <f t="shared" si="18"/>
        <v>8258.25</v>
      </c>
      <c r="I50" s="283">
        <f t="shared" si="19"/>
        <v>990.99</v>
      </c>
      <c r="J50" s="671">
        <f t="shared" si="15"/>
        <v>8258.25</v>
      </c>
    </row>
    <row r="51" spans="2:10" ht="12.75" thickBot="1">
      <c r="B51" s="670">
        <v>11</v>
      </c>
      <c r="C51" s="671">
        <f t="shared" si="0"/>
        <v>75</v>
      </c>
      <c r="D51" s="671">
        <f t="shared" si="16"/>
        <v>825</v>
      </c>
      <c r="E51" s="671">
        <f t="shared" si="12"/>
        <v>6.16</v>
      </c>
      <c r="F51" s="671">
        <f t="shared" si="17"/>
        <v>5082</v>
      </c>
      <c r="G51" s="283">
        <f t="shared" si="20"/>
        <v>1.25</v>
      </c>
      <c r="H51" s="283">
        <f t="shared" si="18"/>
        <v>6352.5</v>
      </c>
      <c r="I51" s="283">
        <f t="shared" si="19"/>
        <v>762.3</v>
      </c>
      <c r="J51" s="671">
        <f t="shared" si="15"/>
        <v>6352.5</v>
      </c>
    </row>
    <row r="52" spans="2:10" ht="12.75" thickBot="1">
      <c r="B52" s="670">
        <v>44</v>
      </c>
      <c r="C52" s="671">
        <f t="shared" si="0"/>
        <v>75</v>
      </c>
      <c r="D52" s="671">
        <f t="shared" si="16"/>
        <v>3300</v>
      </c>
      <c r="E52" s="671">
        <f t="shared" si="12"/>
        <v>6.16</v>
      </c>
      <c r="F52" s="671">
        <f t="shared" si="17"/>
        <v>20328</v>
      </c>
      <c r="G52" s="283">
        <f t="shared" si="20"/>
        <v>1.25</v>
      </c>
      <c r="H52" s="283">
        <f t="shared" si="18"/>
        <v>25410</v>
      </c>
      <c r="I52" s="283">
        <f t="shared" si="19"/>
        <v>3049.2</v>
      </c>
      <c r="J52" s="671">
        <f t="shared" si="15"/>
        <v>25410</v>
      </c>
    </row>
    <row r="53" spans="2:10" ht="12.75" thickBot="1">
      <c r="B53" s="670">
        <v>15.400000000000002</v>
      </c>
      <c r="C53" s="671">
        <f t="shared" si="0"/>
        <v>75</v>
      </c>
      <c r="D53" s="671">
        <f t="shared" si="16"/>
        <v>1155.0000000000002</v>
      </c>
      <c r="E53" s="671">
        <f t="shared" si="12"/>
        <v>6.16</v>
      </c>
      <c r="F53" s="671">
        <f t="shared" si="17"/>
        <v>7114.800000000002</v>
      </c>
      <c r="G53" s="283">
        <f t="shared" si="20"/>
        <v>1.25</v>
      </c>
      <c r="H53" s="283">
        <f t="shared" si="18"/>
        <v>8893.5000000000018</v>
      </c>
      <c r="I53" s="283">
        <f t="shared" si="19"/>
        <v>1067.2200000000003</v>
      </c>
      <c r="J53" s="671">
        <f t="shared" si="15"/>
        <v>8893.5000000000018</v>
      </c>
    </row>
    <row r="54" spans="2:10" ht="12.75" thickBot="1">
      <c r="B54" s="670">
        <v>13.750000000000002</v>
      </c>
      <c r="C54" s="671">
        <f t="shared" si="0"/>
        <v>75</v>
      </c>
      <c r="D54" s="671">
        <f t="shared" si="16"/>
        <v>1031.2500000000002</v>
      </c>
      <c r="E54" s="671">
        <f t="shared" si="12"/>
        <v>6.16</v>
      </c>
      <c r="F54" s="671">
        <f t="shared" si="17"/>
        <v>6352.5000000000018</v>
      </c>
      <c r="G54" s="283">
        <f t="shared" si="20"/>
        <v>1.25</v>
      </c>
      <c r="H54" s="283">
        <f t="shared" si="18"/>
        <v>7940.6250000000018</v>
      </c>
      <c r="I54" s="283">
        <f t="shared" si="19"/>
        <v>952.87500000000034</v>
      </c>
      <c r="J54" s="671">
        <f t="shared" si="15"/>
        <v>7940.6250000000018</v>
      </c>
    </row>
    <row r="55" spans="2:10" ht="12.75" thickBot="1">
      <c r="B55" s="670">
        <v>15.400000000000002</v>
      </c>
      <c r="C55" s="671">
        <f t="shared" si="0"/>
        <v>75</v>
      </c>
      <c r="D55" s="671">
        <f t="shared" si="16"/>
        <v>1155.0000000000002</v>
      </c>
      <c r="E55" s="671">
        <f t="shared" si="12"/>
        <v>6.16</v>
      </c>
      <c r="F55" s="671">
        <f t="shared" si="17"/>
        <v>7114.800000000002</v>
      </c>
      <c r="G55" s="283">
        <f t="shared" si="20"/>
        <v>1.25</v>
      </c>
      <c r="H55" s="283">
        <f t="shared" si="18"/>
        <v>8893.5000000000018</v>
      </c>
      <c r="I55" s="283">
        <f t="shared" si="19"/>
        <v>1067.2200000000003</v>
      </c>
      <c r="J55" s="671">
        <f t="shared" si="15"/>
        <v>8893.5000000000018</v>
      </c>
    </row>
    <row r="56" spans="2:10" ht="12.75" thickBot="1">
      <c r="B56" s="670">
        <v>13.750000000000002</v>
      </c>
      <c r="C56" s="671">
        <f t="shared" si="0"/>
        <v>75</v>
      </c>
      <c r="D56" s="671">
        <f t="shared" si="16"/>
        <v>1031.2500000000002</v>
      </c>
      <c r="E56" s="671">
        <f t="shared" si="12"/>
        <v>6.16</v>
      </c>
      <c r="F56" s="671">
        <f t="shared" si="17"/>
        <v>6352.5000000000018</v>
      </c>
      <c r="G56" s="283">
        <f t="shared" si="20"/>
        <v>1.25</v>
      </c>
      <c r="H56" s="283">
        <f t="shared" si="18"/>
        <v>7940.6250000000018</v>
      </c>
      <c r="I56" s="283">
        <f t="shared" si="19"/>
        <v>952.87500000000034</v>
      </c>
      <c r="J56" s="671">
        <f t="shared" si="15"/>
        <v>7940.6250000000018</v>
      </c>
    </row>
    <row r="57" spans="2:10" ht="12.75" thickBot="1">
      <c r="B57" s="670">
        <v>20.900000000000002</v>
      </c>
      <c r="C57" s="671">
        <f t="shared" si="0"/>
        <v>75</v>
      </c>
      <c r="D57" s="671">
        <f t="shared" si="16"/>
        <v>1567.5000000000002</v>
      </c>
      <c r="E57" s="671">
        <f t="shared" si="12"/>
        <v>6.16</v>
      </c>
      <c r="F57" s="671">
        <f t="shared" si="17"/>
        <v>9655.8000000000011</v>
      </c>
      <c r="G57" s="283">
        <f t="shared" si="20"/>
        <v>1.25</v>
      </c>
      <c r="H57" s="283">
        <f t="shared" si="18"/>
        <v>12069.750000000002</v>
      </c>
      <c r="I57" s="283">
        <f t="shared" si="19"/>
        <v>1448.3700000000003</v>
      </c>
      <c r="J57" s="671">
        <f t="shared" si="15"/>
        <v>12069.750000000002</v>
      </c>
    </row>
    <row r="58" spans="2:10" ht="12.75" thickBot="1">
      <c r="B58" s="670">
        <v>11</v>
      </c>
      <c r="C58" s="671">
        <f t="shared" si="0"/>
        <v>75</v>
      </c>
      <c r="D58" s="671">
        <f t="shared" si="16"/>
        <v>825</v>
      </c>
      <c r="E58" s="671">
        <f t="shared" si="12"/>
        <v>6.16</v>
      </c>
      <c r="F58" s="671">
        <f t="shared" si="17"/>
        <v>5082</v>
      </c>
      <c r="G58" s="283">
        <f t="shared" si="20"/>
        <v>1.25</v>
      </c>
      <c r="H58" s="283">
        <f t="shared" si="18"/>
        <v>6352.5</v>
      </c>
      <c r="I58" s="283">
        <f t="shared" si="19"/>
        <v>762.3</v>
      </c>
      <c r="J58" s="671">
        <f t="shared" si="15"/>
        <v>6352.5</v>
      </c>
    </row>
    <row r="59" spans="2:10" ht="12.75" thickBot="1">
      <c r="B59" s="670">
        <v>16.5</v>
      </c>
      <c r="C59" s="671">
        <f t="shared" si="0"/>
        <v>75</v>
      </c>
      <c r="D59" s="671">
        <f t="shared" si="16"/>
        <v>1237.5</v>
      </c>
      <c r="E59" s="671">
        <f t="shared" si="12"/>
        <v>6.16</v>
      </c>
      <c r="F59" s="671">
        <f t="shared" si="17"/>
        <v>7623</v>
      </c>
      <c r="G59" s="283">
        <f t="shared" si="20"/>
        <v>1.25</v>
      </c>
      <c r="H59" s="283">
        <f t="shared" si="18"/>
        <v>9528.75</v>
      </c>
      <c r="I59" s="283">
        <f t="shared" si="19"/>
        <v>1143.45</v>
      </c>
      <c r="J59" s="671">
        <f t="shared" si="15"/>
        <v>9528.75</v>
      </c>
    </row>
    <row r="60" spans="2:10" ht="12.75" thickBot="1">
      <c r="B60" s="670">
        <v>22</v>
      </c>
      <c r="C60" s="671">
        <f t="shared" si="0"/>
        <v>75</v>
      </c>
      <c r="D60" s="671">
        <f t="shared" si="16"/>
        <v>1650</v>
      </c>
      <c r="E60" s="671">
        <f t="shared" si="12"/>
        <v>6.16</v>
      </c>
      <c r="F60" s="671">
        <f t="shared" si="17"/>
        <v>10164</v>
      </c>
      <c r="G60" s="283">
        <f t="shared" si="20"/>
        <v>1.25</v>
      </c>
      <c r="H60" s="283">
        <f t="shared" si="18"/>
        <v>12705</v>
      </c>
      <c r="I60" s="283">
        <f t="shared" si="19"/>
        <v>1524.6</v>
      </c>
      <c r="J60" s="671">
        <f t="shared" si="15"/>
        <v>12705</v>
      </c>
    </row>
    <row r="61" spans="2:10" ht="12.75" thickBot="1">
      <c r="C61" s="671"/>
      <c r="E61" s="671">
        <f t="shared" si="12"/>
        <v>6.16</v>
      </c>
      <c r="J61" s="671">
        <f t="shared" si="15"/>
        <v>0</v>
      </c>
    </row>
    <row r="62" spans="2:10" ht="12.75" thickBot="1">
      <c r="B62" s="670">
        <v>107.80000000000001</v>
      </c>
      <c r="C62" s="671">
        <v>75</v>
      </c>
      <c r="D62" s="671">
        <f t="shared" ref="D62:D70" si="21">B62*C62</f>
        <v>8085.0000000000009</v>
      </c>
      <c r="E62" s="671">
        <f t="shared" si="12"/>
        <v>6.16</v>
      </c>
      <c r="F62" s="671">
        <f t="shared" ref="F62:F70" si="22">D62*E62</f>
        <v>49803.600000000006</v>
      </c>
      <c r="G62" s="283">
        <v>1.25</v>
      </c>
      <c r="H62" s="283">
        <f t="shared" ref="H62:H70" si="23">F62*G62</f>
        <v>62254.500000000007</v>
      </c>
      <c r="I62" s="283">
        <f t="shared" ref="I62:I70" si="24">H62*12/100</f>
        <v>7470.5400000000009</v>
      </c>
      <c r="J62" s="671">
        <f t="shared" si="15"/>
        <v>62254.500000000007</v>
      </c>
    </row>
    <row r="63" spans="2:10" ht="12.75" thickBot="1">
      <c r="B63" s="670">
        <v>143</v>
      </c>
      <c r="C63" s="671">
        <f t="shared" si="0"/>
        <v>75</v>
      </c>
      <c r="D63" s="671">
        <f t="shared" si="21"/>
        <v>10725</v>
      </c>
      <c r="E63" s="671">
        <f t="shared" si="12"/>
        <v>6.16</v>
      </c>
      <c r="F63" s="671">
        <f t="shared" si="22"/>
        <v>66066</v>
      </c>
      <c r="G63" s="283">
        <f t="shared" ref="G63:G70" si="25">G62</f>
        <v>1.25</v>
      </c>
      <c r="H63" s="283">
        <f t="shared" si="23"/>
        <v>82582.5</v>
      </c>
      <c r="I63" s="283">
        <f t="shared" si="24"/>
        <v>9909.9</v>
      </c>
      <c r="J63" s="671">
        <f t="shared" si="15"/>
        <v>82582.5</v>
      </c>
    </row>
    <row r="64" spans="2:10" ht="12.75" thickBot="1">
      <c r="B64" s="670">
        <v>170.5</v>
      </c>
      <c r="C64" s="671">
        <f t="shared" si="0"/>
        <v>75</v>
      </c>
      <c r="D64" s="671">
        <f t="shared" si="21"/>
        <v>12787.5</v>
      </c>
      <c r="E64" s="671">
        <f t="shared" si="12"/>
        <v>6.16</v>
      </c>
      <c r="F64" s="671">
        <f t="shared" si="22"/>
        <v>78771</v>
      </c>
      <c r="G64" s="283">
        <f t="shared" si="25"/>
        <v>1.25</v>
      </c>
      <c r="H64" s="283">
        <f t="shared" si="23"/>
        <v>98463.75</v>
      </c>
      <c r="I64" s="283">
        <f t="shared" si="24"/>
        <v>11815.65</v>
      </c>
      <c r="J64" s="671">
        <f t="shared" si="15"/>
        <v>98463.75</v>
      </c>
    </row>
    <row r="65" spans="2:10" ht="12.75" thickBot="1">
      <c r="B65" s="670">
        <v>176</v>
      </c>
      <c r="C65" s="671">
        <f t="shared" si="0"/>
        <v>75</v>
      </c>
      <c r="D65" s="671">
        <f t="shared" si="21"/>
        <v>13200</v>
      </c>
      <c r="E65" s="671">
        <f t="shared" si="12"/>
        <v>6.16</v>
      </c>
      <c r="F65" s="671">
        <f t="shared" si="22"/>
        <v>81312</v>
      </c>
      <c r="G65" s="283">
        <f t="shared" si="25"/>
        <v>1.25</v>
      </c>
      <c r="H65" s="283">
        <f t="shared" si="23"/>
        <v>101640</v>
      </c>
      <c r="I65" s="283">
        <f t="shared" si="24"/>
        <v>12196.8</v>
      </c>
      <c r="J65" s="671">
        <f t="shared" si="15"/>
        <v>101640</v>
      </c>
    </row>
    <row r="66" spans="2:10" ht="12.75" thickBot="1">
      <c r="B66" s="670">
        <v>269.5</v>
      </c>
      <c r="C66" s="671">
        <f t="shared" si="0"/>
        <v>75</v>
      </c>
      <c r="D66" s="671">
        <f t="shared" si="21"/>
        <v>20212.5</v>
      </c>
      <c r="E66" s="671">
        <f t="shared" si="12"/>
        <v>6.16</v>
      </c>
      <c r="F66" s="671">
        <f t="shared" si="22"/>
        <v>124509</v>
      </c>
      <c r="G66" s="283">
        <f t="shared" si="25"/>
        <v>1.25</v>
      </c>
      <c r="H66" s="283">
        <f t="shared" si="23"/>
        <v>155636.25</v>
      </c>
      <c r="I66" s="283">
        <f t="shared" si="24"/>
        <v>18676.349999999999</v>
      </c>
      <c r="J66" s="671">
        <f t="shared" si="15"/>
        <v>155636.25</v>
      </c>
    </row>
    <row r="67" spans="2:10" ht="12.75" thickBot="1">
      <c r="B67" s="670">
        <v>11</v>
      </c>
      <c r="C67" s="671">
        <f t="shared" si="0"/>
        <v>75</v>
      </c>
      <c r="D67" s="671">
        <f t="shared" si="21"/>
        <v>825</v>
      </c>
      <c r="E67" s="671">
        <f t="shared" si="12"/>
        <v>6.16</v>
      </c>
      <c r="F67" s="671">
        <f t="shared" si="22"/>
        <v>5082</v>
      </c>
      <c r="G67" s="283">
        <f t="shared" si="25"/>
        <v>1.25</v>
      </c>
      <c r="H67" s="283">
        <f t="shared" si="23"/>
        <v>6352.5</v>
      </c>
      <c r="I67" s="283">
        <f t="shared" si="24"/>
        <v>762.3</v>
      </c>
      <c r="J67" s="671">
        <f t="shared" si="15"/>
        <v>6352.5</v>
      </c>
    </row>
    <row r="68" spans="2:10" ht="12.75" thickBot="1">
      <c r="B68" s="670">
        <v>11.55</v>
      </c>
      <c r="C68" s="671">
        <f t="shared" ref="C68:C131" si="26">C67</f>
        <v>75</v>
      </c>
      <c r="D68" s="671">
        <f t="shared" si="21"/>
        <v>866.25</v>
      </c>
      <c r="E68" s="671">
        <f t="shared" si="12"/>
        <v>6.16</v>
      </c>
      <c r="F68" s="671">
        <f t="shared" si="22"/>
        <v>5336.1</v>
      </c>
      <c r="G68" s="283">
        <f t="shared" si="25"/>
        <v>1.25</v>
      </c>
      <c r="H68" s="283">
        <f t="shared" si="23"/>
        <v>6670.125</v>
      </c>
      <c r="I68" s="283">
        <f t="shared" si="24"/>
        <v>800.41499999999996</v>
      </c>
      <c r="J68" s="671">
        <f t="shared" si="15"/>
        <v>6670.125</v>
      </c>
    </row>
    <row r="69" spans="2:10" ht="12.75" thickBot="1">
      <c r="B69" s="670">
        <v>68.75</v>
      </c>
      <c r="C69" s="671">
        <f t="shared" si="26"/>
        <v>75</v>
      </c>
      <c r="D69" s="671">
        <f t="shared" si="21"/>
        <v>5156.25</v>
      </c>
      <c r="E69" s="671">
        <f t="shared" si="12"/>
        <v>6.16</v>
      </c>
      <c r="F69" s="671">
        <f t="shared" si="22"/>
        <v>31762.5</v>
      </c>
      <c r="G69" s="283">
        <f t="shared" si="25"/>
        <v>1.25</v>
      </c>
      <c r="H69" s="283">
        <f t="shared" si="23"/>
        <v>39703.125</v>
      </c>
      <c r="I69" s="283">
        <f t="shared" si="24"/>
        <v>4764.375</v>
      </c>
      <c r="J69" s="671">
        <f t="shared" si="15"/>
        <v>39703.125</v>
      </c>
    </row>
    <row r="70" spans="2:10" ht="12.75" thickBot="1">
      <c r="B70" s="670">
        <v>68.75</v>
      </c>
      <c r="C70" s="671">
        <f t="shared" si="26"/>
        <v>75</v>
      </c>
      <c r="D70" s="671">
        <f t="shared" si="21"/>
        <v>5156.25</v>
      </c>
      <c r="E70" s="671">
        <f t="shared" si="12"/>
        <v>6.16</v>
      </c>
      <c r="F70" s="671">
        <f t="shared" si="22"/>
        <v>31762.5</v>
      </c>
      <c r="G70" s="283">
        <f t="shared" si="25"/>
        <v>1.25</v>
      </c>
      <c r="H70" s="283">
        <f t="shared" si="23"/>
        <v>39703.125</v>
      </c>
      <c r="I70" s="283">
        <f t="shared" si="24"/>
        <v>4764.375</v>
      </c>
      <c r="J70" s="671">
        <f t="shared" si="15"/>
        <v>39703.125</v>
      </c>
    </row>
    <row r="71" spans="2:10" ht="12.75" thickBot="1">
      <c r="C71" s="671"/>
      <c r="E71" s="671">
        <f t="shared" si="12"/>
        <v>6.16</v>
      </c>
      <c r="J71" s="671">
        <f t="shared" si="15"/>
        <v>0</v>
      </c>
    </row>
    <row r="72" spans="2:10" ht="12.75" thickBot="1">
      <c r="B72" s="670">
        <v>4.4000000000000004</v>
      </c>
      <c r="C72" s="671">
        <v>75</v>
      </c>
      <c r="D72" s="671">
        <f t="shared" ref="D72:D81" si="27">B72*C72</f>
        <v>330</v>
      </c>
      <c r="E72" s="671">
        <f t="shared" si="12"/>
        <v>6.16</v>
      </c>
      <c r="F72" s="671">
        <f t="shared" ref="F72:F81" si="28">D72*E72</f>
        <v>2032.8</v>
      </c>
      <c r="G72" s="283">
        <v>1.25</v>
      </c>
      <c r="H72" s="283">
        <f t="shared" ref="H72:H81" si="29">F72*G72</f>
        <v>2541</v>
      </c>
      <c r="I72" s="283">
        <f t="shared" ref="I72:I81" si="30">H72*12/100</f>
        <v>304.92</v>
      </c>
      <c r="J72" s="671">
        <f t="shared" si="15"/>
        <v>2541</v>
      </c>
    </row>
    <row r="73" spans="2:10" ht="12.75" thickBot="1">
      <c r="B73" s="670">
        <v>4.4000000000000004</v>
      </c>
      <c r="C73" s="671">
        <f t="shared" si="26"/>
        <v>75</v>
      </c>
      <c r="D73" s="671">
        <f t="shared" si="27"/>
        <v>330</v>
      </c>
      <c r="E73" s="671">
        <f t="shared" si="12"/>
        <v>6.16</v>
      </c>
      <c r="F73" s="671">
        <f t="shared" si="28"/>
        <v>2032.8</v>
      </c>
      <c r="G73" s="283">
        <f t="shared" ref="G73:G81" si="31">G72</f>
        <v>1.25</v>
      </c>
      <c r="H73" s="283">
        <f t="shared" si="29"/>
        <v>2541</v>
      </c>
      <c r="I73" s="283">
        <f t="shared" si="30"/>
        <v>304.92</v>
      </c>
      <c r="J73" s="671">
        <f t="shared" si="15"/>
        <v>2541</v>
      </c>
    </row>
    <row r="74" spans="2:10" ht="12.75" thickBot="1">
      <c r="B74" s="670">
        <v>26.400000000000002</v>
      </c>
      <c r="C74" s="671">
        <f t="shared" si="26"/>
        <v>75</v>
      </c>
      <c r="D74" s="671">
        <f t="shared" si="27"/>
        <v>1980.0000000000002</v>
      </c>
      <c r="E74" s="671">
        <f t="shared" si="12"/>
        <v>6.16</v>
      </c>
      <c r="F74" s="671">
        <f t="shared" si="28"/>
        <v>12196.800000000001</v>
      </c>
      <c r="G74" s="283">
        <f t="shared" si="31"/>
        <v>1.25</v>
      </c>
      <c r="H74" s="283">
        <f t="shared" si="29"/>
        <v>15246.000000000002</v>
      </c>
      <c r="I74" s="283">
        <f t="shared" si="30"/>
        <v>1829.5200000000002</v>
      </c>
      <c r="J74" s="671">
        <f t="shared" si="15"/>
        <v>15246.000000000002</v>
      </c>
    </row>
    <row r="75" spans="2:10" ht="12.75" thickBot="1">
      <c r="B75" s="670">
        <v>219.45000000000002</v>
      </c>
      <c r="C75" s="671">
        <f t="shared" si="26"/>
        <v>75</v>
      </c>
      <c r="D75" s="671">
        <f t="shared" si="27"/>
        <v>16458.75</v>
      </c>
      <c r="E75" s="671">
        <f t="shared" si="12"/>
        <v>6.16</v>
      </c>
      <c r="F75" s="671">
        <f t="shared" si="28"/>
        <v>101385.90000000001</v>
      </c>
      <c r="G75" s="283">
        <f t="shared" si="31"/>
        <v>1.25</v>
      </c>
      <c r="H75" s="283">
        <f t="shared" si="29"/>
        <v>126732.37500000001</v>
      </c>
      <c r="I75" s="283">
        <f t="shared" si="30"/>
        <v>15207.885000000002</v>
      </c>
      <c r="J75" s="671">
        <f t="shared" si="15"/>
        <v>126732.37500000001</v>
      </c>
    </row>
    <row r="76" spans="2:10" ht="12.75" thickBot="1">
      <c r="B76" s="670">
        <v>245.85000000000002</v>
      </c>
      <c r="C76" s="671">
        <f t="shared" si="26"/>
        <v>75</v>
      </c>
      <c r="D76" s="671">
        <f t="shared" si="27"/>
        <v>18438.75</v>
      </c>
      <c r="E76" s="671">
        <f t="shared" si="12"/>
        <v>6.16</v>
      </c>
      <c r="F76" s="671">
        <f t="shared" si="28"/>
        <v>113582.7</v>
      </c>
      <c r="G76" s="283">
        <f t="shared" si="31"/>
        <v>1.25</v>
      </c>
      <c r="H76" s="283">
        <f t="shared" si="29"/>
        <v>141978.375</v>
      </c>
      <c r="I76" s="283">
        <f t="shared" si="30"/>
        <v>17037.404999999999</v>
      </c>
      <c r="J76" s="671">
        <f t="shared" si="15"/>
        <v>141978.375</v>
      </c>
    </row>
    <row r="77" spans="2:10" ht="12.75" thickBot="1">
      <c r="B77" s="670">
        <v>341</v>
      </c>
      <c r="C77" s="671">
        <f t="shared" si="26"/>
        <v>75</v>
      </c>
      <c r="D77" s="671">
        <f t="shared" si="27"/>
        <v>25575</v>
      </c>
      <c r="E77" s="671">
        <f t="shared" si="12"/>
        <v>6.16</v>
      </c>
      <c r="F77" s="671">
        <f t="shared" si="28"/>
        <v>157542</v>
      </c>
      <c r="G77" s="283">
        <f t="shared" si="31"/>
        <v>1.25</v>
      </c>
      <c r="H77" s="283">
        <f t="shared" si="29"/>
        <v>196927.5</v>
      </c>
      <c r="I77" s="283">
        <f t="shared" si="30"/>
        <v>23631.3</v>
      </c>
      <c r="J77" s="671">
        <f t="shared" si="15"/>
        <v>196927.5</v>
      </c>
    </row>
    <row r="78" spans="2:10" ht="12.75" thickBot="1">
      <c r="B78" s="670">
        <v>52.250000000000007</v>
      </c>
      <c r="C78" s="671">
        <f t="shared" si="26"/>
        <v>75</v>
      </c>
      <c r="D78" s="671">
        <f t="shared" si="27"/>
        <v>3918.7500000000005</v>
      </c>
      <c r="E78" s="671">
        <f t="shared" si="12"/>
        <v>6.16</v>
      </c>
      <c r="F78" s="671">
        <f t="shared" si="28"/>
        <v>24139.500000000004</v>
      </c>
      <c r="G78" s="283">
        <f t="shared" si="31"/>
        <v>1.25</v>
      </c>
      <c r="H78" s="283">
        <f t="shared" si="29"/>
        <v>30174.375000000004</v>
      </c>
      <c r="I78" s="283">
        <f t="shared" si="30"/>
        <v>3620.9250000000006</v>
      </c>
      <c r="J78" s="671">
        <f t="shared" si="15"/>
        <v>30174.375000000004</v>
      </c>
    </row>
    <row r="79" spans="2:10" ht="12.75" thickBot="1">
      <c r="B79" s="670">
        <v>58.300000000000004</v>
      </c>
      <c r="C79" s="671">
        <f t="shared" si="26"/>
        <v>75</v>
      </c>
      <c r="D79" s="671">
        <f t="shared" si="27"/>
        <v>4372.5</v>
      </c>
      <c r="E79" s="671">
        <f t="shared" si="12"/>
        <v>6.16</v>
      </c>
      <c r="F79" s="671">
        <f t="shared" si="28"/>
        <v>26934.600000000002</v>
      </c>
      <c r="G79" s="283">
        <f t="shared" si="31"/>
        <v>1.25</v>
      </c>
      <c r="H79" s="283">
        <f t="shared" si="29"/>
        <v>33668.25</v>
      </c>
      <c r="I79" s="283">
        <f t="shared" si="30"/>
        <v>4040.19</v>
      </c>
      <c r="J79" s="671">
        <f t="shared" si="15"/>
        <v>33668.25</v>
      </c>
    </row>
    <row r="80" spans="2:10" ht="12.75" thickBot="1">
      <c r="B80" s="670">
        <v>46.750000000000007</v>
      </c>
      <c r="C80" s="671">
        <f t="shared" si="26"/>
        <v>75</v>
      </c>
      <c r="D80" s="671">
        <f t="shared" si="27"/>
        <v>3506.2500000000005</v>
      </c>
      <c r="E80" s="671">
        <f t="shared" si="12"/>
        <v>6.16</v>
      </c>
      <c r="F80" s="671">
        <f t="shared" si="28"/>
        <v>21598.500000000004</v>
      </c>
      <c r="G80" s="283">
        <f t="shared" si="31"/>
        <v>1.25</v>
      </c>
      <c r="H80" s="283">
        <f t="shared" si="29"/>
        <v>26998.125000000004</v>
      </c>
      <c r="I80" s="283">
        <f t="shared" si="30"/>
        <v>3239.7750000000005</v>
      </c>
      <c r="J80" s="671">
        <f t="shared" si="15"/>
        <v>26998.125000000004</v>
      </c>
    </row>
    <row r="81" spans="2:10" ht="12.75" thickBot="1">
      <c r="B81" s="670">
        <v>54.45</v>
      </c>
      <c r="C81" s="671">
        <f t="shared" si="26"/>
        <v>75</v>
      </c>
      <c r="D81" s="671">
        <f t="shared" si="27"/>
        <v>4083.75</v>
      </c>
      <c r="E81" s="671">
        <f t="shared" si="12"/>
        <v>6.16</v>
      </c>
      <c r="F81" s="671">
        <f t="shared" si="28"/>
        <v>25155.9</v>
      </c>
      <c r="G81" s="283">
        <f t="shared" si="31"/>
        <v>1.25</v>
      </c>
      <c r="H81" s="283">
        <f t="shared" si="29"/>
        <v>31444.875</v>
      </c>
      <c r="I81" s="283">
        <f t="shared" si="30"/>
        <v>3773.3850000000002</v>
      </c>
      <c r="J81" s="671">
        <f t="shared" si="15"/>
        <v>31444.875</v>
      </c>
    </row>
    <row r="82" spans="2:10" ht="12.75" thickBot="1">
      <c r="C82" s="671"/>
      <c r="E82" s="671">
        <f t="shared" si="12"/>
        <v>6.16</v>
      </c>
      <c r="J82" s="671">
        <f t="shared" si="15"/>
        <v>0</v>
      </c>
    </row>
    <row r="83" spans="2:10" ht="12.75" thickBot="1">
      <c r="B83" s="670">
        <v>990.00000000000011</v>
      </c>
      <c r="C83" s="671">
        <v>75</v>
      </c>
      <c r="D83" s="671">
        <f>B83*C83</f>
        <v>74250.000000000015</v>
      </c>
      <c r="E83" s="671">
        <f t="shared" si="12"/>
        <v>6.16</v>
      </c>
      <c r="F83" s="671">
        <f>D83*E83</f>
        <v>457380.00000000012</v>
      </c>
      <c r="G83" s="283">
        <v>1.25</v>
      </c>
      <c r="H83" s="283">
        <f>F83*G83</f>
        <v>571725.00000000012</v>
      </c>
      <c r="I83" s="283">
        <f>H83*12/100</f>
        <v>68607.000000000015</v>
      </c>
      <c r="J83" s="671">
        <f t="shared" si="15"/>
        <v>571725.00000000012</v>
      </c>
    </row>
    <row r="84" spans="2:10" ht="12.75" thickBot="1">
      <c r="B84" s="670">
        <v>1094.5</v>
      </c>
      <c r="C84" s="671">
        <f t="shared" si="26"/>
        <v>75</v>
      </c>
      <c r="D84" s="671">
        <f>B84*C84</f>
        <v>82087.5</v>
      </c>
      <c r="E84" s="671">
        <f t="shared" ref="E84:E141" si="32">E83</f>
        <v>6.16</v>
      </c>
      <c r="F84" s="671">
        <f>D84*E84</f>
        <v>505659</v>
      </c>
      <c r="G84" s="283">
        <f>G83</f>
        <v>1.25</v>
      </c>
      <c r="H84" s="283">
        <f>F84*G84</f>
        <v>632073.75</v>
      </c>
      <c r="I84" s="283">
        <f>H84*12/100</f>
        <v>75848.850000000006</v>
      </c>
      <c r="J84" s="671">
        <f t="shared" si="15"/>
        <v>632073.75</v>
      </c>
    </row>
    <row r="85" spans="2:10" ht="12.75" thickBot="1">
      <c r="C85" s="671"/>
      <c r="E85" s="671">
        <f t="shared" si="32"/>
        <v>6.16</v>
      </c>
      <c r="J85" s="671">
        <f t="shared" si="15"/>
        <v>0</v>
      </c>
    </row>
    <row r="86" spans="2:10" ht="12.75" thickBot="1">
      <c r="B86" s="670">
        <v>110.00000000000001</v>
      </c>
      <c r="C86" s="671">
        <v>75</v>
      </c>
      <c r="D86" s="671">
        <f t="shared" ref="D86:D96" si="33">B86*C86</f>
        <v>8250.0000000000018</v>
      </c>
      <c r="E86" s="671">
        <f t="shared" si="32"/>
        <v>6.16</v>
      </c>
      <c r="F86" s="671">
        <f t="shared" ref="F86:F96" si="34">D86*E86</f>
        <v>50820.000000000015</v>
      </c>
      <c r="G86" s="283">
        <v>1.25</v>
      </c>
      <c r="H86" s="283">
        <f t="shared" ref="H86:H96" si="35">F86*G86</f>
        <v>63525.000000000015</v>
      </c>
      <c r="I86" s="283">
        <f t="shared" ref="I86:I96" si="36">H86*12/100</f>
        <v>7623.0000000000027</v>
      </c>
      <c r="J86" s="671">
        <f t="shared" si="15"/>
        <v>63525.000000000015</v>
      </c>
    </row>
    <row r="87" spans="2:10" ht="12.75" thickBot="1">
      <c r="B87" s="670">
        <v>97.9</v>
      </c>
      <c r="C87" s="671">
        <f t="shared" si="26"/>
        <v>75</v>
      </c>
      <c r="D87" s="671">
        <f t="shared" si="33"/>
        <v>7342.5</v>
      </c>
      <c r="E87" s="671">
        <f t="shared" si="32"/>
        <v>6.16</v>
      </c>
      <c r="F87" s="671">
        <f t="shared" si="34"/>
        <v>45229.8</v>
      </c>
      <c r="G87" s="283">
        <f t="shared" ref="G87:G96" si="37">G86</f>
        <v>1.25</v>
      </c>
      <c r="H87" s="283">
        <f t="shared" si="35"/>
        <v>56537.25</v>
      </c>
      <c r="I87" s="283">
        <f t="shared" si="36"/>
        <v>6784.47</v>
      </c>
      <c r="J87" s="671">
        <f t="shared" si="15"/>
        <v>56537.25</v>
      </c>
    </row>
    <row r="88" spans="2:10" ht="12.75" thickBot="1">
      <c r="B88" s="670">
        <v>126.50000000000001</v>
      </c>
      <c r="C88" s="671">
        <f t="shared" si="26"/>
        <v>75</v>
      </c>
      <c r="D88" s="671">
        <f t="shared" si="33"/>
        <v>9487.5000000000018</v>
      </c>
      <c r="E88" s="671">
        <f t="shared" si="32"/>
        <v>6.16</v>
      </c>
      <c r="F88" s="671">
        <f t="shared" si="34"/>
        <v>58443.000000000015</v>
      </c>
      <c r="G88" s="283">
        <f t="shared" si="37"/>
        <v>1.25</v>
      </c>
      <c r="H88" s="283">
        <f t="shared" si="35"/>
        <v>73053.750000000015</v>
      </c>
      <c r="I88" s="283">
        <f t="shared" si="36"/>
        <v>8766.4500000000025</v>
      </c>
      <c r="J88" s="671">
        <f t="shared" si="15"/>
        <v>73053.750000000015</v>
      </c>
    </row>
    <row r="89" spans="2:10" ht="12.75" thickBot="1">
      <c r="B89" s="670">
        <v>68.75</v>
      </c>
      <c r="C89" s="671">
        <f t="shared" si="26"/>
        <v>75</v>
      </c>
      <c r="D89" s="671">
        <f t="shared" si="33"/>
        <v>5156.25</v>
      </c>
      <c r="E89" s="671">
        <f t="shared" si="32"/>
        <v>6.16</v>
      </c>
      <c r="F89" s="671">
        <f t="shared" si="34"/>
        <v>31762.5</v>
      </c>
      <c r="G89" s="283">
        <f t="shared" si="37"/>
        <v>1.25</v>
      </c>
      <c r="H89" s="283">
        <f t="shared" si="35"/>
        <v>39703.125</v>
      </c>
      <c r="I89" s="283">
        <f t="shared" si="36"/>
        <v>4764.375</v>
      </c>
      <c r="J89" s="671">
        <f t="shared" si="15"/>
        <v>39703.125</v>
      </c>
    </row>
    <row r="90" spans="2:10" ht="12.75" thickBot="1">
      <c r="B90" s="670">
        <v>110.00000000000001</v>
      </c>
      <c r="C90" s="671">
        <f t="shared" si="26"/>
        <v>75</v>
      </c>
      <c r="D90" s="671">
        <f t="shared" si="33"/>
        <v>8250.0000000000018</v>
      </c>
      <c r="E90" s="671">
        <f t="shared" si="32"/>
        <v>6.16</v>
      </c>
      <c r="F90" s="671">
        <f t="shared" si="34"/>
        <v>50820.000000000015</v>
      </c>
      <c r="G90" s="283">
        <f t="shared" si="37"/>
        <v>1.25</v>
      </c>
      <c r="H90" s="283">
        <f t="shared" si="35"/>
        <v>63525.000000000015</v>
      </c>
      <c r="I90" s="283">
        <f t="shared" si="36"/>
        <v>7623.0000000000027</v>
      </c>
      <c r="J90" s="671">
        <f t="shared" si="15"/>
        <v>63525.000000000015</v>
      </c>
    </row>
    <row r="91" spans="2:10" ht="12.75" thickBot="1">
      <c r="B91" s="670">
        <v>60.500000000000007</v>
      </c>
      <c r="C91" s="671">
        <f t="shared" si="26"/>
        <v>75</v>
      </c>
      <c r="D91" s="671">
        <f t="shared" si="33"/>
        <v>4537.5000000000009</v>
      </c>
      <c r="E91" s="671">
        <f t="shared" si="32"/>
        <v>6.16</v>
      </c>
      <c r="F91" s="671">
        <f t="shared" si="34"/>
        <v>27951.000000000007</v>
      </c>
      <c r="G91" s="283">
        <f t="shared" si="37"/>
        <v>1.25</v>
      </c>
      <c r="H91" s="283">
        <f t="shared" si="35"/>
        <v>34938.750000000007</v>
      </c>
      <c r="I91" s="283">
        <f t="shared" si="36"/>
        <v>4192.6500000000015</v>
      </c>
      <c r="J91" s="671">
        <f t="shared" si="15"/>
        <v>34938.750000000007</v>
      </c>
    </row>
    <row r="92" spans="2:10" ht="12.75" thickBot="1">
      <c r="B92" s="670">
        <v>121.00000000000001</v>
      </c>
      <c r="C92" s="671">
        <f t="shared" si="26"/>
        <v>75</v>
      </c>
      <c r="D92" s="671">
        <f t="shared" si="33"/>
        <v>9075.0000000000018</v>
      </c>
      <c r="E92" s="671">
        <f t="shared" si="32"/>
        <v>6.16</v>
      </c>
      <c r="F92" s="671">
        <f t="shared" si="34"/>
        <v>55902.000000000015</v>
      </c>
      <c r="G92" s="283">
        <f t="shared" si="37"/>
        <v>1.25</v>
      </c>
      <c r="H92" s="283">
        <f t="shared" si="35"/>
        <v>69877.500000000015</v>
      </c>
      <c r="I92" s="283">
        <f t="shared" si="36"/>
        <v>8385.3000000000029</v>
      </c>
      <c r="J92" s="671">
        <f t="shared" si="15"/>
        <v>69877.500000000015</v>
      </c>
    </row>
    <row r="93" spans="2:10" ht="12.75" thickBot="1">
      <c r="B93" s="670">
        <v>167.20000000000002</v>
      </c>
      <c r="C93" s="671">
        <f t="shared" si="26"/>
        <v>75</v>
      </c>
      <c r="D93" s="671">
        <f t="shared" si="33"/>
        <v>12540.000000000002</v>
      </c>
      <c r="E93" s="671">
        <f t="shared" si="32"/>
        <v>6.16</v>
      </c>
      <c r="F93" s="671">
        <f t="shared" si="34"/>
        <v>77246.400000000009</v>
      </c>
      <c r="G93" s="283">
        <f t="shared" si="37"/>
        <v>1.25</v>
      </c>
      <c r="H93" s="283">
        <f t="shared" si="35"/>
        <v>96558.000000000015</v>
      </c>
      <c r="I93" s="283">
        <f t="shared" si="36"/>
        <v>11586.960000000003</v>
      </c>
      <c r="J93" s="671">
        <f t="shared" si="15"/>
        <v>96558.000000000015</v>
      </c>
    </row>
    <row r="94" spans="2:10" ht="12.75" thickBot="1">
      <c r="B94" s="670">
        <v>153.45000000000002</v>
      </c>
      <c r="C94" s="671">
        <f t="shared" si="26"/>
        <v>75</v>
      </c>
      <c r="D94" s="671">
        <f t="shared" si="33"/>
        <v>11508.750000000002</v>
      </c>
      <c r="E94" s="671">
        <f t="shared" si="32"/>
        <v>6.16</v>
      </c>
      <c r="F94" s="671">
        <f t="shared" si="34"/>
        <v>70893.900000000009</v>
      </c>
      <c r="G94" s="283">
        <f t="shared" si="37"/>
        <v>1.25</v>
      </c>
      <c r="H94" s="283">
        <f t="shared" si="35"/>
        <v>88617.375000000015</v>
      </c>
      <c r="I94" s="283">
        <f t="shared" si="36"/>
        <v>10634.085000000003</v>
      </c>
      <c r="J94" s="671">
        <f t="shared" si="15"/>
        <v>88617.375000000015</v>
      </c>
    </row>
    <row r="95" spans="2:10" ht="12.75" thickBot="1">
      <c r="B95" s="670">
        <v>121.00000000000001</v>
      </c>
      <c r="C95" s="671">
        <f t="shared" si="26"/>
        <v>75</v>
      </c>
      <c r="D95" s="671">
        <f t="shared" si="33"/>
        <v>9075.0000000000018</v>
      </c>
      <c r="E95" s="671">
        <f t="shared" si="32"/>
        <v>6.16</v>
      </c>
      <c r="F95" s="671">
        <f t="shared" si="34"/>
        <v>55902.000000000015</v>
      </c>
      <c r="G95" s="283">
        <f t="shared" si="37"/>
        <v>1.25</v>
      </c>
      <c r="H95" s="283">
        <f t="shared" si="35"/>
        <v>69877.500000000015</v>
      </c>
      <c r="I95" s="283">
        <f t="shared" si="36"/>
        <v>8385.3000000000029</v>
      </c>
      <c r="J95" s="671">
        <f t="shared" si="15"/>
        <v>69877.500000000015</v>
      </c>
    </row>
    <row r="96" spans="2:10" ht="12.75" thickBot="1">
      <c r="B96" s="670">
        <v>159.5</v>
      </c>
      <c r="C96" s="671">
        <f t="shared" si="26"/>
        <v>75</v>
      </c>
      <c r="D96" s="671">
        <f t="shared" si="33"/>
        <v>11962.5</v>
      </c>
      <c r="E96" s="671">
        <f t="shared" si="32"/>
        <v>6.16</v>
      </c>
      <c r="F96" s="671">
        <f t="shared" si="34"/>
        <v>73689</v>
      </c>
      <c r="G96" s="283">
        <f t="shared" si="37"/>
        <v>1.25</v>
      </c>
      <c r="H96" s="283">
        <f t="shared" si="35"/>
        <v>92111.25</v>
      </c>
      <c r="I96" s="283">
        <f t="shared" si="36"/>
        <v>11053.35</v>
      </c>
      <c r="J96" s="671">
        <f t="shared" si="15"/>
        <v>92111.25</v>
      </c>
    </row>
    <row r="97" spans="2:10" ht="12.75" thickBot="1">
      <c r="C97" s="671"/>
      <c r="E97" s="671">
        <f t="shared" si="32"/>
        <v>6.16</v>
      </c>
      <c r="J97" s="671">
        <f t="shared" si="15"/>
        <v>0</v>
      </c>
    </row>
    <row r="98" spans="2:10" ht="12.75" thickBot="1">
      <c r="B98" s="670">
        <v>27.500000000000004</v>
      </c>
      <c r="C98" s="671">
        <v>75</v>
      </c>
      <c r="D98" s="671">
        <f>B98*C98</f>
        <v>2062.5000000000005</v>
      </c>
      <c r="E98" s="671">
        <f t="shared" si="32"/>
        <v>6.16</v>
      </c>
      <c r="F98" s="671">
        <f>D98*E98</f>
        <v>12705.000000000004</v>
      </c>
      <c r="G98" s="283">
        <v>1.25</v>
      </c>
      <c r="H98" s="283">
        <f>F98*G98</f>
        <v>15881.250000000004</v>
      </c>
      <c r="I98" s="283">
        <f>H98*12/100</f>
        <v>1905.7500000000007</v>
      </c>
      <c r="J98" s="671">
        <f t="shared" si="15"/>
        <v>15881.250000000004</v>
      </c>
    </row>
    <row r="99" spans="2:10" ht="12.75" thickBot="1">
      <c r="C99" s="671"/>
      <c r="E99" s="671">
        <f t="shared" si="32"/>
        <v>6.16</v>
      </c>
      <c r="J99" s="671">
        <f t="shared" si="15"/>
        <v>0</v>
      </c>
    </row>
    <row r="100" spans="2:10" ht="12.75" thickBot="1">
      <c r="B100" s="670">
        <v>39.6</v>
      </c>
      <c r="C100" s="671">
        <v>75</v>
      </c>
      <c r="D100" s="671">
        <f>B100*C100</f>
        <v>2970</v>
      </c>
      <c r="E100" s="671">
        <f t="shared" si="32"/>
        <v>6.16</v>
      </c>
      <c r="F100" s="671">
        <f>D100*E100</f>
        <v>18295.2</v>
      </c>
      <c r="G100" s="283">
        <v>1.25</v>
      </c>
      <c r="H100" s="283">
        <f>F100*G100</f>
        <v>22869</v>
      </c>
      <c r="I100" s="283">
        <f>H100*12/100</f>
        <v>2744.28</v>
      </c>
      <c r="J100" s="671">
        <f t="shared" si="15"/>
        <v>22869</v>
      </c>
    </row>
    <row r="101" spans="2:10" ht="12.75" thickBot="1">
      <c r="B101" s="670">
        <v>37.950000000000003</v>
      </c>
      <c r="C101" s="671">
        <v>75</v>
      </c>
      <c r="D101" s="1400">
        <f>B101*C101</f>
        <v>2846.25</v>
      </c>
      <c r="E101" s="671">
        <f t="shared" si="32"/>
        <v>6.16</v>
      </c>
      <c r="F101" s="1400">
        <f>D101*E101</f>
        <v>17532.900000000001</v>
      </c>
      <c r="G101" s="1401">
        <f>G100</f>
        <v>1.25</v>
      </c>
      <c r="H101" s="1401">
        <f>F101*G101</f>
        <v>21916.125</v>
      </c>
      <c r="I101" s="1401">
        <f>H101*12/100</f>
        <v>2629.9349999999999</v>
      </c>
      <c r="J101" s="671">
        <f t="shared" si="15"/>
        <v>21916.125</v>
      </c>
    </row>
    <row r="102" spans="2:10" s="1404" customFormat="1" ht="12.75" thickBot="1">
      <c r="B102" s="1402"/>
      <c r="C102" s="671"/>
      <c r="D102" s="1403"/>
      <c r="E102" s="671">
        <f t="shared" si="32"/>
        <v>6.16</v>
      </c>
      <c r="F102" s="1403"/>
      <c r="G102" s="399"/>
      <c r="H102" s="399"/>
      <c r="I102" s="399"/>
      <c r="J102" s="671">
        <f t="shared" si="15"/>
        <v>0</v>
      </c>
    </row>
    <row r="103" spans="2:10" ht="12.75" thickBot="1">
      <c r="B103" s="670">
        <v>9.9</v>
      </c>
      <c r="C103" s="671">
        <v>75</v>
      </c>
      <c r="D103" s="1400">
        <f t="shared" ref="D103:D114" si="38">B103*C103</f>
        <v>742.5</v>
      </c>
      <c r="E103" s="671">
        <f t="shared" si="32"/>
        <v>6.16</v>
      </c>
      <c r="F103" s="1400">
        <f t="shared" ref="F103:F114" si="39">D103*E103</f>
        <v>4573.8</v>
      </c>
      <c r="G103" s="283">
        <v>1.25</v>
      </c>
      <c r="H103" s="1401">
        <f t="shared" ref="H103:H114" si="40">F103*G103</f>
        <v>5717.25</v>
      </c>
      <c r="I103" s="1401">
        <f t="shared" ref="I103:I114" si="41">H103*12/100</f>
        <v>686.07</v>
      </c>
      <c r="J103" s="671">
        <f t="shared" ref="J103:J141" si="42">H103</f>
        <v>5717.25</v>
      </c>
    </row>
    <row r="104" spans="2:10" ht="12.75" thickBot="1">
      <c r="B104" s="670">
        <v>33</v>
      </c>
      <c r="C104" s="671">
        <f t="shared" si="26"/>
        <v>75</v>
      </c>
      <c r="D104" s="1400">
        <f t="shared" si="38"/>
        <v>2475</v>
      </c>
      <c r="E104" s="671">
        <f t="shared" si="32"/>
        <v>6.16</v>
      </c>
      <c r="F104" s="1400">
        <f t="shared" si="39"/>
        <v>15246</v>
      </c>
      <c r="G104" s="1401">
        <f t="shared" ref="G104:G114" si="43">G103</f>
        <v>1.25</v>
      </c>
      <c r="H104" s="1401">
        <f t="shared" si="40"/>
        <v>19057.5</v>
      </c>
      <c r="I104" s="1401">
        <f t="shared" si="41"/>
        <v>2286.9</v>
      </c>
      <c r="J104" s="671">
        <f t="shared" si="42"/>
        <v>19057.5</v>
      </c>
    </row>
    <row r="105" spans="2:10" ht="12.75" thickBot="1">
      <c r="B105" s="670">
        <v>51.150000000000006</v>
      </c>
      <c r="C105" s="671">
        <f t="shared" si="26"/>
        <v>75</v>
      </c>
      <c r="D105" s="1400">
        <f t="shared" si="38"/>
        <v>3836.2500000000005</v>
      </c>
      <c r="E105" s="671">
        <f t="shared" si="32"/>
        <v>6.16</v>
      </c>
      <c r="F105" s="1400">
        <f t="shared" si="39"/>
        <v>23631.300000000003</v>
      </c>
      <c r="G105" s="1401">
        <f t="shared" si="43"/>
        <v>1.25</v>
      </c>
      <c r="H105" s="1401">
        <f t="shared" si="40"/>
        <v>29539.125000000004</v>
      </c>
      <c r="I105" s="1401">
        <f t="shared" si="41"/>
        <v>3544.6950000000006</v>
      </c>
      <c r="J105" s="671">
        <f t="shared" si="42"/>
        <v>29539.125000000004</v>
      </c>
    </row>
    <row r="106" spans="2:10" ht="12.75" thickBot="1">
      <c r="B106" s="670">
        <v>52.800000000000004</v>
      </c>
      <c r="C106" s="671">
        <f t="shared" si="26"/>
        <v>75</v>
      </c>
      <c r="D106" s="1400">
        <f t="shared" si="38"/>
        <v>3960.0000000000005</v>
      </c>
      <c r="E106" s="671">
        <f t="shared" si="32"/>
        <v>6.16</v>
      </c>
      <c r="F106" s="1400">
        <f t="shared" si="39"/>
        <v>24393.600000000002</v>
      </c>
      <c r="G106" s="1401">
        <f t="shared" si="43"/>
        <v>1.25</v>
      </c>
      <c r="H106" s="1401">
        <f t="shared" si="40"/>
        <v>30492.000000000004</v>
      </c>
      <c r="I106" s="1401">
        <f t="shared" si="41"/>
        <v>3659.0400000000004</v>
      </c>
      <c r="J106" s="671">
        <f t="shared" si="42"/>
        <v>30492.000000000004</v>
      </c>
    </row>
    <row r="107" spans="2:10" ht="12.75" thickBot="1">
      <c r="B107" s="670">
        <v>46.750000000000007</v>
      </c>
      <c r="C107" s="671">
        <f t="shared" si="26"/>
        <v>75</v>
      </c>
      <c r="D107" s="1400">
        <f t="shared" si="38"/>
        <v>3506.2500000000005</v>
      </c>
      <c r="E107" s="671">
        <f t="shared" si="32"/>
        <v>6.16</v>
      </c>
      <c r="F107" s="1400">
        <f t="shared" si="39"/>
        <v>21598.500000000004</v>
      </c>
      <c r="G107" s="1401">
        <f t="shared" si="43"/>
        <v>1.25</v>
      </c>
      <c r="H107" s="1401">
        <f t="shared" si="40"/>
        <v>26998.125000000004</v>
      </c>
      <c r="I107" s="1401">
        <f t="shared" si="41"/>
        <v>3239.7750000000005</v>
      </c>
      <c r="J107" s="671">
        <f t="shared" si="42"/>
        <v>26998.125000000004</v>
      </c>
    </row>
    <row r="108" spans="2:10" ht="12.75" thickBot="1">
      <c r="B108" s="670">
        <v>29.700000000000003</v>
      </c>
      <c r="C108" s="671">
        <f t="shared" si="26"/>
        <v>75</v>
      </c>
      <c r="D108" s="1400">
        <f t="shared" si="38"/>
        <v>2227.5</v>
      </c>
      <c r="E108" s="671">
        <f t="shared" si="32"/>
        <v>6.16</v>
      </c>
      <c r="F108" s="1400">
        <f t="shared" si="39"/>
        <v>13721.4</v>
      </c>
      <c r="G108" s="1401">
        <f t="shared" si="43"/>
        <v>1.25</v>
      </c>
      <c r="H108" s="1401">
        <f t="shared" si="40"/>
        <v>17151.75</v>
      </c>
      <c r="I108" s="1401">
        <f t="shared" si="41"/>
        <v>2058.21</v>
      </c>
      <c r="J108" s="671">
        <f t="shared" si="42"/>
        <v>17151.75</v>
      </c>
    </row>
    <row r="109" spans="2:10" ht="12.75" thickBot="1">
      <c r="B109" s="670">
        <v>3.3000000000000003</v>
      </c>
      <c r="C109" s="671">
        <f t="shared" si="26"/>
        <v>75</v>
      </c>
      <c r="D109" s="1400">
        <f t="shared" si="38"/>
        <v>247.50000000000003</v>
      </c>
      <c r="E109" s="671">
        <f t="shared" si="32"/>
        <v>6.16</v>
      </c>
      <c r="F109" s="1400">
        <f t="shared" si="39"/>
        <v>1524.6000000000001</v>
      </c>
      <c r="G109" s="1401">
        <f t="shared" si="43"/>
        <v>1.25</v>
      </c>
      <c r="H109" s="1401">
        <f t="shared" si="40"/>
        <v>1905.7500000000002</v>
      </c>
      <c r="I109" s="1401">
        <f t="shared" si="41"/>
        <v>228.69000000000003</v>
      </c>
      <c r="J109" s="671">
        <f t="shared" si="42"/>
        <v>1905.7500000000002</v>
      </c>
    </row>
    <row r="110" spans="2:10" ht="12.75" thickBot="1">
      <c r="B110" s="670">
        <v>8.8000000000000007</v>
      </c>
      <c r="C110" s="671">
        <f t="shared" si="26"/>
        <v>75</v>
      </c>
      <c r="D110" s="1400">
        <f t="shared" si="38"/>
        <v>660</v>
      </c>
      <c r="E110" s="671">
        <f t="shared" si="32"/>
        <v>6.16</v>
      </c>
      <c r="F110" s="1400">
        <f t="shared" si="39"/>
        <v>4065.6</v>
      </c>
      <c r="G110" s="1401">
        <f t="shared" si="43"/>
        <v>1.25</v>
      </c>
      <c r="H110" s="1401">
        <f t="shared" si="40"/>
        <v>5082</v>
      </c>
      <c r="I110" s="1401">
        <f t="shared" si="41"/>
        <v>609.84</v>
      </c>
      <c r="J110" s="671">
        <f t="shared" si="42"/>
        <v>5082</v>
      </c>
    </row>
    <row r="111" spans="2:10" ht="12.75" thickBot="1">
      <c r="B111" s="670">
        <v>8.25</v>
      </c>
      <c r="C111" s="671">
        <f t="shared" si="26"/>
        <v>75</v>
      </c>
      <c r="D111" s="1400">
        <f t="shared" si="38"/>
        <v>618.75</v>
      </c>
      <c r="E111" s="671">
        <f t="shared" si="32"/>
        <v>6.16</v>
      </c>
      <c r="F111" s="1400">
        <f t="shared" si="39"/>
        <v>3811.5</v>
      </c>
      <c r="G111" s="1401">
        <f t="shared" si="43"/>
        <v>1.25</v>
      </c>
      <c r="H111" s="1401">
        <f t="shared" si="40"/>
        <v>4764.375</v>
      </c>
      <c r="I111" s="1401">
        <f t="shared" si="41"/>
        <v>571.72500000000002</v>
      </c>
      <c r="J111" s="671">
        <f t="shared" si="42"/>
        <v>4764.375</v>
      </c>
    </row>
    <row r="112" spans="2:10" ht="12.75" thickBot="1">
      <c r="B112" s="670">
        <v>40.700000000000003</v>
      </c>
      <c r="C112" s="671">
        <f t="shared" si="26"/>
        <v>75</v>
      </c>
      <c r="D112" s="1400">
        <f t="shared" si="38"/>
        <v>3052.5</v>
      </c>
      <c r="E112" s="671">
        <f t="shared" si="32"/>
        <v>6.16</v>
      </c>
      <c r="F112" s="1400">
        <f t="shared" si="39"/>
        <v>18803.400000000001</v>
      </c>
      <c r="G112" s="1401">
        <f t="shared" si="43"/>
        <v>1.25</v>
      </c>
      <c r="H112" s="1401">
        <f t="shared" si="40"/>
        <v>23504.25</v>
      </c>
      <c r="I112" s="1401">
        <f t="shared" si="41"/>
        <v>2820.51</v>
      </c>
      <c r="J112" s="671">
        <f t="shared" si="42"/>
        <v>23504.25</v>
      </c>
    </row>
    <row r="113" spans="2:10" ht="12.75" thickBot="1">
      <c r="B113" s="670">
        <v>40.700000000000003</v>
      </c>
      <c r="C113" s="671">
        <f t="shared" si="26"/>
        <v>75</v>
      </c>
      <c r="D113" s="1400">
        <f t="shared" si="38"/>
        <v>3052.5</v>
      </c>
      <c r="E113" s="671">
        <f t="shared" si="32"/>
        <v>6.16</v>
      </c>
      <c r="F113" s="1400">
        <f t="shared" si="39"/>
        <v>18803.400000000001</v>
      </c>
      <c r="G113" s="1401">
        <f t="shared" si="43"/>
        <v>1.25</v>
      </c>
      <c r="H113" s="1401">
        <f t="shared" si="40"/>
        <v>23504.25</v>
      </c>
      <c r="I113" s="1401">
        <f t="shared" si="41"/>
        <v>2820.51</v>
      </c>
      <c r="J113" s="671">
        <f t="shared" si="42"/>
        <v>23504.25</v>
      </c>
    </row>
    <row r="114" spans="2:10" ht="12.75" thickBot="1">
      <c r="B114" s="670">
        <v>40.700000000000003</v>
      </c>
      <c r="C114" s="671">
        <f t="shared" si="26"/>
        <v>75</v>
      </c>
      <c r="D114" s="1400">
        <f t="shared" si="38"/>
        <v>3052.5</v>
      </c>
      <c r="E114" s="671">
        <f t="shared" si="32"/>
        <v>6.16</v>
      </c>
      <c r="F114" s="1400">
        <f t="shared" si="39"/>
        <v>18803.400000000001</v>
      </c>
      <c r="G114" s="1401">
        <f t="shared" si="43"/>
        <v>1.25</v>
      </c>
      <c r="H114" s="1401">
        <f t="shared" si="40"/>
        <v>23504.25</v>
      </c>
      <c r="I114" s="1401">
        <f t="shared" si="41"/>
        <v>2820.51</v>
      </c>
      <c r="J114" s="671">
        <f t="shared" si="42"/>
        <v>23504.25</v>
      </c>
    </row>
    <row r="115" spans="2:10" ht="12.75" thickBot="1">
      <c r="C115" s="671"/>
      <c r="E115" s="671">
        <f t="shared" si="32"/>
        <v>6.16</v>
      </c>
      <c r="J115" s="671">
        <f t="shared" si="42"/>
        <v>0</v>
      </c>
    </row>
    <row r="116" spans="2:10" ht="12.75" thickBot="1">
      <c r="B116" s="670">
        <v>39.6</v>
      </c>
      <c r="C116" s="671">
        <v>75</v>
      </c>
      <c r="D116" s="1400">
        <f>B116*C116</f>
        <v>2970</v>
      </c>
      <c r="E116" s="671">
        <f t="shared" si="32"/>
        <v>6.16</v>
      </c>
      <c r="F116" s="1400">
        <f>D116*E116</f>
        <v>18295.2</v>
      </c>
      <c r="G116" s="283">
        <v>1.25</v>
      </c>
      <c r="H116" s="1401">
        <f>F116*G116</f>
        <v>22869</v>
      </c>
      <c r="I116" s="1401">
        <f>H116*12/100</f>
        <v>2744.28</v>
      </c>
      <c r="J116" s="671">
        <f t="shared" si="42"/>
        <v>22869</v>
      </c>
    </row>
    <row r="117" spans="2:10" ht="12.75" thickBot="1">
      <c r="B117" s="670">
        <v>40.700000000000003</v>
      </c>
      <c r="C117" s="671">
        <f t="shared" si="26"/>
        <v>75</v>
      </c>
      <c r="D117" s="1400">
        <f>B117*C117</f>
        <v>3052.5</v>
      </c>
      <c r="E117" s="671">
        <f t="shared" si="32"/>
        <v>6.16</v>
      </c>
      <c r="F117" s="1400">
        <f>D117*E117</f>
        <v>18803.400000000001</v>
      </c>
      <c r="G117" s="1401">
        <f>G116</f>
        <v>1.25</v>
      </c>
      <c r="H117" s="1401">
        <f>F117*G117</f>
        <v>23504.25</v>
      </c>
      <c r="I117" s="1401">
        <f>H117*12/100</f>
        <v>2820.51</v>
      </c>
      <c r="J117" s="671">
        <f t="shared" si="42"/>
        <v>23504.25</v>
      </c>
    </row>
    <row r="118" spans="2:10" ht="12.75" thickBot="1">
      <c r="B118" s="670">
        <v>42.900000000000006</v>
      </c>
      <c r="C118" s="671">
        <f t="shared" si="26"/>
        <v>75</v>
      </c>
      <c r="D118" s="1400">
        <f>B118*C118</f>
        <v>3217.5000000000005</v>
      </c>
      <c r="E118" s="671">
        <f t="shared" si="32"/>
        <v>6.16</v>
      </c>
      <c r="F118" s="1400">
        <f>D118*E118</f>
        <v>19819.800000000003</v>
      </c>
      <c r="G118" s="1401">
        <f>G117</f>
        <v>1.25</v>
      </c>
      <c r="H118" s="1401">
        <f>F118*G118</f>
        <v>24774.750000000004</v>
      </c>
      <c r="I118" s="1401">
        <f>H118*12/100</f>
        <v>2972.9700000000007</v>
      </c>
      <c r="J118" s="671">
        <f t="shared" si="42"/>
        <v>24774.750000000004</v>
      </c>
    </row>
    <row r="119" spans="2:10" ht="12.75" thickBot="1">
      <c r="B119" s="670">
        <v>71.5</v>
      </c>
      <c r="C119" s="671">
        <f t="shared" si="26"/>
        <v>75</v>
      </c>
      <c r="D119" s="1400">
        <f>B119*C119</f>
        <v>5362.5</v>
      </c>
      <c r="E119" s="671">
        <f t="shared" si="32"/>
        <v>6.16</v>
      </c>
      <c r="F119" s="1400">
        <f>D119*E119</f>
        <v>33033</v>
      </c>
      <c r="G119" s="1401">
        <f>G118</f>
        <v>1.25</v>
      </c>
      <c r="H119" s="1401">
        <f>F119*G119</f>
        <v>41291.25</v>
      </c>
      <c r="I119" s="1401">
        <f>H119*12/100</f>
        <v>4954.95</v>
      </c>
      <c r="J119" s="671">
        <f t="shared" si="42"/>
        <v>41291.25</v>
      </c>
    </row>
    <row r="120" spans="2:10" ht="12.75" thickBot="1">
      <c r="C120" s="671"/>
      <c r="E120" s="671">
        <f t="shared" si="32"/>
        <v>6.16</v>
      </c>
      <c r="J120" s="671">
        <f t="shared" si="42"/>
        <v>0</v>
      </c>
    </row>
    <row r="121" spans="2:10" ht="12.75" thickBot="1">
      <c r="B121" s="670">
        <v>102.85000000000001</v>
      </c>
      <c r="C121" s="671">
        <v>75</v>
      </c>
      <c r="D121" s="1400">
        <f t="shared" ref="D121:D141" si="44">B121*C121</f>
        <v>7713.7500000000009</v>
      </c>
      <c r="E121" s="671">
        <f t="shared" si="32"/>
        <v>6.16</v>
      </c>
      <c r="F121" s="1400">
        <f t="shared" ref="F121:F141" si="45">D121*E121</f>
        <v>47516.700000000004</v>
      </c>
      <c r="G121" s="283">
        <v>1.25</v>
      </c>
      <c r="H121" s="1401">
        <f t="shared" ref="H121:H141" si="46">F121*G121</f>
        <v>59395.875000000007</v>
      </c>
      <c r="I121" s="1401">
        <f t="shared" ref="I121:I141" si="47">H121*12/100</f>
        <v>7127.505000000001</v>
      </c>
      <c r="J121" s="671">
        <f t="shared" si="42"/>
        <v>59395.875000000007</v>
      </c>
    </row>
    <row r="122" spans="2:10" ht="12.75" thickBot="1">
      <c r="B122" s="670">
        <v>120.45</v>
      </c>
      <c r="C122" s="671">
        <f t="shared" si="26"/>
        <v>75</v>
      </c>
      <c r="D122" s="1400">
        <f t="shared" si="44"/>
        <v>9033.75</v>
      </c>
      <c r="E122" s="671">
        <f t="shared" si="32"/>
        <v>6.16</v>
      </c>
      <c r="F122" s="1400">
        <f t="shared" si="45"/>
        <v>55647.9</v>
      </c>
      <c r="G122" s="1401">
        <f t="shared" ref="G122:G141" si="48">G121</f>
        <v>1.25</v>
      </c>
      <c r="H122" s="1401">
        <f t="shared" si="46"/>
        <v>69559.875</v>
      </c>
      <c r="I122" s="1401">
        <f t="shared" si="47"/>
        <v>8347.1849999999995</v>
      </c>
      <c r="J122" s="671">
        <f t="shared" si="42"/>
        <v>69559.875</v>
      </c>
    </row>
    <row r="123" spans="2:10" ht="12.75" thickBot="1">
      <c r="B123" s="670">
        <v>131.45000000000002</v>
      </c>
      <c r="C123" s="671">
        <f t="shared" si="26"/>
        <v>75</v>
      </c>
      <c r="D123" s="1400">
        <f t="shared" si="44"/>
        <v>9858.7500000000018</v>
      </c>
      <c r="E123" s="671">
        <f t="shared" si="32"/>
        <v>6.16</v>
      </c>
      <c r="F123" s="1400">
        <f t="shared" si="45"/>
        <v>60729.900000000016</v>
      </c>
      <c r="G123" s="1401">
        <f t="shared" si="48"/>
        <v>1.25</v>
      </c>
      <c r="H123" s="1401">
        <f t="shared" si="46"/>
        <v>75912.375000000015</v>
      </c>
      <c r="I123" s="1401">
        <f t="shared" si="47"/>
        <v>9109.4850000000024</v>
      </c>
      <c r="J123" s="671">
        <f t="shared" si="42"/>
        <v>75912.375000000015</v>
      </c>
    </row>
    <row r="124" spans="2:10" ht="12.75" thickBot="1">
      <c r="B124" s="670">
        <v>160.05000000000001</v>
      </c>
      <c r="C124" s="671">
        <f t="shared" si="26"/>
        <v>75</v>
      </c>
      <c r="D124" s="1400">
        <f t="shared" si="44"/>
        <v>12003.75</v>
      </c>
      <c r="E124" s="671">
        <f t="shared" si="32"/>
        <v>6.16</v>
      </c>
      <c r="F124" s="1400">
        <f t="shared" si="45"/>
        <v>73943.100000000006</v>
      </c>
      <c r="G124" s="1401">
        <f t="shared" si="48"/>
        <v>1.25</v>
      </c>
      <c r="H124" s="1401">
        <f t="shared" si="46"/>
        <v>92428.875</v>
      </c>
      <c r="I124" s="1401">
        <f t="shared" si="47"/>
        <v>11091.465</v>
      </c>
      <c r="J124" s="671">
        <f t="shared" si="42"/>
        <v>92428.875</v>
      </c>
    </row>
    <row r="125" spans="2:10" ht="12.75" thickBot="1">
      <c r="B125" s="670">
        <v>183.15</v>
      </c>
      <c r="C125" s="671">
        <f t="shared" si="26"/>
        <v>75</v>
      </c>
      <c r="D125" s="1400">
        <f t="shared" si="44"/>
        <v>13736.25</v>
      </c>
      <c r="E125" s="671">
        <f t="shared" si="32"/>
        <v>6.16</v>
      </c>
      <c r="F125" s="1400">
        <f t="shared" si="45"/>
        <v>84615.3</v>
      </c>
      <c r="G125" s="1401">
        <f t="shared" si="48"/>
        <v>1.25</v>
      </c>
      <c r="H125" s="1401">
        <f t="shared" si="46"/>
        <v>105769.125</v>
      </c>
      <c r="I125" s="1401">
        <f t="shared" si="47"/>
        <v>12692.295</v>
      </c>
      <c r="J125" s="671">
        <f t="shared" si="42"/>
        <v>105769.125</v>
      </c>
    </row>
    <row r="126" spans="2:10" ht="12.75" thickBot="1">
      <c r="B126" s="670">
        <v>257.40000000000003</v>
      </c>
      <c r="C126" s="671">
        <f t="shared" si="26"/>
        <v>75</v>
      </c>
      <c r="D126" s="1400">
        <f t="shared" si="44"/>
        <v>19305.000000000004</v>
      </c>
      <c r="E126" s="671">
        <f t="shared" si="32"/>
        <v>6.16</v>
      </c>
      <c r="F126" s="1400">
        <f t="shared" si="45"/>
        <v>118918.80000000003</v>
      </c>
      <c r="G126" s="1401">
        <f t="shared" si="48"/>
        <v>1.25</v>
      </c>
      <c r="H126" s="1401">
        <f t="shared" si="46"/>
        <v>148648.50000000003</v>
      </c>
      <c r="I126" s="1401">
        <f t="shared" si="47"/>
        <v>17837.820000000003</v>
      </c>
      <c r="J126" s="671">
        <f t="shared" si="42"/>
        <v>148648.50000000003</v>
      </c>
    </row>
    <row r="127" spans="2:10" ht="12.75" thickBot="1">
      <c r="B127" s="670">
        <v>331.65000000000003</v>
      </c>
      <c r="C127" s="671">
        <f t="shared" si="26"/>
        <v>75</v>
      </c>
      <c r="D127" s="1400">
        <f t="shared" si="44"/>
        <v>24873.750000000004</v>
      </c>
      <c r="E127" s="671">
        <f t="shared" si="32"/>
        <v>6.16</v>
      </c>
      <c r="F127" s="1400">
        <f t="shared" si="45"/>
        <v>153222.30000000002</v>
      </c>
      <c r="G127" s="1401">
        <f t="shared" si="48"/>
        <v>1.25</v>
      </c>
      <c r="H127" s="1401">
        <f t="shared" si="46"/>
        <v>191527.87500000003</v>
      </c>
      <c r="I127" s="1401">
        <f t="shared" si="47"/>
        <v>22983.345000000005</v>
      </c>
      <c r="J127" s="671">
        <f t="shared" si="42"/>
        <v>191527.87500000003</v>
      </c>
    </row>
    <row r="128" spans="2:10" ht="12.75" thickBot="1">
      <c r="B128" s="670">
        <v>429.00000000000006</v>
      </c>
      <c r="C128" s="671">
        <f t="shared" si="26"/>
        <v>75</v>
      </c>
      <c r="D128" s="1400">
        <f t="shared" si="44"/>
        <v>32175.000000000004</v>
      </c>
      <c r="E128" s="671">
        <f t="shared" si="32"/>
        <v>6.16</v>
      </c>
      <c r="F128" s="1400">
        <f t="shared" si="45"/>
        <v>198198.00000000003</v>
      </c>
      <c r="G128" s="1401">
        <f t="shared" si="48"/>
        <v>1.25</v>
      </c>
      <c r="H128" s="1401">
        <f t="shared" si="46"/>
        <v>247747.50000000003</v>
      </c>
      <c r="I128" s="1401">
        <f t="shared" si="47"/>
        <v>29729.700000000004</v>
      </c>
      <c r="J128" s="671">
        <f t="shared" si="42"/>
        <v>247747.50000000003</v>
      </c>
    </row>
    <row r="129" spans="2:10" ht="12.75" thickBot="1">
      <c r="B129" s="670">
        <v>578.05000000000007</v>
      </c>
      <c r="C129" s="671">
        <f t="shared" si="26"/>
        <v>75</v>
      </c>
      <c r="D129" s="1400">
        <f t="shared" si="44"/>
        <v>43353.750000000007</v>
      </c>
      <c r="E129" s="671">
        <f t="shared" si="32"/>
        <v>6.16</v>
      </c>
      <c r="F129" s="1400">
        <f t="shared" si="45"/>
        <v>267059.10000000003</v>
      </c>
      <c r="G129" s="1401">
        <f t="shared" si="48"/>
        <v>1.25</v>
      </c>
      <c r="H129" s="1401">
        <f t="shared" si="46"/>
        <v>333823.87500000006</v>
      </c>
      <c r="I129" s="1401">
        <f t="shared" si="47"/>
        <v>40058.865000000013</v>
      </c>
      <c r="J129" s="671">
        <f t="shared" si="42"/>
        <v>333823.87500000006</v>
      </c>
    </row>
    <row r="130" spans="2:10" ht="12.75" thickBot="1">
      <c r="B130" s="670">
        <v>40.150000000000006</v>
      </c>
      <c r="C130" s="671">
        <f t="shared" si="26"/>
        <v>75</v>
      </c>
      <c r="D130" s="1400">
        <f t="shared" si="44"/>
        <v>3011.2500000000005</v>
      </c>
      <c r="E130" s="671">
        <f t="shared" si="32"/>
        <v>6.16</v>
      </c>
      <c r="F130" s="1400">
        <f t="shared" si="45"/>
        <v>18549.300000000003</v>
      </c>
      <c r="G130" s="1401">
        <f t="shared" si="48"/>
        <v>1.25</v>
      </c>
      <c r="H130" s="1401">
        <f t="shared" si="46"/>
        <v>23186.625000000004</v>
      </c>
      <c r="I130" s="1401">
        <f t="shared" si="47"/>
        <v>2782.3950000000004</v>
      </c>
      <c r="J130" s="671">
        <f t="shared" si="42"/>
        <v>23186.625000000004</v>
      </c>
    </row>
    <row r="131" spans="2:10" ht="12.75" thickBot="1">
      <c r="B131" s="670">
        <v>40.150000000000006</v>
      </c>
      <c r="C131" s="671">
        <f t="shared" si="26"/>
        <v>75</v>
      </c>
      <c r="D131" s="1400">
        <f t="shared" si="44"/>
        <v>3011.2500000000005</v>
      </c>
      <c r="E131" s="671">
        <f t="shared" si="32"/>
        <v>6.16</v>
      </c>
      <c r="F131" s="1400">
        <f t="shared" si="45"/>
        <v>18549.300000000003</v>
      </c>
      <c r="G131" s="1401">
        <f t="shared" si="48"/>
        <v>1.25</v>
      </c>
      <c r="H131" s="1401">
        <f t="shared" si="46"/>
        <v>23186.625000000004</v>
      </c>
      <c r="I131" s="1401">
        <f t="shared" si="47"/>
        <v>2782.3950000000004</v>
      </c>
      <c r="J131" s="671">
        <f t="shared" si="42"/>
        <v>23186.625000000004</v>
      </c>
    </row>
    <row r="132" spans="2:10" ht="12.75" thickBot="1">
      <c r="B132" s="670">
        <v>40.150000000000006</v>
      </c>
      <c r="C132" s="671">
        <f t="shared" ref="C132:C141" si="49">C131</f>
        <v>75</v>
      </c>
      <c r="D132" s="1400">
        <f t="shared" si="44"/>
        <v>3011.2500000000005</v>
      </c>
      <c r="E132" s="671">
        <f t="shared" si="32"/>
        <v>6.16</v>
      </c>
      <c r="F132" s="1400">
        <f t="shared" si="45"/>
        <v>18549.300000000003</v>
      </c>
      <c r="G132" s="1401">
        <f t="shared" si="48"/>
        <v>1.25</v>
      </c>
      <c r="H132" s="1401">
        <f t="shared" si="46"/>
        <v>23186.625000000004</v>
      </c>
      <c r="I132" s="1401">
        <f t="shared" si="47"/>
        <v>2782.3950000000004</v>
      </c>
      <c r="J132" s="671">
        <f t="shared" si="42"/>
        <v>23186.625000000004</v>
      </c>
    </row>
    <row r="133" spans="2:10" ht="12.75" thickBot="1">
      <c r="B133" s="670">
        <v>40.150000000000006</v>
      </c>
      <c r="C133" s="671">
        <f t="shared" si="49"/>
        <v>75</v>
      </c>
      <c r="D133" s="1400">
        <f t="shared" si="44"/>
        <v>3011.2500000000005</v>
      </c>
      <c r="E133" s="671">
        <f t="shared" si="32"/>
        <v>6.16</v>
      </c>
      <c r="F133" s="1400">
        <f t="shared" si="45"/>
        <v>18549.300000000003</v>
      </c>
      <c r="G133" s="1401">
        <f t="shared" si="48"/>
        <v>1.25</v>
      </c>
      <c r="H133" s="1401">
        <f t="shared" si="46"/>
        <v>23186.625000000004</v>
      </c>
      <c r="I133" s="1401">
        <f t="shared" si="47"/>
        <v>2782.3950000000004</v>
      </c>
      <c r="J133" s="671">
        <f t="shared" si="42"/>
        <v>23186.625000000004</v>
      </c>
    </row>
    <row r="134" spans="2:10" ht="12.75" thickBot="1">
      <c r="B134" s="670">
        <v>40.150000000000006</v>
      </c>
      <c r="C134" s="671">
        <f t="shared" si="49"/>
        <v>75</v>
      </c>
      <c r="D134" s="1400">
        <f t="shared" si="44"/>
        <v>3011.2500000000005</v>
      </c>
      <c r="E134" s="671">
        <f t="shared" si="32"/>
        <v>6.16</v>
      </c>
      <c r="F134" s="1400">
        <f t="shared" si="45"/>
        <v>18549.300000000003</v>
      </c>
      <c r="G134" s="1401">
        <f t="shared" si="48"/>
        <v>1.25</v>
      </c>
      <c r="H134" s="1401">
        <f t="shared" si="46"/>
        <v>23186.625000000004</v>
      </c>
      <c r="I134" s="1401">
        <f t="shared" si="47"/>
        <v>2782.3950000000004</v>
      </c>
      <c r="J134" s="671">
        <f t="shared" si="42"/>
        <v>23186.625000000004</v>
      </c>
    </row>
    <row r="135" spans="2:10" ht="12.75" thickBot="1">
      <c r="B135" s="670">
        <v>40.150000000000006</v>
      </c>
      <c r="C135" s="671">
        <f t="shared" si="49"/>
        <v>75</v>
      </c>
      <c r="D135" s="1400">
        <f t="shared" si="44"/>
        <v>3011.2500000000005</v>
      </c>
      <c r="E135" s="671">
        <f t="shared" si="32"/>
        <v>6.16</v>
      </c>
      <c r="F135" s="1400">
        <f t="shared" si="45"/>
        <v>18549.300000000003</v>
      </c>
      <c r="G135" s="1401">
        <f t="shared" si="48"/>
        <v>1.25</v>
      </c>
      <c r="H135" s="1401">
        <f t="shared" si="46"/>
        <v>23186.625000000004</v>
      </c>
      <c r="I135" s="1401">
        <f t="shared" si="47"/>
        <v>2782.3950000000004</v>
      </c>
      <c r="J135" s="671">
        <f t="shared" si="42"/>
        <v>23186.625000000004</v>
      </c>
    </row>
    <row r="136" spans="2:10" ht="12.75" thickBot="1">
      <c r="B136" s="670">
        <v>40.150000000000006</v>
      </c>
      <c r="C136" s="671">
        <f t="shared" si="49"/>
        <v>75</v>
      </c>
      <c r="D136" s="1400">
        <f t="shared" si="44"/>
        <v>3011.2500000000005</v>
      </c>
      <c r="E136" s="671">
        <f t="shared" si="32"/>
        <v>6.16</v>
      </c>
      <c r="F136" s="1400">
        <f t="shared" si="45"/>
        <v>18549.300000000003</v>
      </c>
      <c r="G136" s="1401">
        <f t="shared" si="48"/>
        <v>1.25</v>
      </c>
      <c r="H136" s="1401">
        <f t="shared" si="46"/>
        <v>23186.625000000004</v>
      </c>
      <c r="I136" s="1401">
        <f t="shared" si="47"/>
        <v>2782.3950000000004</v>
      </c>
      <c r="J136" s="671">
        <f t="shared" si="42"/>
        <v>23186.625000000004</v>
      </c>
    </row>
    <row r="137" spans="2:10" ht="12.75" thickBot="1">
      <c r="B137" s="670">
        <v>40.150000000000006</v>
      </c>
      <c r="C137" s="671">
        <f t="shared" si="49"/>
        <v>75</v>
      </c>
      <c r="D137" s="1400">
        <f t="shared" si="44"/>
        <v>3011.2500000000005</v>
      </c>
      <c r="E137" s="671">
        <f t="shared" si="32"/>
        <v>6.16</v>
      </c>
      <c r="F137" s="1400">
        <f t="shared" si="45"/>
        <v>18549.300000000003</v>
      </c>
      <c r="G137" s="1401">
        <f t="shared" si="48"/>
        <v>1.25</v>
      </c>
      <c r="H137" s="1401">
        <f t="shared" si="46"/>
        <v>23186.625000000004</v>
      </c>
      <c r="I137" s="1401">
        <f t="shared" si="47"/>
        <v>2782.3950000000004</v>
      </c>
      <c r="J137" s="671">
        <f t="shared" si="42"/>
        <v>23186.625000000004</v>
      </c>
    </row>
    <row r="138" spans="2:10" ht="12.75" thickBot="1">
      <c r="B138" s="670">
        <v>40.150000000000006</v>
      </c>
      <c r="C138" s="671">
        <f t="shared" si="49"/>
        <v>75</v>
      </c>
      <c r="D138" s="1400">
        <f t="shared" si="44"/>
        <v>3011.2500000000005</v>
      </c>
      <c r="E138" s="671">
        <f t="shared" si="32"/>
        <v>6.16</v>
      </c>
      <c r="F138" s="1400">
        <f t="shared" si="45"/>
        <v>18549.300000000003</v>
      </c>
      <c r="G138" s="1401">
        <f t="shared" si="48"/>
        <v>1.25</v>
      </c>
      <c r="H138" s="1401">
        <f t="shared" si="46"/>
        <v>23186.625000000004</v>
      </c>
      <c r="I138" s="1401">
        <f t="shared" si="47"/>
        <v>2782.3950000000004</v>
      </c>
      <c r="J138" s="671">
        <f t="shared" si="42"/>
        <v>23186.625000000004</v>
      </c>
    </row>
    <row r="139" spans="2:10" ht="12.75" thickBot="1">
      <c r="B139" s="670">
        <v>44</v>
      </c>
      <c r="C139" s="671">
        <f t="shared" si="49"/>
        <v>75</v>
      </c>
      <c r="D139" s="1400">
        <f t="shared" si="44"/>
        <v>3300</v>
      </c>
      <c r="E139" s="671">
        <f t="shared" si="32"/>
        <v>6.16</v>
      </c>
      <c r="F139" s="1400">
        <f t="shared" si="45"/>
        <v>20328</v>
      </c>
      <c r="G139" s="1401">
        <f t="shared" si="48"/>
        <v>1.25</v>
      </c>
      <c r="H139" s="1401">
        <f t="shared" si="46"/>
        <v>25410</v>
      </c>
      <c r="I139" s="1401">
        <f t="shared" si="47"/>
        <v>3049.2</v>
      </c>
      <c r="J139" s="671">
        <f t="shared" si="42"/>
        <v>25410</v>
      </c>
    </row>
    <row r="140" spans="2:10" ht="12.75" thickBot="1">
      <c r="B140" s="670">
        <v>63.250000000000007</v>
      </c>
      <c r="C140" s="671">
        <f t="shared" si="49"/>
        <v>75</v>
      </c>
      <c r="D140" s="1400">
        <f t="shared" si="44"/>
        <v>4743.7500000000009</v>
      </c>
      <c r="E140" s="671">
        <f t="shared" si="32"/>
        <v>6.16</v>
      </c>
      <c r="F140" s="1400">
        <f t="shared" si="45"/>
        <v>29221.500000000007</v>
      </c>
      <c r="G140" s="1401">
        <f t="shared" si="48"/>
        <v>1.25</v>
      </c>
      <c r="H140" s="1401">
        <f t="shared" si="46"/>
        <v>36526.875000000007</v>
      </c>
      <c r="I140" s="1401">
        <f t="shared" si="47"/>
        <v>4383.2250000000013</v>
      </c>
      <c r="J140" s="671">
        <f t="shared" si="42"/>
        <v>36526.875000000007</v>
      </c>
    </row>
    <row r="141" spans="2:10">
      <c r="B141" s="670">
        <v>94.600000000000009</v>
      </c>
      <c r="C141" s="671">
        <f t="shared" si="49"/>
        <v>75</v>
      </c>
      <c r="D141" s="1400">
        <f t="shared" si="44"/>
        <v>7095.0000000000009</v>
      </c>
      <c r="E141" s="671">
        <f t="shared" si="32"/>
        <v>6.16</v>
      </c>
      <c r="F141" s="1400">
        <f t="shared" si="45"/>
        <v>43705.200000000004</v>
      </c>
      <c r="G141" s="1401">
        <f t="shared" si="48"/>
        <v>1.25</v>
      </c>
      <c r="H141" s="1401">
        <f t="shared" si="46"/>
        <v>54631.500000000007</v>
      </c>
      <c r="I141" s="1401">
        <f t="shared" si="47"/>
        <v>6555.7800000000016</v>
      </c>
      <c r="J141" s="671">
        <f t="shared" si="42"/>
        <v>54631.500000000007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002060"/>
    <pageSetUpPr fitToPage="1"/>
  </sheetPr>
  <dimension ref="A1:E68"/>
  <sheetViews>
    <sheetView view="pageBreakPreview" zoomScaleNormal="64" zoomScaleSheetLayoutView="100" workbookViewId="0">
      <selection activeCell="K10" sqref="K10"/>
    </sheetView>
  </sheetViews>
  <sheetFormatPr defaultRowHeight="15"/>
  <cols>
    <col min="1" max="1" width="19.5703125" style="1431" customWidth="1"/>
    <col min="2" max="2" width="4.140625" style="1431" customWidth="1"/>
    <col min="3" max="3" width="94.42578125" style="1432" customWidth="1"/>
    <col min="4" max="4" width="10.85546875" style="1433" customWidth="1"/>
    <col min="5" max="5" width="15.42578125" style="1431" customWidth="1"/>
    <col min="6" max="16384" width="9.140625" style="1380"/>
  </cols>
  <sheetData>
    <row r="1" spans="1:5" ht="21.75" customHeight="1">
      <c r="A1" s="1405"/>
      <c r="B1" s="1406"/>
      <c r="C1" s="1407" t="s">
        <v>2863</v>
      </c>
      <c r="D1" s="1408"/>
      <c r="E1" s="1409"/>
    </row>
    <row r="2" spans="1:5" ht="39.75" customHeight="1">
      <c r="A2" s="1410"/>
      <c r="B2" s="1411"/>
      <c r="C2" s="3161" t="s">
        <v>2864</v>
      </c>
      <c r="D2" s="3162"/>
      <c r="E2" s="3163"/>
    </row>
    <row r="3" spans="1:5" ht="33" customHeight="1">
      <c r="A3" s="1412" t="s">
        <v>1004</v>
      </c>
      <c r="B3" s="1412" t="s">
        <v>1005</v>
      </c>
      <c r="C3" s="1413" t="s">
        <v>222</v>
      </c>
      <c r="D3" s="1382" t="s">
        <v>2587</v>
      </c>
      <c r="E3" s="1383" t="s">
        <v>2588</v>
      </c>
    </row>
    <row r="4" spans="1:5" ht="15" customHeight="1">
      <c r="A4" s="1414"/>
      <c r="B4" s="1395">
        <v>1</v>
      </c>
      <c r="C4" s="1415" t="s">
        <v>2865</v>
      </c>
      <c r="D4" s="1416">
        <f>Данфосс!J3</f>
        <v>44178.353702683205</v>
      </c>
      <c r="E4" s="1395" t="s">
        <v>2866</v>
      </c>
    </row>
    <row r="5" spans="1:5" ht="15" customHeight="1">
      <c r="A5" s="1417"/>
      <c r="B5" s="1395">
        <v>2</v>
      </c>
      <c r="C5" s="1415" t="s">
        <v>2867</v>
      </c>
      <c r="D5" s="1416">
        <f>Данфосс!J4</f>
        <v>49399.431867545762</v>
      </c>
      <c r="E5" s="1395" t="s">
        <v>2868</v>
      </c>
    </row>
    <row r="6" spans="1:5" ht="15" customHeight="1">
      <c r="A6" s="1417"/>
      <c r="B6" s="1395">
        <v>3</v>
      </c>
      <c r="C6" s="1415" t="s">
        <v>2869</v>
      </c>
      <c r="D6" s="1416">
        <f>Данфосс!J5</f>
        <v>50202.674662140016</v>
      </c>
      <c r="E6" s="1395" t="s">
        <v>2870</v>
      </c>
    </row>
    <row r="7" spans="1:5" ht="15" customHeight="1">
      <c r="A7" s="1417"/>
      <c r="B7" s="1395">
        <v>4</v>
      </c>
      <c r="C7" s="1415" t="s">
        <v>2871</v>
      </c>
      <c r="D7" s="1416">
        <f>Данфосс!J6</f>
        <v>56226.995621596812</v>
      </c>
      <c r="E7" s="1395" t="s">
        <v>2872</v>
      </c>
    </row>
    <row r="8" spans="1:5" ht="15" customHeight="1">
      <c r="A8" s="1417"/>
      <c r="B8" s="1395">
        <v>5</v>
      </c>
      <c r="C8" s="1415" t="s">
        <v>2873</v>
      </c>
      <c r="D8" s="1416">
        <f>Данфосс!J7</f>
        <v>90364.814391852022</v>
      </c>
      <c r="E8" s="1395" t="s">
        <v>2874</v>
      </c>
    </row>
    <row r="9" spans="1:5" ht="15" customHeight="1">
      <c r="A9" s="1417"/>
      <c r="B9" s="1395">
        <v>6</v>
      </c>
      <c r="C9" s="1415" t="s">
        <v>2875</v>
      </c>
      <c r="D9" s="1416">
        <f>Данфосс!J8</f>
        <v>60243.209594568012</v>
      </c>
      <c r="E9" s="1395" t="s">
        <v>2876</v>
      </c>
    </row>
    <row r="10" spans="1:5" ht="15" customHeight="1">
      <c r="A10" s="1417"/>
      <c r="B10" s="1395">
        <v>7</v>
      </c>
      <c r="C10" s="1415" t="s">
        <v>2877</v>
      </c>
      <c r="D10" s="1416">
        <f>Данфосс!J9</f>
        <v>80324.279459424011</v>
      </c>
      <c r="E10" s="1395" t="s">
        <v>2878</v>
      </c>
    </row>
    <row r="11" spans="1:5" ht="15" customHeight="1">
      <c r="A11" s="1417"/>
      <c r="B11" s="1395">
        <v>8</v>
      </c>
      <c r="C11" s="1415" t="s">
        <v>2879</v>
      </c>
      <c r="D11" s="1416">
        <f>Данфосс!J10</f>
        <v>92372.921378337618</v>
      </c>
      <c r="E11" s="1395" t="s">
        <v>2880</v>
      </c>
    </row>
    <row r="12" spans="1:5" ht="15" customHeight="1">
      <c r="A12" s="1417"/>
      <c r="B12" s="1395">
        <v>9</v>
      </c>
      <c r="C12" s="1418" t="s">
        <v>2881</v>
      </c>
      <c r="D12" s="1416">
        <f>Данфосс!J11</f>
        <v>91168.057186446269</v>
      </c>
      <c r="E12" s="1395" t="s">
        <v>2882</v>
      </c>
    </row>
    <row r="13" spans="1:5" ht="15" customHeight="1">
      <c r="A13" s="1417"/>
      <c r="B13" s="1395">
        <v>10</v>
      </c>
      <c r="C13" s="1418" t="s">
        <v>2883</v>
      </c>
      <c r="D13" s="1416">
        <f>Данфосс!J12</f>
        <v>91569.678583743385</v>
      </c>
      <c r="E13" s="1395" t="s">
        <v>2884</v>
      </c>
    </row>
    <row r="14" spans="1:5" ht="15" customHeight="1">
      <c r="A14" s="1417"/>
      <c r="B14" s="1395">
        <v>11</v>
      </c>
      <c r="C14" s="1418" t="s">
        <v>2885</v>
      </c>
      <c r="D14" s="1416">
        <f>Данфосс!J13</f>
        <v>120486.41918913602</v>
      </c>
      <c r="E14" s="1395" t="s">
        <v>2886</v>
      </c>
    </row>
    <row r="15" spans="1:5" ht="15" customHeight="1">
      <c r="A15" s="1417"/>
      <c r="B15" s="1395">
        <v>12</v>
      </c>
      <c r="C15" s="1418" t="s">
        <v>2887</v>
      </c>
      <c r="D15" s="1416">
        <f>Данфосс!J14</f>
        <v>168680.98686479044</v>
      </c>
      <c r="E15" s="1395" t="s">
        <v>2888</v>
      </c>
    </row>
    <row r="16" spans="1:5" ht="15" customHeight="1">
      <c r="A16" s="1417"/>
      <c r="B16" s="1395">
        <v>13</v>
      </c>
      <c r="C16" s="1418" t="s">
        <v>2889</v>
      </c>
      <c r="D16" s="1416">
        <f>Данфосс!J15</f>
        <v>220891.768513416</v>
      </c>
      <c r="E16" s="1395" t="s">
        <v>2890</v>
      </c>
    </row>
    <row r="17" spans="1:5" ht="15" customHeight="1">
      <c r="A17" s="1417"/>
      <c r="B17" s="1395">
        <v>14</v>
      </c>
      <c r="C17" s="1418" t="s">
        <v>2891</v>
      </c>
      <c r="D17" s="1416">
        <f>Данфосс!J16</f>
        <v>261053.90824312804</v>
      </c>
      <c r="E17" s="1395" t="s">
        <v>2892</v>
      </c>
    </row>
    <row r="18" spans="1:5" ht="15" customHeight="1">
      <c r="A18" s="1417"/>
      <c r="B18" s="1395">
        <v>15</v>
      </c>
      <c r="C18" s="1418" t="s">
        <v>2893</v>
      </c>
      <c r="D18" s="1416">
        <f>Данфосс!J17</f>
        <v>341378.18770255207</v>
      </c>
      <c r="E18" s="1395" t="s">
        <v>2894</v>
      </c>
    </row>
    <row r="19" spans="1:5" ht="15" customHeight="1">
      <c r="A19" s="1417"/>
      <c r="B19" s="1395">
        <v>16</v>
      </c>
      <c r="C19" s="1418" t="s">
        <v>2895</v>
      </c>
      <c r="D19" s="1416">
        <f>Данфосс!J18</f>
        <v>441783.537026832</v>
      </c>
      <c r="E19" s="1395" t="s">
        <v>2896</v>
      </c>
    </row>
    <row r="20" spans="1:5" ht="15" customHeight="1">
      <c r="A20" s="1417"/>
      <c r="B20" s="1395">
        <v>17</v>
      </c>
      <c r="C20" s="1418" t="s">
        <v>2897</v>
      </c>
      <c r="D20" s="1416">
        <f>Данфосс!J19</f>
        <v>530943.48722679273</v>
      </c>
      <c r="E20" s="1395" t="s">
        <v>2898</v>
      </c>
    </row>
    <row r="21" spans="1:5" ht="15" customHeight="1">
      <c r="A21" s="1417"/>
      <c r="B21" s="1395">
        <v>18</v>
      </c>
      <c r="C21" s="1418" t="s">
        <v>2899</v>
      </c>
      <c r="D21" s="1416">
        <f>Данфосс!J20</f>
        <v>7630.8065486452806</v>
      </c>
      <c r="E21" s="1395" t="s">
        <v>2900</v>
      </c>
    </row>
    <row r="22" spans="1:5" ht="15" customHeight="1">
      <c r="A22" s="1417"/>
      <c r="B22" s="1395">
        <v>19</v>
      </c>
      <c r="C22" s="1418" t="s">
        <v>2901</v>
      </c>
      <c r="D22" s="1416">
        <f>Данфосс!J21</f>
        <v>7630.8065486452806</v>
      </c>
      <c r="E22" s="1395" t="s">
        <v>2902</v>
      </c>
    </row>
    <row r="23" spans="1:5" ht="15" customHeight="1">
      <c r="A23" s="1417"/>
      <c r="B23" s="1395">
        <v>20</v>
      </c>
      <c r="C23" s="1418" t="s">
        <v>2903</v>
      </c>
      <c r="D23" s="1416">
        <f>Данфосс!J22</f>
        <v>2811.3497810798403</v>
      </c>
      <c r="E23" s="1395" t="s">
        <v>2904</v>
      </c>
    </row>
    <row r="24" spans="1:5" ht="15" customHeight="1">
      <c r="A24" s="1417"/>
      <c r="B24" s="1395">
        <v>21</v>
      </c>
      <c r="C24" s="1418" t="s">
        <v>2905</v>
      </c>
      <c r="D24" s="1416">
        <f>Данфосс!J23</f>
        <v>3212.9711783769608</v>
      </c>
      <c r="E24" s="1395" t="s">
        <v>2906</v>
      </c>
    </row>
    <row r="25" spans="1:5" ht="15" customHeight="1">
      <c r="A25" s="1417"/>
      <c r="B25" s="1395">
        <v>22</v>
      </c>
      <c r="C25" s="1418" t="s">
        <v>2907</v>
      </c>
      <c r="D25" s="1416">
        <f>Данфосс!J24</f>
        <v>4016.2139729712003</v>
      </c>
      <c r="E25" s="1395" t="s">
        <v>2908</v>
      </c>
    </row>
    <row r="26" spans="1:5" ht="15" customHeight="1">
      <c r="A26" s="1417"/>
      <c r="B26" s="1395">
        <v>23</v>
      </c>
      <c r="C26" s="1418" t="s">
        <v>2909</v>
      </c>
      <c r="D26" s="1416">
        <f>Данфосс!J25</f>
        <v>5622.6995621596807</v>
      </c>
      <c r="E26" s="1395" t="s">
        <v>2910</v>
      </c>
    </row>
    <row r="27" spans="1:5" ht="15" customHeight="1">
      <c r="A27" s="1417"/>
      <c r="B27" s="1419">
        <v>24</v>
      </c>
      <c r="C27" s="1420" t="s">
        <v>2911</v>
      </c>
      <c r="D27" s="1421">
        <f>Данфосс!J26</f>
        <v>5622.6995621596807</v>
      </c>
      <c r="E27" s="1419" t="s">
        <v>2912</v>
      </c>
    </row>
    <row r="28" spans="1:5" ht="36" customHeight="1">
      <c r="A28" s="1417"/>
      <c r="B28" s="1395"/>
      <c r="C28" s="1422" t="s">
        <v>2913</v>
      </c>
      <c r="D28" s="1382" t="s">
        <v>2587</v>
      </c>
      <c r="E28" s="1383" t="s">
        <v>2588</v>
      </c>
    </row>
    <row r="29" spans="1:5" ht="15" customHeight="1">
      <c r="A29" s="1417"/>
      <c r="B29" s="1395">
        <v>1</v>
      </c>
      <c r="C29" s="1415" t="s">
        <v>2914</v>
      </c>
      <c r="D29" s="1423">
        <f>Данфосс!J28</f>
        <v>140969.11045128916</v>
      </c>
      <c r="E29" s="1395" t="s">
        <v>2915</v>
      </c>
    </row>
    <row r="30" spans="1:5" ht="15" customHeight="1">
      <c r="A30" s="1417"/>
      <c r="B30" s="1395">
        <v>2</v>
      </c>
      <c r="C30" s="1415" t="s">
        <v>2916</v>
      </c>
      <c r="D30" s="1423">
        <f>Данфосс!J29</f>
        <v>174705.30782424723</v>
      </c>
      <c r="E30" s="1395" t="s">
        <v>2917</v>
      </c>
    </row>
    <row r="31" spans="1:5" ht="15" customHeight="1">
      <c r="A31" s="1417"/>
      <c r="B31" s="1395">
        <v>3</v>
      </c>
      <c r="C31" s="1415" t="s">
        <v>2918</v>
      </c>
      <c r="D31" s="1423">
        <f>Данфосс!J30</f>
        <v>212457.71917017651</v>
      </c>
      <c r="E31" s="1395" t="s">
        <v>2919</v>
      </c>
    </row>
    <row r="32" spans="1:5" ht="15" customHeight="1">
      <c r="A32" s="1417"/>
      <c r="B32" s="1395">
        <v>4</v>
      </c>
      <c r="C32" s="1415" t="s">
        <v>2920</v>
      </c>
      <c r="D32" s="1423">
        <f>Данфосс!J31</f>
        <v>232538.78903503253</v>
      </c>
      <c r="E32" s="1395" t="s">
        <v>2921</v>
      </c>
    </row>
    <row r="33" spans="1:5" ht="15" customHeight="1">
      <c r="A33" s="1417"/>
      <c r="B33" s="1395">
        <v>5</v>
      </c>
      <c r="C33" s="1415" t="s">
        <v>2922</v>
      </c>
      <c r="D33" s="1423">
        <f>Данфосс!J32</f>
        <v>245390.67374854037</v>
      </c>
      <c r="E33" s="1395" t="s">
        <v>2923</v>
      </c>
    </row>
    <row r="34" spans="1:5" ht="15" customHeight="1">
      <c r="A34" s="1417"/>
      <c r="B34" s="1395">
        <v>6</v>
      </c>
      <c r="C34" s="1415" t="s">
        <v>2924</v>
      </c>
      <c r="D34" s="1423">
        <f>Данфосс!J33</f>
        <v>293585.24142419477</v>
      </c>
      <c r="E34" s="1395" t="s">
        <v>2925</v>
      </c>
    </row>
    <row r="35" spans="1:5" ht="15" customHeight="1">
      <c r="A35" s="1417"/>
      <c r="B35" s="1395">
        <v>7</v>
      </c>
      <c r="C35" s="1415" t="s">
        <v>2926</v>
      </c>
      <c r="D35" s="1423">
        <f>Данфосс!J34</f>
        <v>332542.51696201542</v>
      </c>
      <c r="E35" s="1395" t="s">
        <v>2927</v>
      </c>
    </row>
    <row r="36" spans="1:5" ht="15" customHeight="1">
      <c r="A36" s="1417"/>
      <c r="B36" s="1395">
        <v>8</v>
      </c>
      <c r="C36" s="1415" t="s">
        <v>2928</v>
      </c>
      <c r="D36" s="1423">
        <f>Данфосс!J35</f>
        <v>447004.61519169476</v>
      </c>
      <c r="E36" s="1395" t="s">
        <v>2929</v>
      </c>
    </row>
    <row r="37" spans="1:5" ht="15" customHeight="1">
      <c r="A37" s="1417"/>
      <c r="B37" s="1395">
        <v>9</v>
      </c>
      <c r="C37" s="1418" t="s">
        <v>2930</v>
      </c>
      <c r="D37" s="1423">
        <f>Данфосс!J36</f>
        <v>529337.00163760432</v>
      </c>
      <c r="E37" s="1395" t="s">
        <v>2931</v>
      </c>
    </row>
    <row r="38" spans="1:5" ht="15" customHeight="1">
      <c r="A38" s="1417"/>
      <c r="B38" s="1395">
        <v>10</v>
      </c>
      <c r="C38" s="1418" t="s">
        <v>2932</v>
      </c>
      <c r="D38" s="1423">
        <f>Данфосс!J37</f>
        <v>700829.33828347467</v>
      </c>
      <c r="E38" s="1395" t="s">
        <v>2933</v>
      </c>
    </row>
    <row r="39" spans="1:5" ht="15" customHeight="1">
      <c r="A39" s="1417"/>
      <c r="B39" s="1395">
        <v>11</v>
      </c>
      <c r="C39" s="1418" t="s">
        <v>2934</v>
      </c>
      <c r="D39" s="1423">
        <f>Данфосс!J38</f>
        <v>786374.69590776111</v>
      </c>
      <c r="E39" s="1395" t="s">
        <v>2935</v>
      </c>
    </row>
    <row r="40" spans="1:5" ht="15" customHeight="1">
      <c r="A40" s="1417"/>
      <c r="B40" s="1395">
        <v>12</v>
      </c>
      <c r="C40" s="1418" t="s">
        <v>2936</v>
      </c>
      <c r="D40" s="1423">
        <f>Данфосс!J39</f>
        <v>1000438.9006671262</v>
      </c>
      <c r="E40" s="1395" t="s">
        <v>2937</v>
      </c>
    </row>
    <row r="41" spans="1:5" ht="15" customHeight="1">
      <c r="A41" s="1417"/>
      <c r="B41" s="1395">
        <v>13</v>
      </c>
      <c r="C41" s="1418" t="s">
        <v>2938</v>
      </c>
      <c r="D41" s="1423">
        <f>Данфосс!J40</f>
        <v>1223338.7761670277</v>
      </c>
      <c r="E41" s="1395" t="s">
        <v>2939</v>
      </c>
    </row>
    <row r="42" spans="1:5" ht="15" customHeight="1">
      <c r="A42" s="1417"/>
      <c r="B42" s="1395">
        <v>14</v>
      </c>
      <c r="C42" s="1418" t="s">
        <v>2940</v>
      </c>
      <c r="D42" s="1423">
        <f>Данфосс!J41</f>
        <v>1476360.2564642134</v>
      </c>
      <c r="E42" s="1395" t="s">
        <v>2941</v>
      </c>
    </row>
    <row r="43" spans="1:5" ht="15" customHeight="1">
      <c r="A43" s="1417"/>
      <c r="B43" s="1395">
        <v>15</v>
      </c>
      <c r="C43" s="1418" t="s">
        <v>2942</v>
      </c>
      <c r="D43" s="1423">
        <f>Данфосс!J42</f>
        <v>1769945.4978884081</v>
      </c>
      <c r="E43" s="1395" t="s">
        <v>2943</v>
      </c>
    </row>
    <row r="44" spans="1:5" ht="15" customHeight="1">
      <c r="A44" s="1417"/>
      <c r="B44" s="1395">
        <v>16</v>
      </c>
      <c r="C44" s="1418" t="s">
        <v>2944</v>
      </c>
      <c r="D44" s="1423">
        <f>Данфосс!J43</f>
        <v>2010918.3362666804</v>
      </c>
      <c r="E44" s="1395" t="s">
        <v>2945</v>
      </c>
    </row>
    <row r="45" spans="1:5" ht="15" customHeight="1">
      <c r="A45" s="1417"/>
      <c r="B45" s="1395">
        <v>17</v>
      </c>
      <c r="C45" s="1418" t="s">
        <v>2946</v>
      </c>
      <c r="D45" s="1423">
        <f>Данфосс!J44</f>
        <v>2367558.1370665226</v>
      </c>
      <c r="E45" s="1395" t="s">
        <v>2947</v>
      </c>
    </row>
    <row r="46" spans="1:5" ht="17.25" customHeight="1">
      <c r="A46" s="1417"/>
      <c r="B46" s="1395"/>
      <c r="C46" s="1418" t="s">
        <v>2948</v>
      </c>
      <c r="D46" s="1416"/>
      <c r="E46" s="1395"/>
    </row>
    <row r="47" spans="1:5" ht="29.25" customHeight="1">
      <c r="A47" s="1417"/>
      <c r="B47" s="1395"/>
      <c r="C47" s="1422" t="s">
        <v>2949</v>
      </c>
      <c r="D47" s="1382" t="s">
        <v>2587</v>
      </c>
      <c r="E47" s="1383" t="s">
        <v>2588</v>
      </c>
    </row>
    <row r="48" spans="1:5" ht="15" customHeight="1">
      <c r="A48" s="1417"/>
      <c r="B48" s="1395">
        <v>1</v>
      </c>
      <c r="C48" s="1415" t="s">
        <v>2950</v>
      </c>
      <c r="D48" s="1423">
        <f>Данфосс!J46</f>
        <v>93577.785570228982</v>
      </c>
      <c r="E48" s="1395" t="s">
        <v>2951</v>
      </c>
    </row>
    <row r="49" spans="1:5" ht="15" customHeight="1">
      <c r="A49" s="1417"/>
      <c r="B49" s="1395">
        <v>2</v>
      </c>
      <c r="C49" s="1415" t="s">
        <v>2952</v>
      </c>
      <c r="D49" s="1423">
        <f>Данфосс!J47</f>
        <v>108437.77727022243</v>
      </c>
      <c r="E49" s="1395" t="s">
        <v>2953</v>
      </c>
    </row>
    <row r="50" spans="1:5" ht="15" customHeight="1">
      <c r="A50" s="1417"/>
      <c r="B50" s="1395">
        <v>3</v>
      </c>
      <c r="C50" s="1415" t="s">
        <v>2954</v>
      </c>
      <c r="D50" s="1423">
        <f>Данфосс!J48</f>
        <v>144182.08162966612</v>
      </c>
      <c r="E50" s="1395" t="s">
        <v>2955</v>
      </c>
    </row>
    <row r="51" spans="1:5" ht="15" customHeight="1">
      <c r="A51" s="1417"/>
      <c r="B51" s="1395">
        <v>4</v>
      </c>
      <c r="C51" s="1415" t="s">
        <v>2956</v>
      </c>
      <c r="D51" s="1423">
        <f>Данфосс!J49</f>
        <v>175508.55061884149</v>
      </c>
      <c r="E51" s="1395" t="s">
        <v>2957</v>
      </c>
    </row>
    <row r="52" spans="1:5" ht="15" customHeight="1">
      <c r="A52" s="1417"/>
      <c r="B52" s="1395">
        <v>5</v>
      </c>
      <c r="C52" s="1415" t="s">
        <v>2958</v>
      </c>
      <c r="D52" s="1423">
        <f>Данфосс!J50</f>
        <v>196392.86327829171</v>
      </c>
      <c r="E52" s="1395" t="s">
        <v>2959</v>
      </c>
    </row>
    <row r="53" spans="1:5" ht="15" customHeight="1">
      <c r="A53" s="1417"/>
      <c r="B53" s="1395">
        <v>6</v>
      </c>
      <c r="C53" s="1415" t="s">
        <v>2960</v>
      </c>
      <c r="D53" s="1423">
        <f>Данфосс!J51</f>
        <v>210047.99078639376</v>
      </c>
      <c r="E53" s="1395" t="s">
        <v>2961</v>
      </c>
    </row>
    <row r="54" spans="1:5" ht="15" customHeight="1">
      <c r="A54" s="1417"/>
      <c r="B54" s="1395">
        <v>7</v>
      </c>
      <c r="C54" s="1415" t="s">
        <v>2962</v>
      </c>
      <c r="D54" s="1423">
        <f>Данфосс!J52</f>
        <v>259045.80125664247</v>
      </c>
      <c r="E54" s="1395" t="s">
        <v>2963</v>
      </c>
    </row>
    <row r="55" spans="1:5" ht="15" customHeight="1">
      <c r="A55" s="1417"/>
      <c r="B55" s="1395">
        <v>8</v>
      </c>
      <c r="C55" s="1415" t="s">
        <v>2964</v>
      </c>
      <c r="D55" s="1423">
        <f>Данфосс!J53</f>
        <v>291577.13443770923</v>
      </c>
      <c r="E55" s="1395" t="s">
        <v>2965</v>
      </c>
    </row>
    <row r="56" spans="1:5" ht="15" customHeight="1">
      <c r="A56" s="1417"/>
      <c r="B56" s="1395">
        <v>9</v>
      </c>
      <c r="C56" s="1418" t="s">
        <v>2966</v>
      </c>
      <c r="D56" s="1423">
        <f>Данфосс!J54</f>
        <v>398408.42611874314</v>
      </c>
      <c r="E56" s="1395" t="s">
        <v>2967</v>
      </c>
    </row>
    <row r="57" spans="1:5" ht="15" customHeight="1">
      <c r="A57" s="1417"/>
      <c r="B57" s="1395">
        <v>10</v>
      </c>
      <c r="C57" s="1418" t="s">
        <v>2968</v>
      </c>
      <c r="D57" s="1423">
        <f>Данфосс!J55</f>
        <v>456241.90732952836</v>
      </c>
      <c r="E57" s="1395" t="s">
        <v>2969</v>
      </c>
    </row>
    <row r="58" spans="1:5" ht="15" customHeight="1">
      <c r="A58" s="1417"/>
      <c r="B58" s="1395">
        <v>11</v>
      </c>
      <c r="C58" s="1418" t="s">
        <v>2970</v>
      </c>
      <c r="D58" s="1423">
        <f>Данфосс!J56</f>
        <v>575925.08372407022</v>
      </c>
      <c r="E58" s="1395" t="s">
        <v>2971</v>
      </c>
    </row>
    <row r="59" spans="1:5" ht="15" customHeight="1">
      <c r="A59" s="1417"/>
      <c r="B59" s="1395">
        <v>12</v>
      </c>
      <c r="C59" s="1418" t="s">
        <v>2972</v>
      </c>
      <c r="D59" s="1423">
        <f>Данфосс!J57</f>
        <v>675928.81165105314</v>
      </c>
      <c r="E59" s="1395" t="s">
        <v>2973</v>
      </c>
    </row>
    <row r="60" spans="1:5" ht="15" customHeight="1">
      <c r="A60" s="1417"/>
      <c r="B60" s="1395">
        <v>13</v>
      </c>
      <c r="C60" s="1418" t="s">
        <v>2974</v>
      </c>
      <c r="D60" s="1423">
        <f>Данфосс!J58</f>
        <v>935777.85570228973</v>
      </c>
      <c r="E60" s="1395" t="s">
        <v>2975</v>
      </c>
    </row>
    <row r="61" spans="1:5" ht="15" customHeight="1">
      <c r="A61" s="1417"/>
      <c r="B61" s="1395">
        <v>14</v>
      </c>
      <c r="C61" s="1418" t="s">
        <v>2976</v>
      </c>
      <c r="D61" s="1423">
        <f>Данфосс!J59</f>
        <v>1152251.7888454376</v>
      </c>
      <c r="E61" s="1395" t="s">
        <v>2977</v>
      </c>
    </row>
    <row r="62" spans="1:5" ht="15" customHeight="1">
      <c r="A62" s="1417"/>
      <c r="B62" s="1395">
        <v>15</v>
      </c>
      <c r="C62" s="1418" t="s">
        <v>2978</v>
      </c>
      <c r="D62" s="1423">
        <f>Данфосс!J60</f>
        <v>1415313.8040750511</v>
      </c>
      <c r="E62" s="1395" t="s">
        <v>2979</v>
      </c>
    </row>
    <row r="63" spans="1:5" ht="15" customHeight="1">
      <c r="A63" s="1417"/>
      <c r="B63" s="1395">
        <v>16</v>
      </c>
      <c r="C63" s="1418" t="s">
        <v>2980</v>
      </c>
      <c r="D63" s="1423">
        <f>Данфосс!J61</f>
        <v>1701268.2389506006</v>
      </c>
      <c r="E63" s="1395" t="s">
        <v>2981</v>
      </c>
    </row>
    <row r="64" spans="1:5" ht="15" customHeight="1">
      <c r="A64" s="1417"/>
      <c r="B64" s="1395">
        <v>17</v>
      </c>
      <c r="C64" s="1418" t="s">
        <v>2982</v>
      </c>
      <c r="D64" s="1423">
        <f>Данфосс!J62</f>
        <v>1936216.7563694161</v>
      </c>
      <c r="E64" s="1395" t="s">
        <v>2983</v>
      </c>
    </row>
    <row r="65" spans="1:5" ht="15" customHeight="1">
      <c r="A65" s="1417"/>
      <c r="B65" s="1395">
        <v>18</v>
      </c>
      <c r="C65" s="1418" t="s">
        <v>2984</v>
      </c>
      <c r="D65" s="1423">
        <f>Данфосс!J63</f>
        <v>2282816.0222368306</v>
      </c>
      <c r="E65" s="1395" t="s">
        <v>2985</v>
      </c>
    </row>
    <row r="66" spans="1:5" ht="15" customHeight="1">
      <c r="A66" s="1417"/>
      <c r="B66" s="1395">
        <v>19</v>
      </c>
      <c r="C66" s="1418" t="s">
        <v>2986</v>
      </c>
      <c r="D66" s="1423">
        <f>Данфосс!J64</f>
        <v>18474.584275667527</v>
      </c>
      <c r="E66" s="1395" t="s">
        <v>2987</v>
      </c>
    </row>
    <row r="67" spans="1:5" ht="15" customHeight="1">
      <c r="A67" s="1424"/>
      <c r="B67" s="1424"/>
      <c r="C67" s="1425" t="s">
        <v>2988</v>
      </c>
      <c r="D67" s="1426"/>
      <c r="E67" s="1410"/>
    </row>
    <row r="68" spans="1:5" ht="33.75" customHeight="1">
      <c r="A68" s="1427"/>
      <c r="B68" s="1428"/>
      <c r="C68" s="1429" t="s">
        <v>2989</v>
      </c>
      <c r="D68" s="1430"/>
      <c r="E68" s="1409"/>
    </row>
  </sheetData>
  <sheetProtection password="C617" sheet="1" objects="1" scenarios="1" selectLockedCells="1" selectUnlockedCells="1"/>
  <mergeCells count="1">
    <mergeCell ref="C2:E2"/>
  </mergeCells>
  <pageMargins left="0.7" right="0.7" top="0.75" bottom="0.75" header="0.3" footer="0.3"/>
  <pageSetup paperSize="9" scale="61" fitToHeight="0" orientation="portrait" horizontalDpi="4294967293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B1:K64"/>
  <sheetViews>
    <sheetView workbookViewId="0">
      <pane ySplit="1" topLeftCell="A2" activePane="bottomLeft" state="frozenSplit"/>
      <selection activeCell="E3" sqref="E3"/>
      <selection pane="bottomLeft" activeCell="E3" sqref="E3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10.5703125" style="670" customWidth="1"/>
    <col min="10" max="10" width="11.85546875" style="670" customWidth="1"/>
    <col min="11" max="16384" width="9.140625" style="665"/>
  </cols>
  <sheetData>
    <row r="1" spans="2:11" ht="24">
      <c r="B1" s="397" t="s">
        <v>1086</v>
      </c>
      <c r="C1" s="397" t="s">
        <v>1087</v>
      </c>
      <c r="D1" s="397" t="s">
        <v>988</v>
      </c>
      <c r="E1" s="397" t="s">
        <v>989</v>
      </c>
      <c r="F1" s="397" t="s">
        <v>990</v>
      </c>
      <c r="G1" s="397" t="s">
        <v>991</v>
      </c>
      <c r="H1" s="397" t="s">
        <v>993</v>
      </c>
      <c r="I1" s="397" t="s">
        <v>994</v>
      </c>
      <c r="J1" s="397" t="s">
        <v>995</v>
      </c>
    </row>
    <row r="2" spans="2:11" ht="13.5" thickBot="1">
      <c r="B2" s="327"/>
      <c r="C2" s="327">
        <f>РФ!J12</f>
        <v>66.339314999999999</v>
      </c>
      <c r="D2" s="327"/>
      <c r="E2" s="546">
        <f>KZT!I3</f>
        <v>6.16</v>
      </c>
      <c r="F2" s="327"/>
      <c r="G2" s="327">
        <v>1.35</v>
      </c>
      <c r="H2" s="327"/>
      <c r="I2" s="327"/>
      <c r="J2" s="327"/>
    </row>
    <row r="3" spans="2:11" ht="12.75" thickBot="1">
      <c r="B3" s="1353">
        <v>71.5</v>
      </c>
      <c r="C3" s="671">
        <f>C2</f>
        <v>66.339314999999999</v>
      </c>
      <c r="D3" s="671">
        <f>B3*C3</f>
        <v>4743.2610224999999</v>
      </c>
      <c r="E3" s="671">
        <f>E2</f>
        <v>6.16</v>
      </c>
      <c r="F3" s="671">
        <f>D3*E3</f>
        <v>29218.4878986</v>
      </c>
      <c r="G3" s="283">
        <f>G2</f>
        <v>1.35</v>
      </c>
      <c r="H3" s="283">
        <f>F3*G3</f>
        <v>39444.958663110003</v>
      </c>
      <c r="I3" s="935">
        <f>H3*1.12</f>
        <v>44178.353702683205</v>
      </c>
      <c r="J3" s="671">
        <f>I3</f>
        <v>44178.353702683205</v>
      </c>
      <c r="K3" s="668"/>
    </row>
    <row r="4" spans="2:11" ht="12.75" thickBot="1">
      <c r="B4" s="670">
        <v>79.95</v>
      </c>
      <c r="C4" s="671">
        <f t="shared" ref="C4:C26" si="0">C3</f>
        <v>66.339314999999999</v>
      </c>
      <c r="D4" s="671">
        <f t="shared" ref="D4:D26" si="1">B4*C4</f>
        <v>5303.8282342499997</v>
      </c>
      <c r="E4" s="671">
        <f t="shared" ref="E4:E26" si="2">E3</f>
        <v>6.16</v>
      </c>
      <c r="F4" s="671">
        <f t="shared" ref="F4:F26" si="3">D4*E4</f>
        <v>32671.58192298</v>
      </c>
      <c r="G4" s="283">
        <f t="shared" ref="G4:G26" si="4">G3</f>
        <v>1.35</v>
      </c>
      <c r="H4" s="283">
        <f t="shared" ref="H4:H26" si="5">F4*G4</f>
        <v>44106.635596022999</v>
      </c>
      <c r="I4" s="935">
        <f t="shared" ref="I4:I64" si="6">H4*1.12</f>
        <v>49399.431867545762</v>
      </c>
      <c r="J4" s="671">
        <f t="shared" ref="J4:J64" si="7">I4</f>
        <v>49399.431867545762</v>
      </c>
    </row>
    <row r="5" spans="2:11" ht="12.75" thickBot="1">
      <c r="B5" s="670">
        <v>81.25</v>
      </c>
      <c r="C5" s="671">
        <f t="shared" si="0"/>
        <v>66.339314999999999</v>
      </c>
      <c r="D5" s="671">
        <f t="shared" si="1"/>
        <v>5390.0693437500004</v>
      </c>
      <c r="E5" s="671">
        <f t="shared" si="2"/>
        <v>6.16</v>
      </c>
      <c r="F5" s="671">
        <f t="shared" si="3"/>
        <v>33202.827157500004</v>
      </c>
      <c r="G5" s="283">
        <f t="shared" si="4"/>
        <v>1.35</v>
      </c>
      <c r="H5" s="283">
        <f t="shared" si="5"/>
        <v>44823.816662625009</v>
      </c>
      <c r="I5" s="935">
        <f t="shared" si="6"/>
        <v>50202.674662140016</v>
      </c>
      <c r="J5" s="671">
        <f t="shared" si="7"/>
        <v>50202.674662140016</v>
      </c>
    </row>
    <row r="6" spans="2:11" ht="12.75" thickBot="1">
      <c r="B6" s="670">
        <v>91</v>
      </c>
      <c r="C6" s="671">
        <f t="shared" si="0"/>
        <v>66.339314999999999</v>
      </c>
      <c r="D6" s="671">
        <f t="shared" si="1"/>
        <v>6036.877665</v>
      </c>
      <c r="E6" s="671">
        <f t="shared" si="2"/>
        <v>6.16</v>
      </c>
      <c r="F6" s="671">
        <f t="shared" si="3"/>
        <v>37187.166416400003</v>
      </c>
      <c r="G6" s="283">
        <f t="shared" si="4"/>
        <v>1.35</v>
      </c>
      <c r="H6" s="283">
        <f t="shared" si="5"/>
        <v>50202.674662140009</v>
      </c>
      <c r="I6" s="935">
        <f t="shared" si="6"/>
        <v>56226.995621596812</v>
      </c>
      <c r="J6" s="671">
        <f t="shared" si="7"/>
        <v>56226.995621596812</v>
      </c>
    </row>
    <row r="7" spans="2:11" ht="12.75" thickBot="1">
      <c r="B7" s="670">
        <v>146.25</v>
      </c>
      <c r="C7" s="671">
        <f t="shared" si="0"/>
        <v>66.339314999999999</v>
      </c>
      <c r="D7" s="671">
        <f t="shared" si="1"/>
        <v>9702.1248187500005</v>
      </c>
      <c r="E7" s="671">
        <f t="shared" si="2"/>
        <v>6.16</v>
      </c>
      <c r="F7" s="671">
        <f t="shared" si="3"/>
        <v>59765.088883500008</v>
      </c>
      <c r="G7" s="283">
        <f t="shared" si="4"/>
        <v>1.35</v>
      </c>
      <c r="H7" s="283">
        <f t="shared" si="5"/>
        <v>80682.869992725013</v>
      </c>
      <c r="I7" s="935">
        <f t="shared" si="6"/>
        <v>90364.814391852022</v>
      </c>
      <c r="J7" s="671">
        <f t="shared" si="7"/>
        <v>90364.814391852022</v>
      </c>
    </row>
    <row r="8" spans="2:11" ht="12.75" thickBot="1">
      <c r="B8" s="670">
        <v>97.5</v>
      </c>
      <c r="C8" s="671">
        <f t="shared" si="0"/>
        <v>66.339314999999999</v>
      </c>
      <c r="D8" s="671">
        <f t="shared" si="1"/>
        <v>6468.0832124999997</v>
      </c>
      <c r="E8" s="671">
        <f t="shared" si="2"/>
        <v>6.16</v>
      </c>
      <c r="F8" s="671">
        <f t="shared" si="3"/>
        <v>39843.392589000003</v>
      </c>
      <c r="G8" s="283">
        <f t="shared" si="4"/>
        <v>1.35</v>
      </c>
      <c r="H8" s="283">
        <f t="shared" si="5"/>
        <v>53788.579995150008</v>
      </c>
      <c r="I8" s="935">
        <f t="shared" si="6"/>
        <v>60243.209594568012</v>
      </c>
      <c r="J8" s="671">
        <f t="shared" si="7"/>
        <v>60243.209594568012</v>
      </c>
    </row>
    <row r="9" spans="2:11" ht="12.75" thickBot="1">
      <c r="B9" s="670">
        <v>130</v>
      </c>
      <c r="C9" s="671">
        <f t="shared" si="0"/>
        <v>66.339314999999999</v>
      </c>
      <c r="D9" s="671">
        <f t="shared" si="1"/>
        <v>8624.1109500000002</v>
      </c>
      <c r="E9" s="671">
        <f t="shared" si="2"/>
        <v>6.16</v>
      </c>
      <c r="F9" s="671">
        <f t="shared" si="3"/>
        <v>53124.523452000001</v>
      </c>
      <c r="G9" s="283">
        <f t="shared" si="4"/>
        <v>1.35</v>
      </c>
      <c r="H9" s="283">
        <f t="shared" si="5"/>
        <v>71718.106660200006</v>
      </c>
      <c r="I9" s="935">
        <f t="shared" si="6"/>
        <v>80324.279459424011</v>
      </c>
      <c r="J9" s="671">
        <f t="shared" si="7"/>
        <v>80324.279459424011</v>
      </c>
    </row>
    <row r="10" spans="2:11" ht="12.75" thickBot="1">
      <c r="B10" s="670">
        <v>149.5</v>
      </c>
      <c r="C10" s="671">
        <f t="shared" si="0"/>
        <v>66.339314999999999</v>
      </c>
      <c r="D10" s="671">
        <f t="shared" si="1"/>
        <v>9917.7275924999994</v>
      </c>
      <c r="E10" s="671">
        <f t="shared" si="2"/>
        <v>6.16</v>
      </c>
      <c r="F10" s="671">
        <f t="shared" si="3"/>
        <v>61093.2019698</v>
      </c>
      <c r="G10" s="283">
        <f t="shared" si="4"/>
        <v>1.35</v>
      </c>
      <c r="H10" s="283">
        <f t="shared" si="5"/>
        <v>82475.822659230005</v>
      </c>
      <c r="I10" s="935">
        <f t="shared" si="6"/>
        <v>92372.921378337618</v>
      </c>
      <c r="J10" s="671">
        <f t="shared" si="7"/>
        <v>92372.921378337618</v>
      </c>
    </row>
    <row r="11" spans="2:11" ht="12.75" thickBot="1">
      <c r="B11" s="670">
        <v>147.55000000000001</v>
      </c>
      <c r="C11" s="671">
        <f t="shared" si="0"/>
        <v>66.339314999999999</v>
      </c>
      <c r="D11" s="671">
        <f t="shared" si="1"/>
        <v>9788.3659282500012</v>
      </c>
      <c r="E11" s="671">
        <f t="shared" si="2"/>
        <v>6.16</v>
      </c>
      <c r="F11" s="671">
        <f t="shared" si="3"/>
        <v>60296.334118020008</v>
      </c>
      <c r="G11" s="283">
        <f t="shared" si="4"/>
        <v>1.35</v>
      </c>
      <c r="H11" s="283">
        <f t="shared" si="5"/>
        <v>81400.051059327016</v>
      </c>
      <c r="I11" s="935">
        <f t="shared" si="6"/>
        <v>91168.057186446269</v>
      </c>
      <c r="J11" s="671">
        <f t="shared" si="7"/>
        <v>91168.057186446269</v>
      </c>
    </row>
    <row r="12" spans="2:11" ht="12.75" thickBot="1">
      <c r="B12" s="670">
        <v>148.20000000000002</v>
      </c>
      <c r="C12" s="671">
        <f t="shared" si="0"/>
        <v>66.339314999999999</v>
      </c>
      <c r="D12" s="671">
        <f t="shared" si="1"/>
        <v>9831.4864830000006</v>
      </c>
      <c r="E12" s="671">
        <f t="shared" si="2"/>
        <v>6.16</v>
      </c>
      <c r="F12" s="671">
        <f t="shared" si="3"/>
        <v>60561.956735280008</v>
      </c>
      <c r="G12" s="283">
        <f t="shared" si="4"/>
        <v>1.35</v>
      </c>
      <c r="H12" s="283">
        <f t="shared" si="5"/>
        <v>81758.641592628017</v>
      </c>
      <c r="I12" s="935">
        <f t="shared" si="6"/>
        <v>91569.678583743385</v>
      </c>
      <c r="J12" s="671">
        <f t="shared" si="7"/>
        <v>91569.678583743385</v>
      </c>
    </row>
    <row r="13" spans="2:11" ht="12.75" thickBot="1">
      <c r="B13" s="670">
        <v>195</v>
      </c>
      <c r="C13" s="671">
        <f t="shared" si="0"/>
        <v>66.339314999999999</v>
      </c>
      <c r="D13" s="671">
        <f t="shared" si="1"/>
        <v>12936.166424999999</v>
      </c>
      <c r="E13" s="671">
        <f t="shared" si="2"/>
        <v>6.16</v>
      </c>
      <c r="F13" s="671">
        <f t="shared" si="3"/>
        <v>79686.785178000006</v>
      </c>
      <c r="G13" s="283">
        <f t="shared" si="4"/>
        <v>1.35</v>
      </c>
      <c r="H13" s="283">
        <f t="shared" si="5"/>
        <v>107577.15999030002</v>
      </c>
      <c r="I13" s="935">
        <f t="shared" si="6"/>
        <v>120486.41918913602</v>
      </c>
      <c r="J13" s="671">
        <f t="shared" si="7"/>
        <v>120486.41918913602</v>
      </c>
    </row>
    <row r="14" spans="2:11" ht="12.75" thickBot="1">
      <c r="B14" s="670">
        <v>273</v>
      </c>
      <c r="C14" s="671">
        <f t="shared" si="0"/>
        <v>66.339314999999999</v>
      </c>
      <c r="D14" s="671">
        <f t="shared" si="1"/>
        <v>18110.632995</v>
      </c>
      <c r="E14" s="671">
        <f t="shared" si="2"/>
        <v>6.16</v>
      </c>
      <c r="F14" s="671">
        <f t="shared" si="3"/>
        <v>111561.4992492</v>
      </c>
      <c r="G14" s="283">
        <f t="shared" si="4"/>
        <v>1.35</v>
      </c>
      <c r="H14" s="283">
        <f t="shared" si="5"/>
        <v>150608.02398642001</v>
      </c>
      <c r="I14" s="935">
        <f t="shared" si="6"/>
        <v>168680.98686479044</v>
      </c>
      <c r="J14" s="671">
        <f t="shared" si="7"/>
        <v>168680.98686479044</v>
      </c>
    </row>
    <row r="15" spans="2:11" ht="12.75" thickBot="1">
      <c r="B15" s="670">
        <v>357.5</v>
      </c>
      <c r="C15" s="671">
        <f t="shared" si="0"/>
        <v>66.339314999999999</v>
      </c>
      <c r="D15" s="671">
        <f t="shared" si="1"/>
        <v>23716.305112499998</v>
      </c>
      <c r="E15" s="671">
        <f t="shared" si="2"/>
        <v>6.16</v>
      </c>
      <c r="F15" s="671">
        <f t="shared" si="3"/>
        <v>146092.43949299998</v>
      </c>
      <c r="G15" s="283">
        <f t="shared" si="4"/>
        <v>1.35</v>
      </c>
      <c r="H15" s="283">
        <f t="shared" si="5"/>
        <v>197224.79331554999</v>
      </c>
      <c r="I15" s="935">
        <f t="shared" si="6"/>
        <v>220891.768513416</v>
      </c>
      <c r="J15" s="671">
        <f t="shared" si="7"/>
        <v>220891.768513416</v>
      </c>
    </row>
    <row r="16" spans="2:11" ht="12.75" thickBot="1">
      <c r="B16" s="670">
        <v>422.5</v>
      </c>
      <c r="C16" s="671">
        <f t="shared" si="0"/>
        <v>66.339314999999999</v>
      </c>
      <c r="D16" s="671">
        <f t="shared" si="1"/>
        <v>28028.360587499999</v>
      </c>
      <c r="E16" s="671">
        <f t="shared" si="2"/>
        <v>6.16</v>
      </c>
      <c r="F16" s="671">
        <f t="shared" si="3"/>
        <v>172654.70121900001</v>
      </c>
      <c r="G16" s="283">
        <f t="shared" si="4"/>
        <v>1.35</v>
      </c>
      <c r="H16" s="283">
        <f t="shared" si="5"/>
        <v>233083.84664565002</v>
      </c>
      <c r="I16" s="935">
        <f t="shared" si="6"/>
        <v>261053.90824312804</v>
      </c>
      <c r="J16" s="671">
        <f t="shared" si="7"/>
        <v>261053.90824312804</v>
      </c>
    </row>
    <row r="17" spans="2:10" ht="12.75" thickBot="1">
      <c r="B17" s="670">
        <v>552.5</v>
      </c>
      <c r="C17" s="671">
        <f t="shared" si="0"/>
        <v>66.339314999999999</v>
      </c>
      <c r="D17" s="671">
        <f t="shared" si="1"/>
        <v>36652.471537500001</v>
      </c>
      <c r="E17" s="671">
        <f t="shared" si="2"/>
        <v>6.16</v>
      </c>
      <c r="F17" s="671">
        <f t="shared" si="3"/>
        <v>225779.224671</v>
      </c>
      <c r="G17" s="283">
        <f t="shared" si="4"/>
        <v>1.35</v>
      </c>
      <c r="H17" s="283">
        <f t="shared" si="5"/>
        <v>304801.95330585004</v>
      </c>
      <c r="I17" s="935">
        <f t="shared" si="6"/>
        <v>341378.18770255207</v>
      </c>
      <c r="J17" s="671">
        <f t="shared" si="7"/>
        <v>341378.18770255207</v>
      </c>
    </row>
    <row r="18" spans="2:10" ht="12.75" thickBot="1">
      <c r="B18" s="670">
        <v>715</v>
      </c>
      <c r="C18" s="671">
        <f t="shared" si="0"/>
        <v>66.339314999999999</v>
      </c>
      <c r="D18" s="671">
        <f t="shared" si="1"/>
        <v>47432.610224999997</v>
      </c>
      <c r="E18" s="671">
        <f t="shared" si="2"/>
        <v>6.16</v>
      </c>
      <c r="F18" s="671">
        <f t="shared" si="3"/>
        <v>292184.87898599997</v>
      </c>
      <c r="G18" s="283">
        <f t="shared" si="4"/>
        <v>1.35</v>
      </c>
      <c r="H18" s="283">
        <f t="shared" si="5"/>
        <v>394449.58663109998</v>
      </c>
      <c r="I18" s="935">
        <f t="shared" si="6"/>
        <v>441783.537026832</v>
      </c>
      <c r="J18" s="671">
        <f t="shared" si="7"/>
        <v>441783.537026832</v>
      </c>
    </row>
    <row r="19" spans="2:10" ht="12.75" thickBot="1">
      <c r="B19" s="670">
        <v>859.30000000000007</v>
      </c>
      <c r="C19" s="671">
        <f t="shared" si="0"/>
        <v>66.339314999999999</v>
      </c>
      <c r="D19" s="671">
        <f t="shared" si="1"/>
        <v>57005.373379500001</v>
      </c>
      <c r="E19" s="671">
        <f t="shared" si="2"/>
        <v>6.16</v>
      </c>
      <c r="F19" s="671">
        <f t="shared" si="3"/>
        <v>351153.10001772002</v>
      </c>
      <c r="G19" s="283">
        <f t="shared" si="4"/>
        <v>1.35</v>
      </c>
      <c r="H19" s="283">
        <f t="shared" si="5"/>
        <v>474056.68502392207</v>
      </c>
      <c r="I19" s="935">
        <f t="shared" si="6"/>
        <v>530943.48722679273</v>
      </c>
      <c r="J19" s="671">
        <f t="shared" si="7"/>
        <v>530943.48722679273</v>
      </c>
    </row>
    <row r="20" spans="2:10" ht="12.75" thickBot="1">
      <c r="B20" s="670">
        <v>12.35</v>
      </c>
      <c r="C20" s="671">
        <f t="shared" si="0"/>
        <v>66.339314999999999</v>
      </c>
      <c r="D20" s="671">
        <f t="shared" si="1"/>
        <v>819.29054024999994</v>
      </c>
      <c r="E20" s="671">
        <f t="shared" si="2"/>
        <v>6.16</v>
      </c>
      <c r="F20" s="671">
        <f t="shared" si="3"/>
        <v>5046.8297279399994</v>
      </c>
      <c r="G20" s="283">
        <f t="shared" si="4"/>
        <v>1.35</v>
      </c>
      <c r="H20" s="283">
        <f t="shared" si="5"/>
        <v>6813.2201327189996</v>
      </c>
      <c r="I20" s="935">
        <f t="shared" si="6"/>
        <v>7630.8065486452806</v>
      </c>
      <c r="J20" s="671">
        <f t="shared" si="7"/>
        <v>7630.8065486452806</v>
      </c>
    </row>
    <row r="21" spans="2:10" ht="12.75" thickBot="1">
      <c r="B21" s="670">
        <v>12.35</v>
      </c>
      <c r="C21" s="671">
        <f t="shared" si="0"/>
        <v>66.339314999999999</v>
      </c>
      <c r="D21" s="671">
        <f t="shared" si="1"/>
        <v>819.29054024999994</v>
      </c>
      <c r="E21" s="671">
        <f t="shared" si="2"/>
        <v>6.16</v>
      </c>
      <c r="F21" s="671">
        <f t="shared" si="3"/>
        <v>5046.8297279399994</v>
      </c>
      <c r="G21" s="283">
        <f t="shared" si="4"/>
        <v>1.35</v>
      </c>
      <c r="H21" s="283">
        <f t="shared" si="5"/>
        <v>6813.2201327189996</v>
      </c>
      <c r="I21" s="935">
        <f t="shared" si="6"/>
        <v>7630.8065486452806</v>
      </c>
      <c r="J21" s="671">
        <f t="shared" si="7"/>
        <v>7630.8065486452806</v>
      </c>
    </row>
    <row r="22" spans="2:10" ht="12.75" thickBot="1">
      <c r="B22" s="670">
        <v>4.55</v>
      </c>
      <c r="C22" s="671">
        <f t="shared" si="0"/>
        <v>66.339314999999999</v>
      </c>
      <c r="D22" s="671">
        <f t="shared" si="1"/>
        <v>301.84388324999998</v>
      </c>
      <c r="E22" s="671">
        <f t="shared" si="2"/>
        <v>6.16</v>
      </c>
      <c r="F22" s="671">
        <f t="shared" si="3"/>
        <v>1859.3583208199998</v>
      </c>
      <c r="G22" s="283">
        <f t="shared" si="4"/>
        <v>1.35</v>
      </c>
      <c r="H22" s="283">
        <f t="shared" si="5"/>
        <v>2510.1337331069999</v>
      </c>
      <c r="I22" s="935">
        <f t="shared" si="6"/>
        <v>2811.3497810798403</v>
      </c>
      <c r="J22" s="671">
        <f t="shared" si="7"/>
        <v>2811.3497810798403</v>
      </c>
    </row>
    <row r="23" spans="2:10" ht="12.75" thickBot="1">
      <c r="B23" s="670">
        <v>5.2</v>
      </c>
      <c r="C23" s="671">
        <f t="shared" si="0"/>
        <v>66.339314999999999</v>
      </c>
      <c r="D23" s="671">
        <f t="shared" si="1"/>
        <v>344.96443800000003</v>
      </c>
      <c r="E23" s="671">
        <f t="shared" si="2"/>
        <v>6.16</v>
      </c>
      <c r="F23" s="671">
        <f t="shared" si="3"/>
        <v>2124.9809380800002</v>
      </c>
      <c r="G23" s="283">
        <f t="shared" si="4"/>
        <v>1.35</v>
      </c>
      <c r="H23" s="283">
        <f t="shared" si="5"/>
        <v>2868.7242664080004</v>
      </c>
      <c r="I23" s="935">
        <f t="shared" si="6"/>
        <v>3212.9711783769608</v>
      </c>
      <c r="J23" s="671">
        <f t="shared" si="7"/>
        <v>3212.9711783769608</v>
      </c>
    </row>
    <row r="24" spans="2:10" ht="12.75" thickBot="1">
      <c r="B24" s="670">
        <v>6.5</v>
      </c>
      <c r="C24" s="671">
        <f t="shared" si="0"/>
        <v>66.339314999999999</v>
      </c>
      <c r="D24" s="671">
        <f t="shared" si="1"/>
        <v>431.20554749999997</v>
      </c>
      <c r="E24" s="671">
        <f t="shared" si="2"/>
        <v>6.16</v>
      </c>
      <c r="F24" s="671">
        <f t="shared" si="3"/>
        <v>2656.2261725999997</v>
      </c>
      <c r="G24" s="283">
        <f t="shared" si="4"/>
        <v>1.35</v>
      </c>
      <c r="H24" s="283">
        <f t="shared" si="5"/>
        <v>3585.90533301</v>
      </c>
      <c r="I24" s="935">
        <f t="shared" si="6"/>
        <v>4016.2139729712003</v>
      </c>
      <c r="J24" s="671">
        <f t="shared" si="7"/>
        <v>4016.2139729712003</v>
      </c>
    </row>
    <row r="25" spans="2:10" ht="12.75" thickBot="1">
      <c r="B25" s="670">
        <v>9.1</v>
      </c>
      <c r="C25" s="671">
        <f t="shared" si="0"/>
        <v>66.339314999999999</v>
      </c>
      <c r="D25" s="671">
        <f t="shared" si="1"/>
        <v>603.68776649999995</v>
      </c>
      <c r="E25" s="671">
        <f t="shared" si="2"/>
        <v>6.16</v>
      </c>
      <c r="F25" s="671">
        <f t="shared" si="3"/>
        <v>3718.7166416399996</v>
      </c>
      <c r="G25" s="283">
        <f t="shared" si="4"/>
        <v>1.35</v>
      </c>
      <c r="H25" s="283">
        <f t="shared" si="5"/>
        <v>5020.2674662139998</v>
      </c>
      <c r="I25" s="935">
        <f t="shared" si="6"/>
        <v>5622.6995621596807</v>
      </c>
      <c r="J25" s="671">
        <f t="shared" si="7"/>
        <v>5622.6995621596807</v>
      </c>
    </row>
    <row r="26" spans="2:10" ht="12.75" thickBot="1">
      <c r="B26" s="670">
        <v>9.1</v>
      </c>
      <c r="C26" s="671">
        <f t="shared" si="0"/>
        <v>66.339314999999999</v>
      </c>
      <c r="D26" s="671">
        <f t="shared" si="1"/>
        <v>603.68776649999995</v>
      </c>
      <c r="E26" s="671">
        <f t="shared" si="2"/>
        <v>6.16</v>
      </c>
      <c r="F26" s="671">
        <f t="shared" si="3"/>
        <v>3718.7166416399996</v>
      </c>
      <c r="G26" s="283">
        <f t="shared" si="4"/>
        <v>1.35</v>
      </c>
      <c r="H26" s="283">
        <f t="shared" si="5"/>
        <v>5020.2674662139998</v>
      </c>
      <c r="I26" s="935">
        <f t="shared" si="6"/>
        <v>5622.6995621596807</v>
      </c>
      <c r="J26" s="671">
        <f t="shared" si="7"/>
        <v>5622.6995621596807</v>
      </c>
    </row>
    <row r="27" spans="2:10" ht="12.75" thickBot="1">
      <c r="I27" s="935">
        <f t="shared" si="6"/>
        <v>0</v>
      </c>
      <c r="J27" s="671">
        <f t="shared" si="7"/>
        <v>0</v>
      </c>
    </row>
    <row r="28" spans="2:10" ht="12.75" thickBot="1">
      <c r="B28" s="670">
        <v>228.15</v>
      </c>
      <c r="C28" s="671">
        <f>C2</f>
        <v>66.339314999999999</v>
      </c>
      <c r="D28" s="671">
        <f t="shared" ref="D28:D44" si="8">B28*C28</f>
        <v>15135.314717249999</v>
      </c>
      <c r="E28" s="671">
        <f>E2</f>
        <v>6.16</v>
      </c>
      <c r="F28" s="671">
        <f t="shared" ref="F28:F44" si="9">D28*E28</f>
        <v>93233.538658260004</v>
      </c>
      <c r="G28" s="283">
        <f>G2</f>
        <v>1.35</v>
      </c>
      <c r="H28" s="283">
        <f t="shared" ref="H28:H44" si="10">F28*G28</f>
        <v>125865.27718865102</v>
      </c>
      <c r="I28" s="935">
        <f t="shared" si="6"/>
        <v>140969.11045128916</v>
      </c>
      <c r="J28" s="671">
        <f t="shared" si="7"/>
        <v>140969.11045128916</v>
      </c>
    </row>
    <row r="29" spans="2:10" ht="12.75" thickBot="1">
      <c r="B29" s="670">
        <v>282.75</v>
      </c>
      <c r="C29" s="671">
        <f t="shared" ref="C29:C44" si="11">C28</f>
        <v>66.339314999999999</v>
      </c>
      <c r="D29" s="671">
        <f t="shared" si="8"/>
        <v>18757.441316249999</v>
      </c>
      <c r="E29" s="671">
        <f t="shared" ref="E29:E44" si="12">E28</f>
        <v>6.16</v>
      </c>
      <c r="F29" s="671">
        <f t="shared" si="9"/>
        <v>115545.8385081</v>
      </c>
      <c r="G29" s="283">
        <f t="shared" ref="G29:G44" si="13">G28</f>
        <v>1.35</v>
      </c>
      <c r="H29" s="283">
        <f t="shared" si="10"/>
        <v>155986.881985935</v>
      </c>
      <c r="I29" s="935">
        <f t="shared" si="6"/>
        <v>174705.30782424723</v>
      </c>
      <c r="J29" s="671">
        <f t="shared" si="7"/>
        <v>174705.30782424723</v>
      </c>
    </row>
    <row r="30" spans="2:10" ht="12.75" thickBot="1">
      <c r="B30" s="670">
        <v>343.85</v>
      </c>
      <c r="C30" s="671">
        <f t="shared" si="11"/>
        <v>66.339314999999999</v>
      </c>
      <c r="D30" s="671">
        <f t="shared" si="8"/>
        <v>22810.773462749999</v>
      </c>
      <c r="E30" s="671">
        <f t="shared" si="12"/>
        <v>6.16</v>
      </c>
      <c r="F30" s="671">
        <f t="shared" si="9"/>
        <v>140514.36453054001</v>
      </c>
      <c r="G30" s="283">
        <f t="shared" si="13"/>
        <v>1.35</v>
      </c>
      <c r="H30" s="283">
        <f t="shared" si="10"/>
        <v>189694.39211622902</v>
      </c>
      <c r="I30" s="935">
        <f t="shared" si="6"/>
        <v>212457.71917017651</v>
      </c>
      <c r="J30" s="671">
        <f t="shared" si="7"/>
        <v>212457.71917017651</v>
      </c>
    </row>
    <row r="31" spans="2:10" ht="12.75" thickBot="1">
      <c r="B31" s="670">
        <v>376.35</v>
      </c>
      <c r="C31" s="671">
        <f t="shared" si="11"/>
        <v>66.339314999999999</v>
      </c>
      <c r="D31" s="671">
        <f t="shared" si="8"/>
        <v>24966.80120025</v>
      </c>
      <c r="E31" s="671">
        <f t="shared" si="12"/>
        <v>6.16</v>
      </c>
      <c r="F31" s="671">
        <f t="shared" si="9"/>
        <v>153795.49539354001</v>
      </c>
      <c r="G31" s="283">
        <f t="shared" si="13"/>
        <v>1.35</v>
      </c>
      <c r="H31" s="283">
        <f t="shared" si="10"/>
        <v>207623.91878127903</v>
      </c>
      <c r="I31" s="935">
        <f t="shared" si="6"/>
        <v>232538.78903503253</v>
      </c>
      <c r="J31" s="671">
        <f t="shared" si="7"/>
        <v>232538.78903503253</v>
      </c>
    </row>
    <row r="32" spans="2:10" ht="12.75" thickBot="1">
      <c r="B32" s="670">
        <v>397.15000000000003</v>
      </c>
      <c r="C32" s="671">
        <f t="shared" si="11"/>
        <v>66.339314999999999</v>
      </c>
      <c r="D32" s="671">
        <f t="shared" si="8"/>
        <v>26346.658952250003</v>
      </c>
      <c r="E32" s="671">
        <f t="shared" si="12"/>
        <v>6.16</v>
      </c>
      <c r="F32" s="671">
        <f t="shared" si="9"/>
        <v>162295.41914586001</v>
      </c>
      <c r="G32" s="283">
        <f t="shared" si="13"/>
        <v>1.35</v>
      </c>
      <c r="H32" s="283">
        <f t="shared" si="10"/>
        <v>219098.81584691102</v>
      </c>
      <c r="I32" s="935">
        <f t="shared" si="6"/>
        <v>245390.67374854037</v>
      </c>
      <c r="J32" s="671">
        <f t="shared" si="7"/>
        <v>245390.67374854037</v>
      </c>
    </row>
    <row r="33" spans="2:10" ht="12.75" thickBot="1">
      <c r="B33" s="670">
        <v>475.15000000000003</v>
      </c>
      <c r="C33" s="671">
        <f t="shared" si="11"/>
        <v>66.339314999999999</v>
      </c>
      <c r="D33" s="671">
        <f t="shared" si="8"/>
        <v>31521.12552225</v>
      </c>
      <c r="E33" s="671">
        <f t="shared" si="12"/>
        <v>6.16</v>
      </c>
      <c r="F33" s="671">
        <f t="shared" si="9"/>
        <v>194170.13321706001</v>
      </c>
      <c r="G33" s="283">
        <f t="shared" si="13"/>
        <v>1.35</v>
      </c>
      <c r="H33" s="283">
        <f t="shared" si="10"/>
        <v>262129.67984303102</v>
      </c>
      <c r="I33" s="935">
        <f t="shared" si="6"/>
        <v>293585.24142419477</v>
      </c>
      <c r="J33" s="671">
        <f t="shared" si="7"/>
        <v>293585.24142419477</v>
      </c>
    </row>
    <row r="34" spans="2:10" ht="12.75" thickBot="1">
      <c r="B34" s="670">
        <v>538.20000000000005</v>
      </c>
      <c r="C34" s="671">
        <f t="shared" si="11"/>
        <v>66.339314999999999</v>
      </c>
      <c r="D34" s="671">
        <f t="shared" si="8"/>
        <v>35703.819332999999</v>
      </c>
      <c r="E34" s="671">
        <f t="shared" si="12"/>
        <v>6.16</v>
      </c>
      <c r="F34" s="671">
        <f t="shared" si="9"/>
        <v>219935.52709128</v>
      </c>
      <c r="G34" s="283">
        <f t="shared" si="13"/>
        <v>1.35</v>
      </c>
      <c r="H34" s="283">
        <f t="shared" si="10"/>
        <v>296912.96157322801</v>
      </c>
      <c r="I34" s="935">
        <f t="shared" si="6"/>
        <v>332542.51696201542</v>
      </c>
      <c r="J34" s="671">
        <f t="shared" si="7"/>
        <v>332542.51696201542</v>
      </c>
    </row>
    <row r="35" spans="2:10" ht="12.75" thickBot="1">
      <c r="B35" s="670">
        <v>723.45</v>
      </c>
      <c r="C35" s="671">
        <f t="shared" si="11"/>
        <v>66.339314999999999</v>
      </c>
      <c r="D35" s="671">
        <f t="shared" si="8"/>
        <v>47993.177436750004</v>
      </c>
      <c r="E35" s="671">
        <f t="shared" si="12"/>
        <v>6.16</v>
      </c>
      <c r="F35" s="671">
        <f t="shared" si="9"/>
        <v>295637.97301038005</v>
      </c>
      <c r="G35" s="283">
        <f t="shared" si="13"/>
        <v>1.35</v>
      </c>
      <c r="H35" s="283">
        <f t="shared" si="10"/>
        <v>399111.26356401312</v>
      </c>
      <c r="I35" s="935">
        <f t="shared" si="6"/>
        <v>447004.61519169476</v>
      </c>
      <c r="J35" s="671">
        <f t="shared" si="7"/>
        <v>447004.61519169476</v>
      </c>
    </row>
    <row r="36" spans="2:10" ht="12.75" thickBot="1">
      <c r="B36" s="670">
        <v>856.7</v>
      </c>
      <c r="C36" s="671">
        <f t="shared" si="11"/>
        <v>66.339314999999999</v>
      </c>
      <c r="D36" s="671">
        <f t="shared" si="8"/>
        <v>56832.891160500003</v>
      </c>
      <c r="E36" s="671">
        <f t="shared" si="12"/>
        <v>6.16</v>
      </c>
      <c r="F36" s="671">
        <f t="shared" si="9"/>
        <v>350090.60954868002</v>
      </c>
      <c r="G36" s="283">
        <f t="shared" si="13"/>
        <v>1.35</v>
      </c>
      <c r="H36" s="283">
        <f t="shared" si="10"/>
        <v>472622.32289071806</v>
      </c>
      <c r="I36" s="935">
        <f t="shared" si="6"/>
        <v>529337.00163760432</v>
      </c>
      <c r="J36" s="671">
        <f t="shared" si="7"/>
        <v>529337.00163760432</v>
      </c>
    </row>
    <row r="37" spans="2:10" ht="12.75" thickBot="1">
      <c r="B37" s="670">
        <v>1134.25</v>
      </c>
      <c r="C37" s="671">
        <f t="shared" si="11"/>
        <v>66.339314999999999</v>
      </c>
      <c r="D37" s="671">
        <f t="shared" si="8"/>
        <v>75245.368038750006</v>
      </c>
      <c r="E37" s="671">
        <f t="shared" si="12"/>
        <v>6.16</v>
      </c>
      <c r="F37" s="671">
        <f t="shared" si="9"/>
        <v>463511.46711870003</v>
      </c>
      <c r="G37" s="283">
        <f t="shared" si="13"/>
        <v>1.35</v>
      </c>
      <c r="H37" s="283">
        <f t="shared" si="10"/>
        <v>625740.48061024514</v>
      </c>
      <c r="I37" s="935">
        <f t="shared" si="6"/>
        <v>700829.33828347467</v>
      </c>
      <c r="J37" s="671">
        <f t="shared" si="7"/>
        <v>700829.33828347467</v>
      </c>
    </row>
    <row r="38" spans="2:10" ht="12.75" thickBot="1">
      <c r="B38" s="670">
        <v>1272.7</v>
      </c>
      <c r="C38" s="671">
        <f t="shared" si="11"/>
        <v>66.339314999999999</v>
      </c>
      <c r="D38" s="671">
        <f t="shared" si="8"/>
        <v>84430.046200500001</v>
      </c>
      <c r="E38" s="671">
        <f t="shared" si="12"/>
        <v>6.16</v>
      </c>
      <c r="F38" s="671">
        <f t="shared" si="9"/>
        <v>520089.08459508</v>
      </c>
      <c r="G38" s="283">
        <f t="shared" si="13"/>
        <v>1.35</v>
      </c>
      <c r="H38" s="283">
        <f t="shared" si="10"/>
        <v>702120.26420335809</v>
      </c>
      <c r="I38" s="935">
        <f t="shared" si="6"/>
        <v>786374.69590776111</v>
      </c>
      <c r="J38" s="671">
        <f t="shared" si="7"/>
        <v>786374.69590776111</v>
      </c>
    </row>
    <row r="39" spans="2:10" ht="12.75" thickBot="1">
      <c r="B39" s="670">
        <v>1619.15</v>
      </c>
      <c r="C39" s="671">
        <f t="shared" si="11"/>
        <v>66.339314999999999</v>
      </c>
      <c r="D39" s="671">
        <f t="shared" si="8"/>
        <v>107413.30188225</v>
      </c>
      <c r="E39" s="671">
        <f t="shared" si="12"/>
        <v>6.16</v>
      </c>
      <c r="F39" s="671">
        <f t="shared" si="9"/>
        <v>661665.93959466007</v>
      </c>
      <c r="G39" s="283">
        <f t="shared" si="13"/>
        <v>1.35</v>
      </c>
      <c r="H39" s="283">
        <f t="shared" si="10"/>
        <v>893249.01845279115</v>
      </c>
      <c r="I39" s="935">
        <f t="shared" si="6"/>
        <v>1000438.9006671262</v>
      </c>
      <c r="J39" s="671">
        <f t="shared" si="7"/>
        <v>1000438.9006671262</v>
      </c>
    </row>
    <row r="40" spans="2:10" ht="12.75" thickBot="1">
      <c r="B40" s="670">
        <v>1979.9</v>
      </c>
      <c r="C40" s="671">
        <f t="shared" si="11"/>
        <v>66.339314999999999</v>
      </c>
      <c r="D40" s="671">
        <f t="shared" si="8"/>
        <v>131345.2097685</v>
      </c>
      <c r="E40" s="671">
        <f t="shared" si="12"/>
        <v>6.16</v>
      </c>
      <c r="F40" s="671">
        <f t="shared" si="9"/>
        <v>809086.49217396008</v>
      </c>
      <c r="G40" s="283">
        <f t="shared" si="13"/>
        <v>1.35</v>
      </c>
      <c r="H40" s="283">
        <f t="shared" si="10"/>
        <v>1092266.7644348461</v>
      </c>
      <c r="I40" s="935">
        <f t="shared" si="6"/>
        <v>1223338.7761670277</v>
      </c>
      <c r="J40" s="671">
        <f t="shared" si="7"/>
        <v>1223338.7761670277</v>
      </c>
    </row>
    <row r="41" spans="2:10" ht="12.75" thickBot="1">
      <c r="B41" s="670">
        <v>2389.4</v>
      </c>
      <c r="C41" s="671">
        <f t="shared" si="11"/>
        <v>66.339314999999999</v>
      </c>
      <c r="D41" s="671">
        <f t="shared" si="8"/>
        <v>158511.15926099999</v>
      </c>
      <c r="E41" s="671">
        <f t="shared" si="12"/>
        <v>6.16</v>
      </c>
      <c r="F41" s="671">
        <f t="shared" si="9"/>
        <v>976428.74104776001</v>
      </c>
      <c r="G41" s="283">
        <f t="shared" si="13"/>
        <v>1.35</v>
      </c>
      <c r="H41" s="283">
        <f t="shared" si="10"/>
        <v>1318178.8004144761</v>
      </c>
      <c r="I41" s="935">
        <f t="shared" si="6"/>
        <v>1476360.2564642134</v>
      </c>
      <c r="J41" s="671">
        <f t="shared" si="7"/>
        <v>1476360.2564642134</v>
      </c>
    </row>
    <row r="42" spans="2:10" ht="12.75" thickBot="1">
      <c r="B42" s="670">
        <v>2864.55</v>
      </c>
      <c r="C42" s="671">
        <f t="shared" si="11"/>
        <v>66.339314999999999</v>
      </c>
      <c r="D42" s="671">
        <f t="shared" si="8"/>
        <v>190032.28478325001</v>
      </c>
      <c r="E42" s="671">
        <f t="shared" si="12"/>
        <v>6.16</v>
      </c>
      <c r="F42" s="671">
        <f t="shared" si="9"/>
        <v>1170598.87426482</v>
      </c>
      <c r="G42" s="283">
        <f t="shared" si="13"/>
        <v>1.35</v>
      </c>
      <c r="H42" s="283">
        <f t="shared" si="10"/>
        <v>1580308.4802575072</v>
      </c>
      <c r="I42" s="935">
        <f t="shared" si="6"/>
        <v>1769945.4978884081</v>
      </c>
      <c r="J42" s="671">
        <f t="shared" si="7"/>
        <v>1769945.4978884081</v>
      </c>
    </row>
    <row r="43" spans="2:10" ht="12.75" thickBot="1">
      <c r="B43" s="670">
        <v>3254.55</v>
      </c>
      <c r="C43" s="671">
        <f t="shared" si="11"/>
        <v>66.339314999999999</v>
      </c>
      <c r="D43" s="671">
        <f t="shared" si="8"/>
        <v>215904.61763325002</v>
      </c>
      <c r="E43" s="671">
        <f t="shared" si="12"/>
        <v>6.16</v>
      </c>
      <c r="F43" s="671">
        <f t="shared" si="9"/>
        <v>1329972.4446208202</v>
      </c>
      <c r="G43" s="283">
        <f t="shared" si="13"/>
        <v>1.35</v>
      </c>
      <c r="H43" s="283">
        <f t="shared" si="10"/>
        <v>1795462.8002381073</v>
      </c>
      <c r="I43" s="935">
        <f t="shared" si="6"/>
        <v>2010918.3362666804</v>
      </c>
      <c r="J43" s="671">
        <f t="shared" si="7"/>
        <v>2010918.3362666804</v>
      </c>
    </row>
    <row r="44" spans="2:10" ht="12.75" thickBot="1">
      <c r="B44" s="670">
        <v>3831.75</v>
      </c>
      <c r="C44" s="671">
        <f t="shared" si="11"/>
        <v>66.339314999999999</v>
      </c>
      <c r="D44" s="671">
        <f t="shared" si="8"/>
        <v>254195.67025125001</v>
      </c>
      <c r="E44" s="671">
        <f t="shared" si="12"/>
        <v>6.16</v>
      </c>
      <c r="F44" s="671">
        <f t="shared" si="9"/>
        <v>1565845.3287477</v>
      </c>
      <c r="G44" s="283">
        <f t="shared" si="13"/>
        <v>1.35</v>
      </c>
      <c r="H44" s="283">
        <f t="shared" si="10"/>
        <v>2113891.1938093952</v>
      </c>
      <c r="I44" s="935">
        <f t="shared" si="6"/>
        <v>2367558.1370665226</v>
      </c>
      <c r="J44" s="671">
        <f t="shared" si="7"/>
        <v>2367558.1370665226</v>
      </c>
    </row>
    <row r="45" spans="2:10" ht="12.75" thickBot="1">
      <c r="I45" s="935">
        <f t="shared" si="6"/>
        <v>0</v>
      </c>
      <c r="J45" s="671">
        <f t="shared" si="7"/>
        <v>0</v>
      </c>
    </row>
    <row r="46" spans="2:10" ht="12.75" thickBot="1">
      <c r="B46" s="670">
        <v>151.45000000000002</v>
      </c>
      <c r="C46" s="671">
        <f t="shared" ref="C46:C64" si="14">C20</f>
        <v>66.339314999999999</v>
      </c>
      <c r="D46" s="671">
        <f t="shared" ref="D46:D64" si="15">B46*C46</f>
        <v>10047.089256750001</v>
      </c>
      <c r="E46" s="671">
        <f t="shared" ref="E46:E64" si="16">E20</f>
        <v>6.16</v>
      </c>
      <c r="F46" s="671">
        <f t="shared" ref="F46:F64" si="17">D46*E46</f>
        <v>61890.069821580008</v>
      </c>
      <c r="G46" s="283">
        <f t="shared" ref="G46:G64" si="18">G20</f>
        <v>1.35</v>
      </c>
      <c r="H46" s="283">
        <f t="shared" ref="H46:H64" si="19">F46*G46</f>
        <v>83551.594259133009</v>
      </c>
      <c r="I46" s="935">
        <f t="shared" si="6"/>
        <v>93577.785570228982</v>
      </c>
      <c r="J46" s="671">
        <f t="shared" si="7"/>
        <v>93577.785570228982</v>
      </c>
    </row>
    <row r="47" spans="2:10" ht="12.75" thickBot="1">
      <c r="B47" s="670">
        <v>175.5</v>
      </c>
      <c r="C47" s="671">
        <f t="shared" si="14"/>
        <v>66.339314999999999</v>
      </c>
      <c r="D47" s="671">
        <f t="shared" si="15"/>
        <v>11642.5497825</v>
      </c>
      <c r="E47" s="671">
        <f t="shared" si="16"/>
        <v>6.16</v>
      </c>
      <c r="F47" s="671">
        <f t="shared" si="17"/>
        <v>71718.106660200006</v>
      </c>
      <c r="G47" s="283">
        <f t="shared" si="18"/>
        <v>1.35</v>
      </c>
      <c r="H47" s="283">
        <f t="shared" si="19"/>
        <v>96819.443991270018</v>
      </c>
      <c r="I47" s="935">
        <f t="shared" si="6"/>
        <v>108437.77727022243</v>
      </c>
      <c r="J47" s="671">
        <f t="shared" si="7"/>
        <v>108437.77727022243</v>
      </c>
    </row>
    <row r="48" spans="2:10" ht="12.75" thickBot="1">
      <c r="B48" s="670">
        <v>233.35</v>
      </c>
      <c r="C48" s="671">
        <f t="shared" si="14"/>
        <v>66.339314999999999</v>
      </c>
      <c r="D48" s="671">
        <f t="shared" si="15"/>
        <v>15480.27915525</v>
      </c>
      <c r="E48" s="671">
        <f t="shared" si="16"/>
        <v>6.16</v>
      </c>
      <c r="F48" s="671">
        <f t="shared" si="17"/>
        <v>95358.519596340004</v>
      </c>
      <c r="G48" s="283">
        <f t="shared" si="18"/>
        <v>1.35</v>
      </c>
      <c r="H48" s="283">
        <f t="shared" si="19"/>
        <v>128734.00145505901</v>
      </c>
      <c r="I48" s="935">
        <f t="shared" si="6"/>
        <v>144182.08162966612</v>
      </c>
      <c r="J48" s="671">
        <f t="shared" si="7"/>
        <v>144182.08162966612</v>
      </c>
    </row>
    <row r="49" spans="2:10" ht="12.75" thickBot="1">
      <c r="B49" s="670">
        <v>284.05</v>
      </c>
      <c r="C49" s="671">
        <f t="shared" si="14"/>
        <v>66.339314999999999</v>
      </c>
      <c r="D49" s="671">
        <f t="shared" si="15"/>
        <v>18843.682425750001</v>
      </c>
      <c r="E49" s="671">
        <f t="shared" si="16"/>
        <v>6.16</v>
      </c>
      <c r="F49" s="671">
        <f t="shared" si="17"/>
        <v>116077.08374262002</v>
      </c>
      <c r="G49" s="283">
        <f t="shared" si="18"/>
        <v>1.35</v>
      </c>
      <c r="H49" s="283">
        <f t="shared" si="19"/>
        <v>156704.06305253704</v>
      </c>
      <c r="I49" s="935">
        <f t="shared" si="6"/>
        <v>175508.55061884149</v>
      </c>
      <c r="J49" s="671">
        <f t="shared" si="7"/>
        <v>175508.55061884149</v>
      </c>
    </row>
    <row r="50" spans="2:10" ht="12.75" thickBot="1">
      <c r="B50" s="670">
        <v>317.85000000000002</v>
      </c>
      <c r="C50" s="671">
        <f t="shared" si="14"/>
        <v>66.339314999999999</v>
      </c>
      <c r="D50" s="671">
        <f t="shared" si="15"/>
        <v>21085.95127275</v>
      </c>
      <c r="E50" s="671">
        <f t="shared" si="16"/>
        <v>6.16</v>
      </c>
      <c r="F50" s="671">
        <f t="shared" si="17"/>
        <v>129889.45984014</v>
      </c>
      <c r="G50" s="283">
        <f t="shared" si="18"/>
        <v>1.35</v>
      </c>
      <c r="H50" s="283">
        <f t="shared" si="19"/>
        <v>175350.77078418902</v>
      </c>
      <c r="I50" s="935">
        <f t="shared" si="6"/>
        <v>196392.86327829171</v>
      </c>
      <c r="J50" s="671">
        <f t="shared" si="7"/>
        <v>196392.86327829171</v>
      </c>
    </row>
    <row r="51" spans="2:10" ht="12.75" thickBot="1">
      <c r="B51" s="670">
        <v>339.95</v>
      </c>
      <c r="C51" s="671">
        <f t="shared" si="14"/>
        <v>66.339314999999999</v>
      </c>
      <c r="D51" s="671">
        <f t="shared" si="15"/>
        <v>22552.050134249999</v>
      </c>
      <c r="E51" s="671">
        <f t="shared" si="16"/>
        <v>6.16</v>
      </c>
      <c r="F51" s="671">
        <f t="shared" si="17"/>
        <v>138920.62882697998</v>
      </c>
      <c r="G51" s="283">
        <f t="shared" si="18"/>
        <v>1.35</v>
      </c>
      <c r="H51" s="283">
        <f t="shared" si="19"/>
        <v>187542.84891642298</v>
      </c>
      <c r="I51" s="935">
        <f t="shared" si="6"/>
        <v>210047.99078639376</v>
      </c>
      <c r="J51" s="671">
        <f t="shared" si="7"/>
        <v>210047.99078639376</v>
      </c>
    </row>
    <row r="52" spans="2:10" ht="12.75" thickBot="1">
      <c r="B52" s="670">
        <v>419.25</v>
      </c>
      <c r="C52" s="671">
        <f t="shared" si="14"/>
        <v>66.339314999999999</v>
      </c>
      <c r="D52" s="671">
        <f t="shared" si="15"/>
        <v>27812.757813749999</v>
      </c>
      <c r="E52" s="671">
        <f t="shared" si="16"/>
        <v>6.16</v>
      </c>
      <c r="F52" s="671">
        <f t="shared" si="17"/>
        <v>171326.58813270001</v>
      </c>
      <c r="G52" s="283">
        <f t="shared" si="18"/>
        <v>1.35</v>
      </c>
      <c r="H52" s="283">
        <f t="shared" si="19"/>
        <v>231290.89397914504</v>
      </c>
      <c r="I52" s="935">
        <f t="shared" si="6"/>
        <v>259045.80125664247</v>
      </c>
      <c r="J52" s="671">
        <f t="shared" si="7"/>
        <v>259045.80125664247</v>
      </c>
    </row>
    <row r="53" spans="2:10" ht="12.75" thickBot="1">
      <c r="B53" s="670">
        <v>471.90000000000003</v>
      </c>
      <c r="C53" s="671">
        <f>C2</f>
        <v>66.339314999999999</v>
      </c>
      <c r="D53" s="671">
        <f>B53*C53</f>
        <v>31305.522748500003</v>
      </c>
      <c r="E53" s="671">
        <f>E2</f>
        <v>6.16</v>
      </c>
      <c r="F53" s="671">
        <f>D53*E53</f>
        <v>192842.02013076004</v>
      </c>
      <c r="G53" s="283">
        <f>G2</f>
        <v>1.35</v>
      </c>
      <c r="H53" s="283">
        <f>F53*G53</f>
        <v>260336.72717652607</v>
      </c>
      <c r="I53" s="935">
        <f t="shared" si="6"/>
        <v>291577.13443770923</v>
      </c>
      <c r="J53" s="671">
        <f t="shared" si="7"/>
        <v>291577.13443770923</v>
      </c>
    </row>
    <row r="54" spans="2:10" ht="12.75" thickBot="1">
      <c r="B54" s="670">
        <v>644.80000000000007</v>
      </c>
      <c r="C54" s="671">
        <f t="shared" si="14"/>
        <v>66.339314999999999</v>
      </c>
      <c r="D54" s="671">
        <f t="shared" si="15"/>
        <v>42775.590312000008</v>
      </c>
      <c r="E54" s="671">
        <f t="shared" si="16"/>
        <v>6.16</v>
      </c>
      <c r="F54" s="671">
        <f t="shared" si="17"/>
        <v>263497.63632192003</v>
      </c>
      <c r="G54" s="283">
        <f t="shared" si="18"/>
        <v>1.35</v>
      </c>
      <c r="H54" s="283">
        <f t="shared" si="19"/>
        <v>355721.80903459206</v>
      </c>
      <c r="I54" s="935">
        <f t="shared" si="6"/>
        <v>398408.42611874314</v>
      </c>
      <c r="J54" s="671">
        <f t="shared" si="7"/>
        <v>398408.42611874314</v>
      </c>
    </row>
    <row r="55" spans="2:10" ht="12.75" thickBot="1">
      <c r="B55" s="670">
        <v>738.4</v>
      </c>
      <c r="C55" s="671">
        <f t="shared" si="14"/>
        <v>66.339314999999999</v>
      </c>
      <c r="D55" s="671">
        <f t="shared" si="15"/>
        <v>48984.950195999998</v>
      </c>
      <c r="E55" s="671">
        <f t="shared" si="16"/>
        <v>6.16</v>
      </c>
      <c r="F55" s="671">
        <f t="shared" si="17"/>
        <v>301747.29320735997</v>
      </c>
      <c r="G55" s="283">
        <f t="shared" si="18"/>
        <v>1.35</v>
      </c>
      <c r="H55" s="283">
        <f t="shared" si="19"/>
        <v>407358.84582993598</v>
      </c>
      <c r="I55" s="935">
        <f t="shared" si="6"/>
        <v>456241.90732952836</v>
      </c>
      <c r="J55" s="671">
        <f t="shared" si="7"/>
        <v>456241.90732952836</v>
      </c>
    </row>
    <row r="56" spans="2:10" ht="12.75" thickBot="1">
      <c r="B56" s="670">
        <v>932.1</v>
      </c>
      <c r="C56" s="671">
        <f t="shared" si="14"/>
        <v>66.339314999999999</v>
      </c>
      <c r="D56" s="671">
        <f t="shared" si="15"/>
        <v>61834.875511500002</v>
      </c>
      <c r="E56" s="671">
        <f t="shared" si="16"/>
        <v>6.16</v>
      </c>
      <c r="F56" s="671">
        <f t="shared" si="17"/>
        <v>380902.83315084002</v>
      </c>
      <c r="G56" s="283">
        <f t="shared" si="18"/>
        <v>1.35</v>
      </c>
      <c r="H56" s="283">
        <f t="shared" si="19"/>
        <v>514218.82475363405</v>
      </c>
      <c r="I56" s="935">
        <f t="shared" si="6"/>
        <v>575925.08372407022</v>
      </c>
      <c r="J56" s="671">
        <f t="shared" si="7"/>
        <v>575925.08372407022</v>
      </c>
    </row>
    <row r="57" spans="2:10" ht="12.75" thickBot="1">
      <c r="B57" s="670">
        <v>1093.95</v>
      </c>
      <c r="C57" s="671">
        <f t="shared" si="14"/>
        <v>66.339314999999999</v>
      </c>
      <c r="D57" s="671">
        <f t="shared" si="15"/>
        <v>72571.893644249998</v>
      </c>
      <c r="E57" s="671">
        <f t="shared" si="16"/>
        <v>6.16</v>
      </c>
      <c r="F57" s="671">
        <f t="shared" si="17"/>
        <v>447042.86484857998</v>
      </c>
      <c r="G57" s="283">
        <f t="shared" si="18"/>
        <v>1.35</v>
      </c>
      <c r="H57" s="283">
        <f t="shared" si="19"/>
        <v>603507.86754558305</v>
      </c>
      <c r="I57" s="935">
        <f t="shared" si="6"/>
        <v>675928.81165105314</v>
      </c>
      <c r="J57" s="671">
        <f t="shared" si="7"/>
        <v>675928.81165105314</v>
      </c>
    </row>
    <row r="58" spans="2:10" ht="12.75" thickBot="1">
      <c r="B58" s="670">
        <v>1514.5</v>
      </c>
      <c r="C58" s="671">
        <f t="shared" si="14"/>
        <v>66.339314999999999</v>
      </c>
      <c r="D58" s="671">
        <f t="shared" si="15"/>
        <v>100470.89256749999</v>
      </c>
      <c r="E58" s="671">
        <f t="shared" si="16"/>
        <v>6.16</v>
      </c>
      <c r="F58" s="671">
        <f t="shared" si="17"/>
        <v>618900.69821579999</v>
      </c>
      <c r="G58" s="283">
        <f t="shared" si="18"/>
        <v>1.35</v>
      </c>
      <c r="H58" s="283">
        <f t="shared" si="19"/>
        <v>835515.94259133004</v>
      </c>
      <c r="I58" s="935">
        <f t="shared" si="6"/>
        <v>935777.85570228973</v>
      </c>
      <c r="J58" s="671">
        <f t="shared" si="7"/>
        <v>935777.85570228973</v>
      </c>
    </row>
    <row r="59" spans="2:10" ht="12.75" thickBot="1">
      <c r="B59" s="670">
        <v>1864.8500000000001</v>
      </c>
      <c r="C59" s="671">
        <f t="shared" si="14"/>
        <v>66.339314999999999</v>
      </c>
      <c r="D59" s="671">
        <f t="shared" si="15"/>
        <v>123712.87157775</v>
      </c>
      <c r="E59" s="671">
        <f t="shared" si="16"/>
        <v>6.16</v>
      </c>
      <c r="F59" s="671">
        <f t="shared" si="17"/>
        <v>762071.28891894</v>
      </c>
      <c r="G59" s="283">
        <f t="shared" si="18"/>
        <v>1.35</v>
      </c>
      <c r="H59" s="283">
        <f t="shared" si="19"/>
        <v>1028796.2400405691</v>
      </c>
      <c r="I59" s="935">
        <f t="shared" si="6"/>
        <v>1152251.7888454376</v>
      </c>
      <c r="J59" s="671">
        <f t="shared" si="7"/>
        <v>1152251.7888454376</v>
      </c>
    </row>
    <row r="60" spans="2:10" ht="12.75" thickBot="1">
      <c r="B60" s="670">
        <v>2290.6</v>
      </c>
      <c r="C60" s="671">
        <f t="shared" si="14"/>
        <v>66.339314999999999</v>
      </c>
      <c r="D60" s="671">
        <f t="shared" si="15"/>
        <v>151956.83493899999</v>
      </c>
      <c r="E60" s="671">
        <f t="shared" si="16"/>
        <v>6.16</v>
      </c>
      <c r="F60" s="671">
        <f t="shared" si="17"/>
        <v>936054.10322424001</v>
      </c>
      <c r="G60" s="283">
        <f t="shared" si="18"/>
        <v>1.35</v>
      </c>
      <c r="H60" s="283">
        <f t="shared" si="19"/>
        <v>1263673.0393527241</v>
      </c>
      <c r="I60" s="935">
        <f t="shared" si="6"/>
        <v>1415313.8040750511</v>
      </c>
      <c r="J60" s="671">
        <f t="shared" si="7"/>
        <v>1415313.8040750511</v>
      </c>
    </row>
    <row r="61" spans="2:10" ht="12.75" thickBot="1">
      <c r="B61" s="670">
        <v>2753.4</v>
      </c>
      <c r="C61" s="671">
        <f t="shared" si="14"/>
        <v>66.339314999999999</v>
      </c>
      <c r="D61" s="671">
        <f t="shared" si="15"/>
        <v>182658.66992099999</v>
      </c>
      <c r="E61" s="671">
        <f t="shared" si="16"/>
        <v>6.16</v>
      </c>
      <c r="F61" s="671">
        <f t="shared" si="17"/>
        <v>1125177.40671336</v>
      </c>
      <c r="G61" s="283">
        <f t="shared" si="18"/>
        <v>1.35</v>
      </c>
      <c r="H61" s="283">
        <f t="shared" si="19"/>
        <v>1518989.4990630362</v>
      </c>
      <c r="I61" s="935">
        <f t="shared" si="6"/>
        <v>1701268.2389506006</v>
      </c>
      <c r="J61" s="671">
        <f t="shared" si="7"/>
        <v>1701268.2389506006</v>
      </c>
    </row>
    <row r="62" spans="2:10" ht="12.75" thickBot="1">
      <c r="B62" s="670">
        <v>3133.65</v>
      </c>
      <c r="C62" s="671">
        <f t="shared" si="14"/>
        <v>66.339314999999999</v>
      </c>
      <c r="D62" s="671">
        <f t="shared" si="15"/>
        <v>207884.19444975001</v>
      </c>
      <c r="E62" s="671">
        <f t="shared" si="16"/>
        <v>6.16</v>
      </c>
      <c r="F62" s="671">
        <f t="shared" si="17"/>
        <v>1280566.6378104601</v>
      </c>
      <c r="G62" s="283">
        <f t="shared" si="18"/>
        <v>1.35</v>
      </c>
      <c r="H62" s="283">
        <f t="shared" si="19"/>
        <v>1728764.9610441213</v>
      </c>
      <c r="I62" s="935">
        <f t="shared" si="6"/>
        <v>1936216.7563694161</v>
      </c>
      <c r="J62" s="671">
        <f t="shared" si="7"/>
        <v>1936216.7563694161</v>
      </c>
    </row>
    <row r="63" spans="2:10" ht="12.75" thickBot="1">
      <c r="B63" s="670">
        <v>3694.6</v>
      </c>
      <c r="C63" s="671">
        <f t="shared" si="14"/>
        <v>66.339314999999999</v>
      </c>
      <c r="D63" s="671">
        <f t="shared" si="15"/>
        <v>245097.23319899998</v>
      </c>
      <c r="E63" s="671">
        <f t="shared" si="16"/>
        <v>6.16</v>
      </c>
      <c r="F63" s="671">
        <f t="shared" si="17"/>
        <v>1509798.9565058399</v>
      </c>
      <c r="G63" s="283">
        <f t="shared" si="18"/>
        <v>1.35</v>
      </c>
      <c r="H63" s="283">
        <f t="shared" si="19"/>
        <v>2038228.5912828841</v>
      </c>
      <c r="I63" s="935">
        <f t="shared" si="6"/>
        <v>2282816.0222368306</v>
      </c>
      <c r="J63" s="671">
        <f t="shared" si="7"/>
        <v>2282816.0222368306</v>
      </c>
    </row>
    <row r="64" spans="2:10">
      <c r="B64" s="670">
        <v>29.900000000000002</v>
      </c>
      <c r="C64" s="671">
        <f t="shared" si="14"/>
        <v>66.339314999999999</v>
      </c>
      <c r="D64" s="671">
        <f t="shared" si="15"/>
        <v>1983.5455185000001</v>
      </c>
      <c r="E64" s="671">
        <f t="shared" si="16"/>
        <v>6.16</v>
      </c>
      <c r="F64" s="671">
        <f t="shared" si="17"/>
        <v>12218.64039396</v>
      </c>
      <c r="G64" s="283">
        <f t="shared" si="18"/>
        <v>1.35</v>
      </c>
      <c r="H64" s="283">
        <f t="shared" si="19"/>
        <v>16495.164531846003</v>
      </c>
      <c r="I64" s="935">
        <f t="shared" si="6"/>
        <v>18474.584275667527</v>
      </c>
      <c r="J64" s="671">
        <f t="shared" si="7"/>
        <v>18474.584275667527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002060"/>
    <pageSetUpPr fitToPage="1"/>
  </sheetPr>
  <dimension ref="A1:E110"/>
  <sheetViews>
    <sheetView view="pageBreakPreview" zoomScaleNormal="80" zoomScaleSheetLayoutView="100" workbookViewId="0">
      <selection activeCell="G5" sqref="G5:G6"/>
    </sheetView>
  </sheetViews>
  <sheetFormatPr defaultRowHeight="15"/>
  <cols>
    <col min="1" max="1" width="25.28515625" style="1438" customWidth="1"/>
    <col min="2" max="2" width="8" style="1438" customWidth="1"/>
    <col min="3" max="3" width="51.140625" style="1439" customWidth="1"/>
    <col min="4" max="4" width="17.28515625" style="1440" customWidth="1"/>
    <col min="5" max="5" width="18.5703125" style="1441" customWidth="1"/>
    <col min="6" max="16384" width="9.140625" style="1380"/>
  </cols>
  <sheetData>
    <row r="1" spans="1:5" ht="42.75" customHeight="1">
      <c r="A1" s="1410"/>
      <c r="B1" s="1411"/>
      <c r="C1" s="3167" t="s">
        <v>2990</v>
      </c>
      <c r="D1" s="3168"/>
      <c r="E1" s="3169"/>
    </row>
    <row r="2" spans="1:5" ht="42.75" customHeight="1">
      <c r="A2" s="1412" t="s">
        <v>1004</v>
      </c>
      <c r="B2" s="1412" t="s">
        <v>1005</v>
      </c>
      <c r="C2" s="1412" t="s">
        <v>222</v>
      </c>
      <c r="D2" s="1382" t="s">
        <v>2587</v>
      </c>
      <c r="E2" s="1383" t="s">
        <v>2588</v>
      </c>
    </row>
    <row r="3" spans="1:5" ht="38.25" customHeight="1">
      <c r="A3" s="3166"/>
      <c r="B3" s="1395">
        <v>1</v>
      </c>
      <c r="C3" s="1394" t="s">
        <v>2991</v>
      </c>
      <c r="D3" s="1416">
        <f>СЕРВОПРИВОДЫ!J3</f>
        <v>37999.562975035209</v>
      </c>
      <c r="E3" s="1434" t="s">
        <v>2992</v>
      </c>
    </row>
    <row r="4" spans="1:5" ht="37.5" customHeight="1">
      <c r="A4" s="3166"/>
      <c r="B4" s="1395">
        <v>2</v>
      </c>
      <c r="C4" s="1394" t="s">
        <v>2993</v>
      </c>
      <c r="D4" s="1416">
        <f>СЕРВОПРИВОДЫ!J4</f>
        <v>27341.148969842408</v>
      </c>
      <c r="E4" s="1434" t="s">
        <v>2994</v>
      </c>
    </row>
    <row r="5" spans="1:5" ht="20.25" customHeight="1">
      <c r="A5" s="3164" t="s">
        <v>2995</v>
      </c>
      <c r="B5" s="3165"/>
      <c r="C5" s="3165"/>
      <c r="D5" s="3165"/>
      <c r="E5" s="3165"/>
    </row>
    <row r="6" spans="1:5" ht="42.75" customHeight="1">
      <c r="A6" s="1412" t="s">
        <v>1004</v>
      </c>
      <c r="B6" s="1412" t="s">
        <v>1005</v>
      </c>
      <c r="C6" s="1412" t="s">
        <v>222</v>
      </c>
      <c r="D6" s="1382" t="s">
        <v>2587</v>
      </c>
      <c r="E6" s="1383" t="s">
        <v>2588</v>
      </c>
    </row>
    <row r="7" spans="1:5" ht="30" customHeight="1">
      <c r="A7" s="3166"/>
      <c r="B7" s="1395">
        <v>1</v>
      </c>
      <c r="C7" s="1435" t="s">
        <v>2996</v>
      </c>
      <c r="D7" s="1416">
        <f>СЕРВОПРИВОДЫ!J6</f>
        <v>99169.59117875043</v>
      </c>
      <c r="E7" s="1434" t="s">
        <v>2997</v>
      </c>
    </row>
    <row r="8" spans="1:5" ht="30" customHeight="1">
      <c r="A8" s="3166"/>
      <c r="B8" s="1395">
        <v>2</v>
      </c>
      <c r="C8" s="1435" t="s">
        <v>2998</v>
      </c>
      <c r="D8" s="1416">
        <f>СЕРВОПРИВОДЫ!J7</f>
        <v>106584.14005192803</v>
      </c>
      <c r="E8" s="1434" t="s">
        <v>2999</v>
      </c>
    </row>
    <row r="9" spans="1:5" ht="30" customHeight="1">
      <c r="A9" s="3166"/>
      <c r="B9" s="1395">
        <v>3</v>
      </c>
      <c r="C9" s="1435" t="s">
        <v>3000</v>
      </c>
      <c r="D9" s="1416">
        <f>СЕРВОПРИВОДЫ!J8</f>
        <v>108437.77727022243</v>
      </c>
      <c r="E9" s="1434" t="s">
        <v>3001</v>
      </c>
    </row>
    <row r="10" spans="1:5" ht="30" customHeight="1">
      <c r="A10" s="3166"/>
      <c r="B10" s="1395">
        <v>4</v>
      </c>
      <c r="C10" s="1435" t="s">
        <v>3002</v>
      </c>
      <c r="D10" s="1416">
        <f>СЕРВОПРИВОДЫ!J9</f>
        <v>118169.37266626803</v>
      </c>
      <c r="E10" s="1434" t="s">
        <v>3003</v>
      </c>
    </row>
    <row r="11" spans="1:5" ht="30" customHeight="1">
      <c r="A11" s="3166"/>
      <c r="B11" s="1395">
        <v>5</v>
      </c>
      <c r="C11" s="1435" t="s">
        <v>3004</v>
      </c>
      <c r="D11" s="1416">
        <f>СЕРВОПРИВОДЫ!J10</f>
        <v>123266.87501657763</v>
      </c>
      <c r="E11" s="1434" t="s">
        <v>3005</v>
      </c>
    </row>
    <row r="12" spans="1:5" ht="30" customHeight="1">
      <c r="A12" s="3166"/>
      <c r="B12" s="1395">
        <v>6</v>
      </c>
      <c r="C12" s="1435" t="s">
        <v>3006</v>
      </c>
      <c r="D12" s="1416">
        <f>СЕРВОПРИВОДЫ!J11</f>
        <v>132998.47041262322</v>
      </c>
      <c r="E12" s="1434" t="s">
        <v>3007</v>
      </c>
    </row>
    <row r="13" spans="1:5">
      <c r="A13" s="3156" t="s">
        <v>1249</v>
      </c>
      <c r="B13" s="3156"/>
      <c r="C13" s="3156"/>
      <c r="D13" s="1426"/>
      <c r="E13" s="1436"/>
    </row>
    <row r="14" spans="1:5" ht="23.25" customHeight="1">
      <c r="A14" s="3164" t="s">
        <v>3008</v>
      </c>
      <c r="B14" s="3165"/>
      <c r="C14" s="3165"/>
      <c r="D14" s="3165"/>
      <c r="E14" s="3165"/>
    </row>
    <row r="15" spans="1:5" ht="29.25" customHeight="1">
      <c r="A15" s="1412" t="s">
        <v>1004</v>
      </c>
      <c r="B15" s="1412" t="s">
        <v>1005</v>
      </c>
      <c r="C15" s="1412" t="s">
        <v>222</v>
      </c>
      <c r="D15" s="1382" t="s">
        <v>2587</v>
      </c>
      <c r="E15" s="1383" t="s">
        <v>2588</v>
      </c>
    </row>
    <row r="16" spans="1:5" ht="28.5" customHeight="1">
      <c r="A16" s="3166"/>
      <c r="B16" s="1395">
        <v>1</v>
      </c>
      <c r="C16" s="1435" t="s">
        <v>3009</v>
      </c>
      <c r="D16" s="1416">
        <f>СЕРВОПРИВОДЫ!J13</f>
        <v>105193.9121382072</v>
      </c>
      <c r="E16" s="1434" t="s">
        <v>3010</v>
      </c>
    </row>
    <row r="17" spans="1:5" ht="28.5" customHeight="1">
      <c r="A17" s="3166"/>
      <c r="B17" s="1395">
        <v>2</v>
      </c>
      <c r="C17" s="1435" t="s">
        <v>3011</v>
      </c>
      <c r="D17" s="1416">
        <f>СЕРВОПРИВОДЫ!J14</f>
        <v>113071.8703159584</v>
      </c>
      <c r="E17" s="1434" t="s">
        <v>3012</v>
      </c>
    </row>
    <row r="18" spans="1:5" ht="28.5" customHeight="1">
      <c r="A18" s="3166"/>
      <c r="B18" s="1395">
        <v>3</v>
      </c>
      <c r="C18" s="1435" t="s">
        <v>3013</v>
      </c>
      <c r="D18" s="1416">
        <f>СЕРВОПРИВОДЫ!J15</f>
        <v>115388.91683882642</v>
      </c>
      <c r="E18" s="1434" t="s">
        <v>3014</v>
      </c>
    </row>
    <row r="19" spans="1:5" ht="28.5" customHeight="1">
      <c r="A19" s="3166"/>
      <c r="B19" s="1395">
        <v>4</v>
      </c>
      <c r="C19" s="1435" t="s">
        <v>3015</v>
      </c>
      <c r="D19" s="1416">
        <f>СЕРВОПРИВОДЫ!J16</f>
        <v>125583.92153944563</v>
      </c>
      <c r="E19" s="1434" t="s">
        <v>3016</v>
      </c>
    </row>
    <row r="20" spans="1:5" ht="28.5" customHeight="1">
      <c r="A20" s="3166"/>
      <c r="B20" s="1395">
        <v>5</v>
      </c>
      <c r="C20" s="1435" t="s">
        <v>3017</v>
      </c>
      <c r="D20" s="1416">
        <f>СЕРВОПРИВОДЫ!J17</f>
        <v>127900.96806231364</v>
      </c>
      <c r="E20" s="1434" t="s">
        <v>3018</v>
      </c>
    </row>
    <row r="21" spans="1:5" ht="28.5" customHeight="1">
      <c r="A21" s="3166"/>
      <c r="B21" s="1395">
        <v>6</v>
      </c>
      <c r="C21" s="1435" t="s">
        <v>3019</v>
      </c>
      <c r="D21" s="1416">
        <f>СЕРВОПРИВОДЫ!J18</f>
        <v>140876.42859037442</v>
      </c>
      <c r="E21" s="1434" t="s">
        <v>3020</v>
      </c>
    </row>
    <row r="22" spans="1:5">
      <c r="A22" s="3156" t="s">
        <v>1249</v>
      </c>
      <c r="B22" s="3156"/>
      <c r="C22" s="3156"/>
      <c r="D22" s="1426"/>
      <c r="E22" s="1436"/>
    </row>
    <row r="23" spans="1:5" ht="21" customHeight="1">
      <c r="A23" s="3164" t="s">
        <v>3021</v>
      </c>
      <c r="B23" s="3165"/>
      <c r="C23" s="3165"/>
      <c r="D23" s="3165"/>
      <c r="E23" s="3165"/>
    </row>
    <row r="24" spans="1:5" ht="24.75" customHeight="1">
      <c r="A24" s="1412" t="s">
        <v>1004</v>
      </c>
      <c r="B24" s="1412" t="s">
        <v>1005</v>
      </c>
      <c r="C24" s="1412" t="s">
        <v>222</v>
      </c>
      <c r="D24" s="1382" t="s">
        <v>2587</v>
      </c>
      <c r="E24" s="1383" t="s">
        <v>2588</v>
      </c>
    </row>
    <row r="25" spans="1:5" ht="28.5" customHeight="1">
      <c r="A25" s="3166"/>
      <c r="B25" s="1395">
        <v>1</v>
      </c>
      <c r="C25" s="1435" t="s">
        <v>3022</v>
      </c>
      <c r="D25" s="1416">
        <f>СЕРВОПРИВОДЫ!J20</f>
        <v>69511.395686040007</v>
      </c>
      <c r="E25" s="1434" t="s">
        <v>3023</v>
      </c>
    </row>
    <row r="26" spans="1:5" ht="28.5" customHeight="1">
      <c r="A26" s="3166"/>
      <c r="B26" s="1395">
        <v>2</v>
      </c>
      <c r="C26" s="1435" t="s">
        <v>3024</v>
      </c>
      <c r="D26" s="1416">
        <f>СЕРВОПРИВОДЫ!J21</f>
        <v>82486.856214100815</v>
      </c>
      <c r="E26" s="1434" t="s">
        <v>3025</v>
      </c>
    </row>
    <row r="27" spans="1:5" ht="28.5" customHeight="1">
      <c r="A27" s="3166"/>
      <c r="B27" s="1395">
        <v>3</v>
      </c>
      <c r="C27" s="1435" t="s">
        <v>3026</v>
      </c>
      <c r="D27" s="1416">
        <f>СЕРВОПРИВОДЫ!J22</f>
        <v>77389.353863791213</v>
      </c>
      <c r="E27" s="1434" t="s">
        <v>3027</v>
      </c>
    </row>
    <row r="28" spans="1:5" ht="28.5" customHeight="1">
      <c r="A28" s="3166"/>
      <c r="B28" s="1395">
        <v>4</v>
      </c>
      <c r="C28" s="1435" t="s">
        <v>3028</v>
      </c>
      <c r="D28" s="1416">
        <f>СЕРВОПРИВОДЫ!J23</f>
        <v>84340.493432395218</v>
      </c>
      <c r="E28" s="1434" t="s">
        <v>3029</v>
      </c>
    </row>
    <row r="29" spans="1:5" ht="28.5" customHeight="1">
      <c r="A29" s="3166"/>
      <c r="B29" s="1395">
        <v>5</v>
      </c>
      <c r="C29" s="1435" t="s">
        <v>3030</v>
      </c>
      <c r="D29" s="1416">
        <f>СЕРВОПРИВОДЫ!J24</f>
        <v>94998.90743758803</v>
      </c>
      <c r="E29" s="1434" t="s">
        <v>3031</v>
      </c>
    </row>
    <row r="30" spans="1:5" ht="28.5" customHeight="1">
      <c r="A30" s="3166"/>
      <c r="B30" s="1395">
        <v>6</v>
      </c>
      <c r="C30" s="1435" t="s">
        <v>3032</v>
      </c>
      <c r="D30" s="1416">
        <f>СЕРВОПРИВОДЫ!J25</f>
        <v>104730.5028336336</v>
      </c>
      <c r="E30" s="1434" t="s">
        <v>3033</v>
      </c>
    </row>
    <row r="31" spans="1:5">
      <c r="A31" s="3156" t="s">
        <v>1249</v>
      </c>
      <c r="B31" s="3156"/>
      <c r="C31" s="3156"/>
      <c r="D31" s="1426"/>
      <c r="E31" s="1436"/>
    </row>
    <row r="32" spans="1:5" ht="21" customHeight="1">
      <c r="A32" s="3164" t="s">
        <v>3034</v>
      </c>
      <c r="B32" s="3165"/>
      <c r="C32" s="3165"/>
      <c r="D32" s="3165"/>
      <c r="E32" s="3165"/>
    </row>
    <row r="33" spans="1:5" ht="43.5" customHeight="1">
      <c r="A33" s="1412" t="s">
        <v>1004</v>
      </c>
      <c r="B33" s="1412" t="s">
        <v>1005</v>
      </c>
      <c r="C33" s="1412" t="s">
        <v>222</v>
      </c>
      <c r="D33" s="1382" t="s">
        <v>2587</v>
      </c>
      <c r="E33" s="1383" t="s">
        <v>2588</v>
      </c>
    </row>
    <row r="34" spans="1:5" ht="28.5" customHeight="1">
      <c r="A34" s="3166"/>
      <c r="B34" s="1395">
        <v>1</v>
      </c>
      <c r="C34" s="1435" t="s">
        <v>3035</v>
      </c>
      <c r="D34" s="1416">
        <f>СЕРВОПРИВОДЫ!J27</f>
        <v>72755.26081805522</v>
      </c>
      <c r="E34" s="1434" t="s">
        <v>3036</v>
      </c>
    </row>
    <row r="35" spans="1:5" ht="28.5" customHeight="1">
      <c r="A35" s="3166"/>
      <c r="B35" s="1395">
        <v>2</v>
      </c>
      <c r="C35" s="1435" t="s">
        <v>3037</v>
      </c>
      <c r="D35" s="1416">
        <f>СЕРВОПРИВОДЫ!J28</f>
        <v>86657.53995526323</v>
      </c>
      <c r="E35" s="1434" t="s">
        <v>3038</v>
      </c>
    </row>
    <row r="36" spans="1:5" ht="28.5" customHeight="1">
      <c r="A36" s="3166"/>
      <c r="B36" s="1395">
        <v>3</v>
      </c>
      <c r="C36" s="1435" t="s">
        <v>3039</v>
      </c>
      <c r="D36" s="1416">
        <f>СЕРВОПРИВОДЫ!J29</f>
        <v>81096.62830038002</v>
      </c>
      <c r="E36" s="1434" t="s">
        <v>3040</v>
      </c>
    </row>
    <row r="37" spans="1:5" ht="28.5" customHeight="1">
      <c r="A37" s="3166"/>
      <c r="B37" s="1395">
        <v>4</v>
      </c>
      <c r="C37" s="1435" t="s">
        <v>3041</v>
      </c>
      <c r="D37" s="1416">
        <f>СЕРВОПРИВОДЫ!J30</f>
        <v>88511.177173557604</v>
      </c>
      <c r="E37" s="1434" t="s">
        <v>3042</v>
      </c>
    </row>
    <row r="38" spans="1:5" ht="28.5" customHeight="1">
      <c r="A38" s="3166"/>
      <c r="B38" s="1395">
        <v>5</v>
      </c>
      <c r="C38" s="1435" t="s">
        <v>3043</v>
      </c>
      <c r="D38" s="1416">
        <f>СЕРВОПРИВОДЫ!J31</f>
        <v>97315.953960455998</v>
      </c>
      <c r="E38" s="1434" t="s">
        <v>3044</v>
      </c>
    </row>
    <row r="39" spans="1:5" ht="28.5" customHeight="1">
      <c r="A39" s="3166"/>
      <c r="B39" s="1395">
        <v>6</v>
      </c>
      <c r="C39" s="1435" t="s">
        <v>3045</v>
      </c>
      <c r="D39" s="1416">
        <f>СЕРВОПРИВОДЫ!J32</f>
        <v>108901.18657479603</v>
      </c>
      <c r="E39" s="1434" t="s">
        <v>3046</v>
      </c>
    </row>
    <row r="40" spans="1:5">
      <c r="A40" s="3156" t="s">
        <v>1249</v>
      </c>
      <c r="B40" s="3156"/>
      <c r="C40" s="3156"/>
      <c r="D40" s="1426"/>
      <c r="E40" s="1436"/>
    </row>
    <row r="41" spans="1:5" ht="21" customHeight="1">
      <c r="A41" s="3164" t="s">
        <v>3047</v>
      </c>
      <c r="B41" s="3165"/>
      <c r="C41" s="3165"/>
      <c r="D41" s="3165"/>
      <c r="E41" s="3165"/>
    </row>
    <row r="42" spans="1:5" ht="40.5" customHeight="1">
      <c r="A42" s="1412" t="s">
        <v>1004</v>
      </c>
      <c r="B42" s="1412" t="s">
        <v>1005</v>
      </c>
      <c r="C42" s="1412" t="s">
        <v>222</v>
      </c>
      <c r="D42" s="1382" t="s">
        <v>2587</v>
      </c>
      <c r="E42" s="1383" t="s">
        <v>2588</v>
      </c>
    </row>
    <row r="43" spans="1:5" ht="15" customHeight="1">
      <c r="A43" s="3166"/>
      <c r="B43" s="1395">
        <v>1</v>
      </c>
      <c r="C43" s="1394" t="s">
        <v>3048</v>
      </c>
      <c r="D43" s="1416">
        <f>СЕРВОПРИВОДЫ!J34</f>
        <v>35682.516452167205</v>
      </c>
      <c r="E43" s="1434" t="s">
        <v>3049</v>
      </c>
    </row>
    <row r="44" spans="1:5">
      <c r="A44" s="3166"/>
      <c r="B44" s="1395">
        <v>2</v>
      </c>
      <c r="C44" s="1394" t="s">
        <v>3050</v>
      </c>
      <c r="D44" s="1416">
        <f>СЕРВОПРИВОДЫ!J35</f>
        <v>53292.070025964014</v>
      </c>
      <c r="E44" s="1434" t="s">
        <v>3051</v>
      </c>
    </row>
    <row r="45" spans="1:5" ht="15" customHeight="1">
      <c r="A45" s="3166"/>
      <c r="B45" s="1395">
        <v>3</v>
      </c>
      <c r="C45" s="1394" t="s">
        <v>3052</v>
      </c>
      <c r="D45" s="1416">
        <f>СЕРВОПРИВОДЫ!J36</f>
        <v>35682.516452167205</v>
      </c>
      <c r="E45" s="1434" t="s">
        <v>3053</v>
      </c>
    </row>
    <row r="46" spans="1:5">
      <c r="A46" s="3166"/>
      <c r="B46" s="1395">
        <v>4</v>
      </c>
      <c r="C46" s="1394" t="s">
        <v>3054</v>
      </c>
      <c r="D46" s="1416">
        <f>СЕРВОПРИВОДЫ!J37</f>
        <v>44023.883934491998</v>
      </c>
      <c r="E46" s="1434" t="s">
        <v>3055</v>
      </c>
    </row>
    <row r="47" spans="1:5" ht="15" customHeight="1">
      <c r="A47" s="3166"/>
      <c r="B47" s="1395">
        <v>5</v>
      </c>
      <c r="C47" s="1394" t="s">
        <v>3056</v>
      </c>
      <c r="D47" s="1416">
        <f>СЕРВОПРИВОДЫ!J38</f>
        <v>35682.516452167205</v>
      </c>
      <c r="E47" s="1434" t="s">
        <v>3057</v>
      </c>
    </row>
    <row r="48" spans="1:5">
      <c r="A48" s="3166"/>
      <c r="B48" s="1395">
        <v>6</v>
      </c>
      <c r="C48" s="1394" t="s">
        <v>3058</v>
      </c>
      <c r="D48" s="1416">
        <f>СЕРВОПРИВОДЫ!J39</f>
        <v>44950.702543639214</v>
      </c>
      <c r="E48" s="1434" t="s">
        <v>3059</v>
      </c>
    </row>
    <row r="49" spans="1:5" ht="15" customHeight="1">
      <c r="A49" s="3166"/>
      <c r="B49" s="1395">
        <v>7</v>
      </c>
      <c r="C49" s="1394" t="s">
        <v>3060</v>
      </c>
      <c r="D49" s="1416">
        <f>СЕРВОПРИВОДЫ!J40</f>
        <v>56072.525853405597</v>
      </c>
      <c r="E49" s="1434" t="s">
        <v>3061</v>
      </c>
    </row>
    <row r="50" spans="1:5">
      <c r="A50" s="3166"/>
      <c r="B50" s="1395">
        <v>8</v>
      </c>
      <c r="C50" s="1394" t="s">
        <v>3062</v>
      </c>
      <c r="D50" s="1416">
        <f>СЕРВОПРИВОДЫ!J41</f>
        <v>35682.516452167205</v>
      </c>
      <c r="E50" s="1434" t="s">
        <v>3063</v>
      </c>
    </row>
    <row r="51" spans="1:5" ht="15" customHeight="1">
      <c r="A51" s="3166"/>
      <c r="B51" s="1395">
        <v>9</v>
      </c>
      <c r="C51" s="1394" t="s">
        <v>3064</v>
      </c>
      <c r="D51" s="1416">
        <f>СЕРВОПРИВОДЫ!J42</f>
        <v>55609.116548832018</v>
      </c>
      <c r="E51" s="1434" t="s">
        <v>3065</v>
      </c>
    </row>
    <row r="52" spans="1:5">
      <c r="A52" s="3166"/>
      <c r="B52" s="1395">
        <v>10</v>
      </c>
      <c r="C52" s="1394" t="s">
        <v>3066</v>
      </c>
      <c r="D52" s="1416">
        <f>СЕРВОПРИВОДЫ!J43</f>
        <v>64877.302640304006</v>
      </c>
      <c r="E52" s="1434" t="s">
        <v>3067</v>
      </c>
    </row>
    <row r="53" spans="1:5" ht="15" customHeight="1">
      <c r="A53" s="3166"/>
      <c r="B53" s="1395">
        <v>11</v>
      </c>
      <c r="C53" s="1394" t="s">
        <v>3068</v>
      </c>
      <c r="D53" s="1416">
        <f>СЕРВОПРИВОДЫ!J44</f>
        <v>49584.795589375215</v>
      </c>
      <c r="E53" s="1434" t="s">
        <v>3069</v>
      </c>
    </row>
    <row r="54" spans="1:5">
      <c r="A54" s="3156" t="s">
        <v>1249</v>
      </c>
      <c r="B54" s="3156"/>
      <c r="C54" s="3156"/>
      <c r="D54" s="1426"/>
      <c r="E54" s="1436"/>
    </row>
    <row r="55" spans="1:5" ht="21" customHeight="1">
      <c r="A55" s="3164" t="s">
        <v>3070</v>
      </c>
      <c r="B55" s="3165"/>
      <c r="C55" s="3165"/>
      <c r="D55" s="3165"/>
      <c r="E55" s="3165"/>
    </row>
    <row r="56" spans="1:5" ht="27.75" customHeight="1">
      <c r="A56" s="1412" t="s">
        <v>1004</v>
      </c>
      <c r="B56" s="1412" t="s">
        <v>1005</v>
      </c>
      <c r="C56" s="1412" t="s">
        <v>222</v>
      </c>
      <c r="D56" s="1382" t="s">
        <v>2587</v>
      </c>
      <c r="E56" s="1383" t="s">
        <v>2588</v>
      </c>
    </row>
    <row r="57" spans="1:5" ht="24.75" customHeight="1">
      <c r="A57" s="1414"/>
      <c r="B57" s="1395">
        <v>1</v>
      </c>
      <c r="C57" s="1394" t="s">
        <v>3071</v>
      </c>
      <c r="D57" s="1416">
        <f>СЕРВОПРИВОДЫ!J46</f>
        <v>46340.930457360009</v>
      </c>
      <c r="E57" s="1434" t="s">
        <v>3072</v>
      </c>
    </row>
    <row r="58" spans="1:5" ht="24.75" customHeight="1">
      <c r="A58" s="1417"/>
      <c r="B58" s="1395">
        <v>2</v>
      </c>
      <c r="C58" s="1394" t="s">
        <v>3073</v>
      </c>
      <c r="D58" s="1416">
        <f>СЕРВОПРИВОДЫ!J47</f>
        <v>46340.930457360009</v>
      </c>
      <c r="E58" s="1434" t="s">
        <v>3074</v>
      </c>
    </row>
    <row r="59" spans="1:5" ht="24.75" customHeight="1">
      <c r="A59" s="1417"/>
      <c r="B59" s="1395">
        <v>3</v>
      </c>
      <c r="C59" s="1394" t="s">
        <v>3075</v>
      </c>
      <c r="D59" s="1416">
        <f>СЕРВОПРИВОДЫ!J48</f>
        <v>55609.116548832018</v>
      </c>
      <c r="E59" s="1434" t="s">
        <v>3076</v>
      </c>
    </row>
    <row r="60" spans="1:5" ht="24.75" customHeight="1">
      <c r="A60" s="1437"/>
      <c r="B60" s="1395">
        <v>4</v>
      </c>
      <c r="C60" s="1394" t="s">
        <v>3077</v>
      </c>
      <c r="D60" s="1416">
        <f>СЕРВОПРИВОДЫ!J49</f>
        <v>67657.758467745618</v>
      </c>
      <c r="E60" s="1434" t="s">
        <v>3078</v>
      </c>
    </row>
    <row r="61" spans="1:5">
      <c r="A61" s="3166"/>
      <c r="B61" s="3166"/>
      <c r="C61" s="3166"/>
      <c r="D61" s="1416"/>
      <c r="E61" s="1434"/>
    </row>
    <row r="62" spans="1:5" ht="21" customHeight="1">
      <c r="A62" s="3164" t="s">
        <v>3079</v>
      </c>
      <c r="B62" s="3165"/>
      <c r="C62" s="3165"/>
      <c r="D62" s="3165"/>
      <c r="E62" s="3165"/>
    </row>
    <row r="63" spans="1:5" ht="27.75" customHeight="1">
      <c r="A63" s="1412" t="s">
        <v>1004</v>
      </c>
      <c r="B63" s="1412" t="s">
        <v>1005</v>
      </c>
      <c r="C63" s="1412" t="s">
        <v>222</v>
      </c>
      <c r="D63" s="1382" t="s">
        <v>2587</v>
      </c>
      <c r="E63" s="1383" t="s">
        <v>2588</v>
      </c>
    </row>
    <row r="64" spans="1:5" ht="21.75" customHeight="1">
      <c r="A64" s="3166"/>
      <c r="B64" s="1395">
        <v>1</v>
      </c>
      <c r="C64" s="1394" t="s">
        <v>3080</v>
      </c>
      <c r="D64" s="1416">
        <f>СЕРВОПРИВОДЫ!J51</f>
        <v>71828.442208908018</v>
      </c>
      <c r="E64" s="1434" t="s">
        <v>3081</v>
      </c>
    </row>
    <row r="65" spans="1:5" ht="21.75" customHeight="1">
      <c r="A65" s="3166"/>
      <c r="B65" s="1395">
        <v>2</v>
      </c>
      <c r="C65" s="1394" t="s">
        <v>3082</v>
      </c>
      <c r="D65" s="1416">
        <f>СЕРВОПРИВОДЫ!J52</f>
        <v>83413.674823248017</v>
      </c>
      <c r="E65" s="1434" t="s">
        <v>3083</v>
      </c>
    </row>
    <row r="66" spans="1:5" ht="21.75" customHeight="1">
      <c r="A66" s="3166"/>
      <c r="B66" s="1395">
        <v>3</v>
      </c>
      <c r="C66" s="1394" t="s">
        <v>3084</v>
      </c>
      <c r="D66" s="1416">
        <f>СЕРВОПРИВОДЫ!J53</f>
        <v>70901.623599760816</v>
      </c>
      <c r="E66" s="1434" t="s">
        <v>3085</v>
      </c>
    </row>
    <row r="67" spans="1:5" ht="21.75" customHeight="1">
      <c r="A67" s="3166"/>
      <c r="B67" s="1395">
        <v>4</v>
      </c>
      <c r="C67" s="1394" t="s">
        <v>3086</v>
      </c>
      <c r="D67" s="1416">
        <f>СЕРВОПРИВОДЫ!J54</f>
        <v>82950.265518674423</v>
      </c>
      <c r="E67" s="1434" t="s">
        <v>3087</v>
      </c>
    </row>
    <row r="68" spans="1:5" ht="21.75" customHeight="1">
      <c r="A68" s="3166"/>
      <c r="B68" s="1395">
        <v>5</v>
      </c>
      <c r="C68" s="1394" t="s">
        <v>3088</v>
      </c>
      <c r="D68" s="1416">
        <f>СЕРВОПРИВОДЫ!J55</f>
        <v>103803.68422448639</v>
      </c>
      <c r="E68" s="1434" t="s">
        <v>3089</v>
      </c>
    </row>
    <row r="69" spans="1:5" ht="21.75" customHeight="1">
      <c r="A69" s="3166"/>
      <c r="B69" s="1395">
        <v>6</v>
      </c>
      <c r="C69" s="1394" t="s">
        <v>3090</v>
      </c>
      <c r="D69" s="1416">
        <f>СЕРВОПРИВОДЫ!J56</f>
        <v>115388.91683882642</v>
      </c>
      <c r="E69" s="1434" t="s">
        <v>3091</v>
      </c>
    </row>
    <row r="70" spans="1:5">
      <c r="A70" s="3156" t="s">
        <v>1249</v>
      </c>
      <c r="B70" s="3156"/>
      <c r="C70" s="3156"/>
      <c r="D70" s="1426"/>
      <c r="E70" s="1436"/>
    </row>
    <row r="71" spans="1:5" ht="30" customHeight="1">
      <c r="A71" s="3164" t="s">
        <v>3092</v>
      </c>
      <c r="B71" s="3165"/>
      <c r="C71" s="3165"/>
      <c r="D71" s="3165"/>
      <c r="E71" s="3165"/>
    </row>
    <row r="72" spans="1:5" ht="26.25" customHeight="1">
      <c r="A72" s="1412" t="s">
        <v>1004</v>
      </c>
      <c r="B72" s="1412" t="s">
        <v>1005</v>
      </c>
      <c r="C72" s="1412" t="s">
        <v>222</v>
      </c>
      <c r="D72" s="1382" t="s">
        <v>2587</v>
      </c>
      <c r="E72" s="1383" t="s">
        <v>2588</v>
      </c>
    </row>
    <row r="73" spans="1:5" ht="21.75" customHeight="1">
      <c r="A73" s="1414"/>
      <c r="B73" s="1395">
        <v>1</v>
      </c>
      <c r="C73" s="1394" t="s">
        <v>3093</v>
      </c>
      <c r="D73" s="1416">
        <f>СЕРВОПРИВОДЫ!J58</f>
        <v>85267.31204154242</v>
      </c>
      <c r="E73" s="1434" t="s">
        <v>3094</v>
      </c>
    </row>
    <row r="74" spans="1:5" ht="21.75" customHeight="1">
      <c r="A74" s="1417"/>
      <c r="B74" s="1395">
        <v>2</v>
      </c>
      <c r="C74" s="1394" t="s">
        <v>3095</v>
      </c>
      <c r="D74" s="1416">
        <f>СЕРВОПРИВОДЫ!J59</f>
        <v>97315.953960455998</v>
      </c>
      <c r="E74" s="1434" t="s">
        <v>3096</v>
      </c>
    </row>
    <row r="75" spans="1:5" ht="21.75" customHeight="1">
      <c r="A75" s="1417"/>
      <c r="B75" s="1395">
        <v>3</v>
      </c>
      <c r="C75" s="1394" t="s">
        <v>3097</v>
      </c>
      <c r="D75" s="1416">
        <f>СЕРВОПРИВОДЫ!J60</f>
        <v>85267.31204154242</v>
      </c>
      <c r="E75" s="1434" t="s">
        <v>3098</v>
      </c>
    </row>
    <row r="76" spans="1:5" ht="21.75" customHeight="1">
      <c r="A76" s="1417"/>
      <c r="B76" s="1395">
        <v>4</v>
      </c>
      <c r="C76" s="1394" t="s">
        <v>3099</v>
      </c>
      <c r="D76" s="1416">
        <f>СЕРВОПРИВОДЫ!J61</f>
        <v>97315.953960455998</v>
      </c>
      <c r="E76" s="1434" t="s">
        <v>3100</v>
      </c>
    </row>
    <row r="77" spans="1:5" ht="21.75" customHeight="1">
      <c r="A77" s="1417"/>
      <c r="B77" s="1395">
        <v>5</v>
      </c>
      <c r="C77" s="1394" t="s">
        <v>3101</v>
      </c>
      <c r="D77" s="1416">
        <f>СЕРВОПРИВОДЫ!J62</f>
        <v>117705.96336169443</v>
      </c>
      <c r="E77" s="1434" t="s">
        <v>3102</v>
      </c>
    </row>
    <row r="78" spans="1:5" ht="21.75" customHeight="1">
      <c r="A78" s="1437"/>
      <c r="B78" s="1395">
        <v>6</v>
      </c>
      <c r="C78" s="1394" t="s">
        <v>3103</v>
      </c>
      <c r="D78" s="1416">
        <f>СЕРВОПРИВОДЫ!J63</f>
        <v>132071.65180347601</v>
      </c>
      <c r="E78" s="1434" t="s">
        <v>3104</v>
      </c>
    </row>
    <row r="79" spans="1:5">
      <c r="A79" s="3156" t="s">
        <v>1249</v>
      </c>
      <c r="B79" s="3156"/>
      <c r="C79" s="3156"/>
      <c r="D79" s="1426"/>
      <c r="E79" s="1436"/>
    </row>
    <row r="80" spans="1:5" ht="27" customHeight="1">
      <c r="A80" s="3164" t="s">
        <v>3105</v>
      </c>
      <c r="B80" s="3165"/>
      <c r="C80" s="3165"/>
      <c r="D80" s="3165"/>
      <c r="E80" s="3165"/>
    </row>
    <row r="81" spans="1:5" ht="26.25" customHeight="1">
      <c r="A81" s="1412" t="s">
        <v>1004</v>
      </c>
      <c r="B81" s="1412" t="s">
        <v>1005</v>
      </c>
      <c r="C81" s="1412" t="s">
        <v>222</v>
      </c>
      <c r="D81" s="1382" t="s">
        <v>2587</v>
      </c>
      <c r="E81" s="1383" t="s">
        <v>2588</v>
      </c>
    </row>
    <row r="82" spans="1:5" ht="21.75" customHeight="1">
      <c r="A82" s="3166"/>
      <c r="B82" s="1395">
        <v>1</v>
      </c>
      <c r="C82" s="1394" t="s">
        <v>3106</v>
      </c>
      <c r="D82" s="1416">
        <f>СЕРВОПРИВОДЫ!J65</f>
        <v>120486.41918913602</v>
      </c>
      <c r="E82" s="1434" t="s">
        <v>3107</v>
      </c>
    </row>
    <row r="83" spans="1:5" ht="21.75" customHeight="1">
      <c r="A83" s="3166"/>
      <c r="B83" s="1395">
        <v>2</v>
      </c>
      <c r="C83" s="1394" t="s">
        <v>3108</v>
      </c>
      <c r="D83" s="1416">
        <f>СЕРВОПРИВОДЫ!J66</f>
        <v>133461.87971719683</v>
      </c>
      <c r="E83" s="1434" t="s">
        <v>3109</v>
      </c>
    </row>
    <row r="84" spans="1:5" ht="21.75" customHeight="1">
      <c r="A84" s="3166"/>
      <c r="B84" s="1395">
        <v>3</v>
      </c>
      <c r="C84" s="1394" t="s">
        <v>3110</v>
      </c>
      <c r="D84" s="1416">
        <f>СЕРВОПРИВОДЫ!J67</f>
        <v>120486.41918913602</v>
      </c>
      <c r="E84" s="1434" t="s">
        <v>3111</v>
      </c>
    </row>
    <row r="85" spans="1:5" ht="21.75" customHeight="1">
      <c r="A85" s="3166"/>
      <c r="B85" s="1395">
        <v>4</v>
      </c>
      <c r="C85" s="1394" t="s">
        <v>3112</v>
      </c>
      <c r="D85" s="1416">
        <f>СЕРВОПРИВОДЫ!J68</f>
        <v>134388.69832634402</v>
      </c>
      <c r="E85" s="1434" t="s">
        <v>3113</v>
      </c>
    </row>
    <row r="86" spans="1:5" ht="21.75" customHeight="1">
      <c r="A86" s="3166"/>
      <c r="B86" s="1395">
        <v>5</v>
      </c>
      <c r="C86" s="1394" t="s">
        <v>3114</v>
      </c>
      <c r="D86" s="1416">
        <f>СЕРВОПРИВОДЫ!J69</f>
        <v>155242.11703215603</v>
      </c>
      <c r="E86" s="1434" t="s">
        <v>3115</v>
      </c>
    </row>
    <row r="87" spans="1:5" ht="21.75" customHeight="1">
      <c r="A87" s="3166"/>
      <c r="B87" s="1395">
        <v>6</v>
      </c>
      <c r="C87" s="1394" t="s">
        <v>3116</v>
      </c>
      <c r="D87" s="1416">
        <f>СЕРВОПРИВОДЫ!J70</f>
        <v>172388.26130137924</v>
      </c>
      <c r="E87" s="1434" t="s">
        <v>3117</v>
      </c>
    </row>
    <row r="88" spans="1:5">
      <c r="A88" s="3156" t="s">
        <v>1249</v>
      </c>
      <c r="B88" s="3156"/>
      <c r="C88" s="3156"/>
      <c r="D88" s="1426"/>
      <c r="E88" s="1436"/>
    </row>
    <row r="89" spans="1:5" ht="21" customHeight="1">
      <c r="A89" s="3164" t="s">
        <v>3118</v>
      </c>
      <c r="B89" s="3165"/>
      <c r="C89" s="3165"/>
      <c r="D89" s="3165"/>
      <c r="E89" s="3165"/>
    </row>
    <row r="90" spans="1:5" ht="30" customHeight="1">
      <c r="A90" s="1412" t="s">
        <v>1004</v>
      </c>
      <c r="B90" s="1412" t="s">
        <v>1005</v>
      </c>
      <c r="C90" s="1412" t="s">
        <v>222</v>
      </c>
      <c r="D90" s="1382" t="s">
        <v>2587</v>
      </c>
      <c r="E90" s="1383" t="s">
        <v>2588</v>
      </c>
    </row>
    <row r="91" spans="1:5" ht="15.75" customHeight="1">
      <c r="A91" s="3166"/>
      <c r="B91" s="1395">
        <v>1</v>
      </c>
      <c r="C91" s="1394" t="s">
        <v>3119</v>
      </c>
      <c r="D91" s="1416">
        <f>СЕРВОПРИВОДЫ!J72</f>
        <v>105657.3214427808</v>
      </c>
      <c r="E91" s="1434" t="s">
        <v>3120</v>
      </c>
    </row>
    <row r="92" spans="1:5">
      <c r="A92" s="3166"/>
      <c r="B92" s="1395">
        <v>2</v>
      </c>
      <c r="C92" s="1394" t="s">
        <v>3121</v>
      </c>
      <c r="D92" s="1416">
        <f>СЕРВОПРИВОДЫ!J73</f>
        <v>101486.63770161843</v>
      </c>
      <c r="E92" s="1434" t="s">
        <v>3122</v>
      </c>
    </row>
    <row r="93" spans="1:5" ht="15" customHeight="1">
      <c r="A93" s="3166"/>
      <c r="B93" s="1395">
        <v>3</v>
      </c>
      <c r="C93" s="1394" t="s">
        <v>3123</v>
      </c>
      <c r="D93" s="1416">
        <f>СЕРВОПРИВОДЫ!J74</f>
        <v>55145.707244258418</v>
      </c>
      <c r="E93" s="1434" t="s">
        <v>3124</v>
      </c>
    </row>
    <row r="94" spans="1:5">
      <c r="A94" s="3166"/>
      <c r="B94" s="1395">
        <v>4</v>
      </c>
      <c r="C94" s="1394" t="s">
        <v>3125</v>
      </c>
      <c r="D94" s="1416">
        <f>СЕРВОПРИВОДЫ!J75</f>
        <v>53292.070025964014</v>
      </c>
      <c r="E94" s="1434" t="s">
        <v>3126</v>
      </c>
    </row>
    <row r="95" spans="1:5" ht="15" customHeight="1">
      <c r="A95" s="3166"/>
      <c r="B95" s="1395">
        <v>5</v>
      </c>
      <c r="C95" s="1394" t="s">
        <v>3127</v>
      </c>
      <c r="D95" s="1416">
        <f>СЕРВОПРИВОДЫ!J76</f>
        <v>58852.981680847217</v>
      </c>
      <c r="E95" s="1434" t="s">
        <v>3128</v>
      </c>
    </row>
    <row r="96" spans="1:5">
      <c r="A96" s="3166"/>
      <c r="B96" s="1395">
        <v>6</v>
      </c>
      <c r="C96" s="1394" t="s">
        <v>3129</v>
      </c>
      <c r="D96" s="1416">
        <f>СЕРВОПРИВОДЫ!J77</f>
        <v>56535.935157979198</v>
      </c>
      <c r="E96" s="1434" t="s">
        <v>3130</v>
      </c>
    </row>
    <row r="97" spans="1:5" ht="15" customHeight="1">
      <c r="A97" s="3166"/>
      <c r="B97" s="1395">
        <v>7</v>
      </c>
      <c r="C97" s="1394" t="s">
        <v>3131</v>
      </c>
      <c r="D97" s="1416">
        <f>СЕРВОПРИВОДЫ!J78</f>
        <v>41243.428107050408</v>
      </c>
      <c r="E97" s="1434" t="s">
        <v>3132</v>
      </c>
    </row>
    <row r="98" spans="1:5">
      <c r="A98" s="3166"/>
      <c r="B98" s="1395">
        <v>8</v>
      </c>
      <c r="C98" s="1394" t="s">
        <v>3133</v>
      </c>
      <c r="D98" s="1416">
        <f>СЕРВОПРИВОДЫ!J79</f>
        <v>44023.883934491998</v>
      </c>
      <c r="E98" s="1434" t="s">
        <v>3134</v>
      </c>
    </row>
    <row r="99" spans="1:5" ht="15" customHeight="1">
      <c r="A99" s="3166"/>
      <c r="B99" s="1395">
        <v>9</v>
      </c>
      <c r="C99" s="1394" t="s">
        <v>3135</v>
      </c>
      <c r="D99" s="1416">
        <f>СЕРВОПРИВОДЫ!J80</f>
        <v>50048.204893948816</v>
      </c>
      <c r="E99" s="1434" t="s">
        <v>3136</v>
      </c>
    </row>
    <row r="100" spans="1:5">
      <c r="A100" s="3166"/>
      <c r="B100" s="1395">
        <v>10</v>
      </c>
      <c r="C100" s="1394" t="s">
        <v>3137</v>
      </c>
      <c r="D100" s="1416">
        <f>СЕРВОПРИВОДЫ!J81</f>
        <v>47267.749066507204</v>
      </c>
      <c r="E100" s="1434" t="s">
        <v>3138</v>
      </c>
    </row>
    <row r="101" spans="1:5" ht="15" customHeight="1">
      <c r="A101" s="3166"/>
      <c r="B101" s="1395">
        <v>11</v>
      </c>
      <c r="C101" s="1394" t="s">
        <v>3139</v>
      </c>
      <c r="D101" s="1416">
        <f>СЕРВОПРИВОДЫ!J82</f>
        <v>39389.790888755997</v>
      </c>
      <c r="E101" s="1434" t="s">
        <v>3140</v>
      </c>
    </row>
    <row r="102" spans="1:5">
      <c r="A102" s="3166"/>
      <c r="B102" s="1395">
        <v>12</v>
      </c>
      <c r="C102" s="1394" t="s">
        <v>3141</v>
      </c>
      <c r="D102" s="1416">
        <f>СЕРВОПРИВОДЫ!J83</f>
        <v>42633.65602077121</v>
      </c>
      <c r="E102" s="1434" t="s">
        <v>3142</v>
      </c>
    </row>
    <row r="103" spans="1:5" ht="15" customHeight="1">
      <c r="A103" s="3166"/>
      <c r="B103" s="1395">
        <v>13</v>
      </c>
      <c r="C103" s="1394" t="s">
        <v>3143</v>
      </c>
      <c r="D103" s="1416">
        <f>СЕРВОПРИВОДЫ!J84</f>
        <v>46340.930457360009</v>
      </c>
      <c r="E103" s="1434" t="s">
        <v>3144</v>
      </c>
    </row>
    <row r="104" spans="1:5" ht="15" customHeight="1">
      <c r="A104" s="3166"/>
      <c r="B104" s="1395">
        <v>14</v>
      </c>
      <c r="C104" s="1394" t="s">
        <v>3145</v>
      </c>
      <c r="D104" s="1416">
        <f>СЕРВОПРИВОДЫ!J85</f>
        <v>105657.3214427808</v>
      </c>
      <c r="E104" s="1434" t="s">
        <v>3146</v>
      </c>
    </row>
    <row r="105" spans="1:5">
      <c r="A105" s="3166"/>
      <c r="B105" s="1395">
        <v>15</v>
      </c>
      <c r="C105" s="1394" t="s">
        <v>3147</v>
      </c>
      <c r="D105" s="1416">
        <f>СЕРВОПРИВОДЫ!J86</f>
        <v>103340.2749199128</v>
      </c>
      <c r="E105" s="1434" t="s">
        <v>3148</v>
      </c>
    </row>
    <row r="106" spans="1:5">
      <c r="A106" s="3156" t="s">
        <v>1249</v>
      </c>
      <c r="B106" s="3156"/>
      <c r="C106" s="3156"/>
      <c r="D106" s="1426"/>
      <c r="E106" s="1436"/>
    </row>
    <row r="107" spans="1:5" ht="19.5" customHeight="1">
      <c r="A107" s="3164" t="s">
        <v>3149</v>
      </c>
      <c r="B107" s="3165"/>
      <c r="C107" s="3165"/>
      <c r="D107" s="3165"/>
      <c r="E107" s="3165"/>
    </row>
    <row r="108" spans="1:5" ht="26.25" customHeight="1">
      <c r="A108" s="1412"/>
      <c r="B108" s="1412" t="s">
        <v>1005</v>
      </c>
      <c r="C108" s="1412" t="s">
        <v>222</v>
      </c>
      <c r="D108" s="1382" t="s">
        <v>2587</v>
      </c>
      <c r="E108" s="1383" t="s">
        <v>2588</v>
      </c>
    </row>
    <row r="109" spans="1:5" ht="14.25" customHeight="1">
      <c r="A109" s="1414"/>
      <c r="B109" s="1395">
        <v>1</v>
      </c>
      <c r="C109" s="1394" t="s">
        <v>3150</v>
      </c>
      <c r="D109" s="1416">
        <f>СЕРВОПРИВОДЫ!J88</f>
        <v>3753.6153670461604</v>
      </c>
      <c r="E109" s="1434" t="s">
        <v>3151</v>
      </c>
    </row>
    <row r="110" spans="1:5" ht="14.25" customHeight="1">
      <c r="A110" s="1437"/>
      <c r="B110" s="1395">
        <v>2</v>
      </c>
      <c r="C110" s="1394" t="s">
        <v>3152</v>
      </c>
      <c r="D110" s="1416">
        <f>СЕРВОПРИВОДЫ!J89</f>
        <v>5560.9116548831998</v>
      </c>
      <c r="E110" s="1434" t="s">
        <v>3153</v>
      </c>
    </row>
  </sheetData>
  <sheetProtection password="C617" sheet="1" objects="1" scenarios="1" selectLockedCells="1" selectUnlockedCells="1"/>
  <mergeCells count="31">
    <mergeCell ref="A107:E107"/>
    <mergeCell ref="A80:E80"/>
    <mergeCell ref="A82:A87"/>
    <mergeCell ref="A88:C88"/>
    <mergeCell ref="A89:E89"/>
    <mergeCell ref="A91:A105"/>
    <mergeCell ref="A106:C106"/>
    <mergeCell ref="A79:C79"/>
    <mergeCell ref="A34:A39"/>
    <mergeCell ref="A40:C40"/>
    <mergeCell ref="A41:E41"/>
    <mergeCell ref="A43:A53"/>
    <mergeCell ref="A54:C54"/>
    <mergeCell ref="A71:E71"/>
    <mergeCell ref="A55:E55"/>
    <mergeCell ref="A31:C31"/>
    <mergeCell ref="A32:E32"/>
    <mergeCell ref="A64:A69"/>
    <mergeCell ref="A70:C70"/>
    <mergeCell ref="C1:E1"/>
    <mergeCell ref="A3:A4"/>
    <mergeCell ref="A5:E5"/>
    <mergeCell ref="A7:A12"/>
    <mergeCell ref="A13:C13"/>
    <mergeCell ref="A14:E14"/>
    <mergeCell ref="A16:A21"/>
    <mergeCell ref="A22:C22"/>
    <mergeCell ref="A23:E23"/>
    <mergeCell ref="A25:A30"/>
    <mergeCell ref="A61:C61"/>
    <mergeCell ref="A62:E62"/>
  </mergeCells>
  <pageMargins left="0.7" right="0.7" top="0.75" bottom="0.75" header="0.3" footer="0.3"/>
  <pageSetup paperSize="9" scale="74" fitToHeight="0" orientation="portrait" horizontalDpi="4294967293" r:id="rId1"/>
  <rowBreaks count="2" manualBreakCount="2">
    <brk id="32" max="4" man="1"/>
    <brk id="7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002060"/>
  </sheetPr>
  <dimension ref="A1:I115"/>
  <sheetViews>
    <sheetView view="pageBreakPreview" zoomScaleNormal="100" zoomScaleSheetLayoutView="100" workbookViewId="0">
      <selection activeCell="I7" sqref="I7"/>
    </sheetView>
  </sheetViews>
  <sheetFormatPr defaultRowHeight="12.75"/>
  <cols>
    <col min="1" max="1" width="11.42578125" style="1485" customWidth="1"/>
    <col min="2" max="2" width="11.7109375" style="1485" customWidth="1"/>
    <col min="3" max="3" width="13.140625" style="1486" customWidth="1"/>
    <col min="4" max="4" width="14.28515625" style="1485" customWidth="1"/>
    <col min="5" max="5" width="15.5703125" style="1485" customWidth="1"/>
    <col min="6" max="6" width="14.5703125" style="1485" customWidth="1"/>
    <col min="7" max="7" width="12.5703125" style="1485" customWidth="1"/>
    <col min="8" max="8" width="13.28515625" style="1485" customWidth="1"/>
    <col min="9" max="9" width="17.85546875" style="1485" customWidth="1"/>
    <col min="10" max="16384" width="9.140625" style="1443"/>
  </cols>
  <sheetData>
    <row r="1" spans="1:9" ht="33" customHeight="1">
      <c r="A1" s="3170" t="s">
        <v>3154</v>
      </c>
      <c r="B1" s="3171"/>
      <c r="C1" s="3171"/>
      <c r="D1" s="3171"/>
      <c r="E1" s="3171"/>
      <c r="F1" s="3171"/>
      <c r="G1" s="3171"/>
      <c r="H1" s="3171"/>
      <c r="I1" s="3172"/>
    </row>
    <row r="2" spans="1:9" ht="15" customHeight="1">
      <c r="A2" s="3173" t="s">
        <v>3155</v>
      </c>
      <c r="B2" s="3173"/>
      <c r="C2" s="3174" t="s">
        <v>3156</v>
      </c>
      <c r="D2" s="3174"/>
      <c r="E2" s="3174"/>
      <c r="F2" s="3174"/>
      <c r="G2" s="3174"/>
      <c r="H2" s="3174"/>
      <c r="I2" s="3174"/>
    </row>
    <row r="3" spans="1:9" ht="15" customHeight="1">
      <c r="A3" s="3173"/>
      <c r="B3" s="3173"/>
      <c r="C3" s="3175" t="s">
        <v>3157</v>
      </c>
      <c r="D3" s="3175"/>
      <c r="E3" s="3176" t="s">
        <v>3158</v>
      </c>
      <c r="F3" s="3176"/>
      <c r="G3" s="3176"/>
      <c r="H3" s="3175" t="s">
        <v>3159</v>
      </c>
      <c r="I3" s="3175"/>
    </row>
    <row r="4" spans="1:9" s="1449" customFormat="1" ht="53.25" customHeight="1">
      <c r="A4" s="1448" t="s">
        <v>3160</v>
      </c>
      <c r="B4" s="2455" t="s">
        <v>3161</v>
      </c>
      <c r="C4" s="2455" t="s">
        <v>3162</v>
      </c>
      <c r="D4" s="2455" t="s">
        <v>3163</v>
      </c>
      <c r="E4" s="2455" t="s">
        <v>3164</v>
      </c>
      <c r="F4" s="2454" t="s">
        <v>3165</v>
      </c>
      <c r="G4" s="2455" t="s">
        <v>3163</v>
      </c>
      <c r="H4" s="2455" t="s">
        <v>3166</v>
      </c>
      <c r="I4" s="1448" t="s">
        <v>3167</v>
      </c>
    </row>
    <row r="5" spans="1:9" ht="17.100000000000001" customHeight="1">
      <c r="A5" s="3177" t="s">
        <v>3168</v>
      </c>
      <c r="B5" s="3178"/>
      <c r="C5" s="3178"/>
      <c r="D5" s="3178"/>
      <c r="E5" s="3178"/>
      <c r="F5" s="3178"/>
      <c r="G5" s="3178"/>
      <c r="H5" s="3178"/>
      <c r="I5" s="3179"/>
    </row>
    <row r="6" spans="1:9" ht="17.100000000000001" customHeight="1">
      <c r="A6" s="1450" t="s">
        <v>3169</v>
      </c>
      <c r="B6" s="1451" t="s">
        <v>3170</v>
      </c>
      <c r="C6" s="2456">
        <f>'ВР 80-75 НИЗКОГО давления (2)'!C12*'ВР 80-75 НИЗКОГО давления (2)'!J12</f>
        <v>48294.400000000001</v>
      </c>
      <c r="D6" s="2457">
        <f>'ВР 80-75 НИЗКОГО давления (2)'!D12*'ВР 80-75 НИЗКОГО давления (2)'!J12</f>
        <v>95176.738461538465</v>
      </c>
      <c r="E6" s="1453"/>
      <c r="F6" s="1453"/>
      <c r="G6" s="1453"/>
      <c r="H6" s="1454"/>
      <c r="I6" s="1455"/>
    </row>
    <row r="7" spans="1:9" ht="17.100000000000001" customHeight="1">
      <c r="A7" s="1450">
        <v>0.25</v>
      </c>
      <c r="B7" s="1451">
        <v>1500</v>
      </c>
      <c r="C7" s="2456">
        <f>'ВР 80-75 НИЗКОГО давления (2)'!C13*'ВР 80-75 НИЗКОГО давления (2)'!J13</f>
        <v>53883.200000000004</v>
      </c>
      <c r="D7" s="2457">
        <f>'ВР 80-75 НИЗКОГО давления (2)'!D13*'ВР 80-75 НИЗКОГО давления (2)'!J13</f>
        <v>99905.723076923081</v>
      </c>
      <c r="E7" s="1456">
        <f>'ВР 80-75 НИЗКОГО давления (2)'!E13*'ВР 80-75 НИЗКОГО давления (2)'!J13</f>
        <v>67627.323076923087</v>
      </c>
      <c r="F7" s="1456">
        <f>'ВР 80-75 НИЗКОГО давления (2)'!F13*'ВР 80-75 НИЗКОГО давления (2)'!J13</f>
        <v>94210.092307692306</v>
      </c>
      <c r="G7" s="1456">
        <f>'ВР 80-75 НИЗКОГО давления (2)'!G13*'ВР 80-75 НИЗКОГО давления (2)'!J13</f>
        <v>114538.09230769231</v>
      </c>
      <c r="H7" s="1457"/>
      <c r="I7" s="1458"/>
    </row>
    <row r="8" spans="1:9" ht="17.100000000000001" customHeight="1">
      <c r="A8" s="1450" t="s">
        <v>3171</v>
      </c>
      <c r="B8" s="1451" t="s">
        <v>3172</v>
      </c>
      <c r="C8" s="2456">
        <f>'ВР 80-75 НИЗКОГО давления (2)'!C14*'ВР 80-75 НИЗКОГО давления (2)'!J14</f>
        <v>53883.200000000004</v>
      </c>
      <c r="D8" s="2457">
        <f>'ВР 80-75 НИЗКОГО давления (2)'!D14*'ВР 80-75 НИЗКОГО давления (2)'!J14</f>
        <v>99905.723076923081</v>
      </c>
      <c r="E8" s="1456">
        <f>'ВР 80-75 НИЗКОГО давления (2)'!E14*'ВР 80-75 НИЗКОГО давления (2)'!J14</f>
        <v>67627.323076923087</v>
      </c>
      <c r="F8" s="1456">
        <f>'ВР 80-75 НИЗКОГО давления (2)'!F14*'ВР 80-75 НИЗКОГО давления (2)'!J14</f>
        <v>94210.092307692306</v>
      </c>
      <c r="G8" s="1456">
        <f>'ВР 80-75 НИЗКОГО давления (2)'!G14*'ВР 80-75 НИЗКОГО давления (2)'!J14</f>
        <v>114538.09230769231</v>
      </c>
      <c r="H8" s="1457"/>
      <c r="I8" s="1458"/>
    </row>
    <row r="9" spans="1:9" ht="17.100000000000001" customHeight="1">
      <c r="A9" s="1450" t="s">
        <v>3173</v>
      </c>
      <c r="B9" s="1451" t="s">
        <v>3172</v>
      </c>
      <c r="C9" s="2456">
        <f>'ВР 80-75 НИЗКОГО давления (2)'!C15*'ВР 80-75 НИЗКОГО давления (2)'!J15</f>
        <v>51800.000000000007</v>
      </c>
      <c r="D9" s="2457">
        <f>'ВР 80-75 НИЗКОГО давления (2)'!D15*'ВР 80-75 НИЗКОГО давления (2)'!J15</f>
        <v>98143.015384615384</v>
      </c>
      <c r="E9" s="1456">
        <f>'ВР 80-75 НИЗКОГО давления (2)'!E15*'ВР 80-75 НИЗКОГО давления (2)'!J15</f>
        <v>67627.323076923087</v>
      </c>
      <c r="F9" s="1456">
        <f>'ВР 80-75 НИЗКОГО давления (2)'!F15*'ВР 80-75 НИЗКОГО давления (2)'!J15</f>
        <v>94210.092307692306</v>
      </c>
      <c r="G9" s="1456">
        <f>'ВР 80-75 НИЗКОГО давления (2)'!G15*'ВР 80-75 НИЗКОГО давления (2)'!J15</f>
        <v>114538.09230769231</v>
      </c>
      <c r="H9" s="1457"/>
      <c r="I9" s="1458"/>
    </row>
    <row r="10" spans="1:9" ht="17.100000000000001" customHeight="1">
      <c r="A10" s="1450" t="s">
        <v>3174</v>
      </c>
      <c r="B10" s="1451" t="s">
        <v>3172</v>
      </c>
      <c r="C10" s="2456">
        <f>'ВР 80-75 НИЗКОГО давления (2)'!C16*'ВР 80-75 НИЗКОГО давления (2)'!J16</f>
        <v>58710.399999999994</v>
      </c>
      <c r="D10" s="2457">
        <f>'ВР 80-75 НИЗКОГО давления (2)'!D16*'ВР 80-75 НИЗКОГО давления (2)'!J16</f>
        <v>103990.27692307692</v>
      </c>
      <c r="E10" s="1456">
        <f>'ВР 80-75 НИЗКОГО давления (2)'!E16*'ВР 80-75 НИЗКОГО давления (2)'!J16</f>
        <v>69740.676923076928</v>
      </c>
      <c r="F10" s="1456">
        <f>'ВР 80-75 НИЗКОГО давления (2)'!F16*'ВР 80-75 НИЗКОГО давления (2)'!J16</f>
        <v>96323.446153846147</v>
      </c>
      <c r="G10" s="1456">
        <f>'ВР 80-75 НИЗКОГО давления (2)'!G16*'ВР 80-75 НИЗКОГО давления (2)'!J16</f>
        <v>116651.44615384616</v>
      </c>
      <c r="H10" s="1459"/>
      <c r="I10" s="1460"/>
    </row>
    <row r="11" spans="1:9" ht="17.100000000000001" customHeight="1">
      <c r="A11" s="3177" t="s">
        <v>3175</v>
      </c>
      <c r="B11" s="3178"/>
      <c r="C11" s="3178"/>
      <c r="D11" s="3178"/>
      <c r="E11" s="3178"/>
      <c r="F11" s="3178"/>
      <c r="G11" s="3178"/>
      <c r="H11" s="3178"/>
      <c r="I11" s="3179"/>
    </row>
    <row r="12" spans="1:9" ht="17.100000000000001" customHeight="1">
      <c r="A12" s="1450" t="s">
        <v>3169</v>
      </c>
      <c r="B12" s="1451" t="s">
        <v>3170</v>
      </c>
      <c r="C12" s="1461">
        <f>'ВР 80-75 НИЗКОГО давления (2)'!C18*'ВР 80-75 НИЗКОГО давления (2)'!J18</f>
        <v>55544.72</v>
      </c>
      <c r="D12" s="1456">
        <f>'ВР 80-75 НИЗКОГО давления (2)'!D18*'ВР 80-75 НИЗКОГО давления (2)'!J18</f>
        <v>133487.20000000001</v>
      </c>
      <c r="E12" s="1453"/>
      <c r="F12" s="1453"/>
      <c r="G12" s="1453"/>
      <c r="H12" s="1454"/>
      <c r="I12" s="1462"/>
    </row>
    <row r="13" spans="1:9" ht="17.100000000000001" customHeight="1">
      <c r="A13" s="1450" t="s">
        <v>3176</v>
      </c>
      <c r="B13" s="1451" t="s">
        <v>3170</v>
      </c>
      <c r="C13" s="1461">
        <f>'ВР 80-75 НИЗКОГО давления (2)'!C19*'ВР 80-75 НИЗКОГО давления (2)'!J19</f>
        <v>61133.520000000004</v>
      </c>
      <c r="D13" s="1456">
        <f>'ВР 80-75 НИЗКОГО давления (2)'!D19*'ВР 80-75 НИЗКОГО давления (2)'!J19</f>
        <v>138216.18461538461</v>
      </c>
      <c r="E13" s="1456">
        <f>'ВР 80-75 НИЗКОГО давления (2)'!E19*'ВР 80-75 НИЗКОГО давления (2)'!J19</f>
        <v>73882.092307692306</v>
      </c>
      <c r="F13" s="1456">
        <f>'ВР 80-75 НИЗКОГО давления (2)'!F19*'ВР 80-75 НИЗКОГО давления (2)'!J19</f>
        <v>118186.7076923077</v>
      </c>
      <c r="G13" s="1456">
        <f>'ВР 80-75 НИЗКОГО давления (2)'!G19*'ВР 80-75 НИЗКОГО давления (2)'!J19</f>
        <v>166661.16923076924</v>
      </c>
      <c r="H13" s="1457"/>
      <c r="I13" s="1462"/>
    </row>
    <row r="14" spans="1:9" ht="17.100000000000001" customHeight="1">
      <c r="A14" s="1450" t="s">
        <v>3171</v>
      </c>
      <c r="B14" s="1451" t="s">
        <v>3170</v>
      </c>
      <c r="C14" s="1461">
        <f>'ВР 80-75 НИЗКОГО давления (2)'!C20*'ВР 80-75 НИЗКОГО давления (2)'!J20</f>
        <v>59050.320000000007</v>
      </c>
      <c r="D14" s="1456">
        <f>'ВР 80-75 НИЗКОГО давления (2)'!D20*'ВР 80-75 НИЗКОГО давления (2)'!J20</f>
        <v>136453.47692307693</v>
      </c>
      <c r="E14" s="1456">
        <f>'ВР 80-75 НИЗКОГО давления (2)'!E20*'ВР 80-75 НИЗКОГО давления (2)'!J20</f>
        <v>73882.092307692306</v>
      </c>
      <c r="F14" s="1456">
        <f>'ВР 80-75 НИЗКОГО давления (2)'!F20*'ВР 80-75 НИЗКОГО давления (2)'!J20</f>
        <v>118186.7076923077</v>
      </c>
      <c r="G14" s="1456">
        <f>'ВР 80-75 НИЗКОГО давления (2)'!G20*'ВР 80-75 НИЗКОГО давления (2)'!J20</f>
        <v>166661.16923076924</v>
      </c>
      <c r="H14" s="1457"/>
      <c r="I14" s="1462"/>
    </row>
    <row r="15" spans="1:9" ht="17.100000000000001" customHeight="1">
      <c r="A15" s="1463" t="s">
        <v>3177</v>
      </c>
      <c r="B15" s="1451" t="s">
        <v>3172</v>
      </c>
      <c r="C15" s="1461">
        <f>'ВР 80-75 НИЗКОГО давления (2)'!C21*'ВР 80-75 НИЗКОГО давления (2)'!J21</f>
        <v>68637.52</v>
      </c>
      <c r="D15" s="1456">
        <f>'ВР 80-75 НИЗКОГО давления (2)'!D21*'ВР 80-75 НИЗКОГО давления (2)'!J21</f>
        <v>144565.72307692308</v>
      </c>
      <c r="E15" s="1456">
        <f>'ВР 80-75 НИЗКОГО давления (2)'!E21*'ВР 80-75 НИЗКОГО давления (2)'!J21</f>
        <v>75995.446153846147</v>
      </c>
      <c r="F15" s="1456">
        <f>'ВР 80-75 НИЗКОГО давления (2)'!F21*'ВР 80-75 НИЗКОГО давления (2)'!J21</f>
        <v>124915.32307692309</v>
      </c>
      <c r="G15" s="1456">
        <f>'ВР 80-75 НИЗКОГО давления (2)'!G21*'ВР 80-75 НИЗКОГО давления (2)'!J21</f>
        <v>173389.78461538462</v>
      </c>
      <c r="H15" s="1457"/>
      <c r="I15" s="1462"/>
    </row>
    <row r="16" spans="1:9" ht="17.100000000000001" customHeight="1">
      <c r="A16" s="1463" t="s">
        <v>3178</v>
      </c>
      <c r="B16" s="1451" t="s">
        <v>3172</v>
      </c>
      <c r="C16" s="1461">
        <f>'ВР 80-75 НИЗКОГО давления (2)'!C22*'ВР 80-75 НИЗКОГО давления (2)'!J22</f>
        <v>76723.92</v>
      </c>
      <c r="D16" s="1456">
        <f>'ВР 80-75 НИЗКОГО давления (2)'!D22*'ВР 80-75 НИЗКОГО давления (2)'!J22</f>
        <v>151408.06153846154</v>
      </c>
      <c r="E16" s="1456">
        <f>'ВР 80-75 НИЗКОГО давления (2)'!E22*'ВР 80-75 НИЗКОГО давления (2)'!J22</f>
        <v>82771.446153846147</v>
      </c>
      <c r="F16" s="1456">
        <f>'ВР 80-75 НИЗКОГО давления (2)'!F22*'ВР 80-75 НИЗКОГО давления (2)'!J22</f>
        <v>127076.06153846154</v>
      </c>
      <c r="G16" s="1456">
        <f>'ВР 80-75 НИЗКОГО давления (2)'!G22*'ВР 80-75 НИЗКОГО давления (2)'!J22</f>
        <v>175550.5230769231</v>
      </c>
      <c r="H16" s="1457"/>
      <c r="I16" s="1462"/>
    </row>
    <row r="17" spans="1:9" ht="17.100000000000001" customHeight="1">
      <c r="A17" s="1463" t="s">
        <v>518</v>
      </c>
      <c r="B17" s="1451" t="s">
        <v>3172</v>
      </c>
      <c r="C17" s="1461">
        <f>'ВР 80-75 НИЗКОГО давления (2)'!C23*'ВР 80-75 НИЗКОГО давления (2)'!J23</f>
        <v>80061.52</v>
      </c>
      <c r="D17" s="1456">
        <f>'ВР 80-75 НИЗКОГО давления (2)'!D23*'ВР 80-75 НИЗКОГО давления (2)'!J23</f>
        <v>154232.18461538461</v>
      </c>
      <c r="E17" s="1456">
        <f>'ВР 80-75 НИЗКОГО давления (2)'!E23*'ВР 80-75 НИЗКОГО давления (2)'!J23</f>
        <v>82771.446153846147</v>
      </c>
      <c r="F17" s="1456">
        <f>'ВР 80-75 НИЗКОГО давления (2)'!F23*'ВР 80-75 НИЗКОГО давления (2)'!J23</f>
        <v>127076.06153846154</v>
      </c>
      <c r="G17" s="1456">
        <f>'ВР 80-75 НИЗКОГО давления (2)'!G23*'ВР 80-75 НИЗКОГО давления (2)'!J23</f>
        <v>175550.5230769231</v>
      </c>
      <c r="H17" s="1459"/>
      <c r="I17" s="1462"/>
    </row>
    <row r="18" spans="1:9" ht="17.100000000000001" customHeight="1">
      <c r="A18" s="3177" t="s">
        <v>3179</v>
      </c>
      <c r="B18" s="3178"/>
      <c r="C18" s="3178"/>
      <c r="D18" s="3178"/>
      <c r="E18" s="3178"/>
      <c r="F18" s="3178"/>
      <c r="G18" s="3178"/>
      <c r="H18" s="3178"/>
      <c r="I18" s="3179"/>
    </row>
    <row r="19" spans="1:9" ht="17.100000000000001" customHeight="1">
      <c r="A19" s="1450" t="s">
        <v>3169</v>
      </c>
      <c r="B19" s="1451">
        <v>1000</v>
      </c>
      <c r="C19" s="1461">
        <f>'ВР 80-75 НИЗКОГО давления (2)'!C25*'ВР 80-75 НИЗКОГО давления (2)'!J25</f>
        <v>69702.080000000002</v>
      </c>
      <c r="D19" s="1456">
        <f>'ВР 80-75 НИЗКОГО давления (2)'!D25*'ВР 80-75 НИЗКОГО давления (2)'!J25</f>
        <v>177621.23076923075</v>
      </c>
      <c r="E19" s="1453"/>
      <c r="F19" s="1453"/>
      <c r="G19" s="1453"/>
      <c r="H19" s="1464"/>
      <c r="I19" s="1462"/>
    </row>
    <row r="20" spans="1:9" ht="17.100000000000001" customHeight="1">
      <c r="A20" s="1450" t="s">
        <v>3176</v>
      </c>
      <c r="B20" s="1451">
        <v>1000</v>
      </c>
      <c r="C20" s="1461">
        <f>'ВР 80-75 НИЗКОГО давления (2)'!C26*'ВР 80-75 НИЗКОГО давления (2)'!J26</f>
        <v>70620.479999999996</v>
      </c>
      <c r="D20" s="1456">
        <f>'ВР 80-75 НИЗКОГО давления (2)'!D26*'ВР 80-75 НИЗКОГО давления (2)'!J26</f>
        <v>178398.33846153846</v>
      </c>
      <c r="E20" s="1453"/>
      <c r="F20" s="1453"/>
      <c r="G20" s="1453"/>
      <c r="H20" s="1464"/>
      <c r="I20" s="1462"/>
    </row>
    <row r="21" spans="1:9" ht="17.100000000000001" customHeight="1">
      <c r="A21" s="1450" t="s">
        <v>3171</v>
      </c>
      <c r="B21" s="1451">
        <v>1000</v>
      </c>
      <c r="C21" s="1461">
        <f>'ВР 80-75 НИЗКОГО давления (2)'!C27*'ВР 80-75 НИЗКОГО давления (2)'!J27</f>
        <v>76097.279999999999</v>
      </c>
      <c r="D21" s="1456">
        <f>'ВР 80-75 НИЗКОГО давления (2)'!D27*'ВР 80-75 НИЗКОГО давления (2)'!J27</f>
        <v>183032.55384615384</v>
      </c>
      <c r="E21" s="1456">
        <f>'ВР 80-75 НИЗКОГО давления (2)'!E27*'ВР 80-75 НИЗКОГО давления (2)'!J27</f>
        <v>90589.907692307694</v>
      </c>
      <c r="F21" s="1456">
        <f>'ВР 80-75 НИЗКОГО давления (2)'!F27*'ВР 80-75 НИЗКОГО давления (2)'!J27</f>
        <v>152616.36923076925</v>
      </c>
      <c r="G21" s="1456">
        <f>'ВР 80-75 НИЗКОГО давления (2)'!G27*'ВР 80-75 НИЗКОГО давления (2)'!J27</f>
        <v>215685.29230769232</v>
      </c>
      <c r="H21" s="1464"/>
      <c r="I21" s="1462"/>
    </row>
    <row r="22" spans="1:9" ht="17.100000000000001" customHeight="1">
      <c r="A22" s="1450" t="s">
        <v>3173</v>
      </c>
      <c r="B22" s="1451" t="s">
        <v>3170</v>
      </c>
      <c r="C22" s="1461">
        <f>'ВР 80-75 НИЗКОГО давления (2)'!C28*'ВР 80-75 НИЗКОГО давления (2)'!J28</f>
        <v>73924.479999999996</v>
      </c>
      <c r="D22" s="1456">
        <f>'ВР 80-75 НИЗКОГО давления (2)'!D28*'ВР 80-75 НИЗКОГО давления (2)'!J28</f>
        <v>181194.03076923077</v>
      </c>
      <c r="E22" s="1456">
        <f>'ВР 80-75 НИЗКОГО давления (2)'!E28*'ВР 80-75 НИЗКОГО давления (2)'!J28</f>
        <v>90589.907692307694</v>
      </c>
      <c r="F22" s="1456">
        <f>'ВР 80-75 НИЗКОГО давления (2)'!F28*'ВР 80-75 НИЗКОГО давления (2)'!J28</f>
        <v>152616.36923076925</v>
      </c>
      <c r="G22" s="1456">
        <f>'ВР 80-75 НИЗКОГО давления (2)'!G28*'ВР 80-75 НИЗКОГО давления (2)'!J28</f>
        <v>215685.29230769232</v>
      </c>
      <c r="H22" s="1464"/>
      <c r="I22" s="1462"/>
    </row>
    <row r="23" spans="1:9" ht="17.100000000000001" customHeight="1">
      <c r="A23" s="1450" t="s">
        <v>3174</v>
      </c>
      <c r="B23" s="1451" t="s">
        <v>3170</v>
      </c>
      <c r="C23" s="1461">
        <f>'ВР 80-75 НИЗКОГО давления (2)'!C29*'ВР 80-75 НИЗКОГО давления (2)'!J29</f>
        <v>77206.080000000002</v>
      </c>
      <c r="D23" s="1456">
        <f>'ВР 80-75 НИЗКОГО давления (2)'!D29*'ВР 80-75 НИЗКОГО давления (2)'!J29</f>
        <v>183970.76923076925</v>
      </c>
      <c r="E23" s="1456">
        <f>'ВР 80-75 НИЗКОГО давления (2)'!E29*'ВР 80-75 НИЗКОГО давления (2)'!J29</f>
        <v>90589.907692307694</v>
      </c>
      <c r="F23" s="1456">
        <f>'ВР 80-75 НИЗКОГО давления (2)'!F29*'ВР 80-75 НИЗКОГО давления (2)'!J29</f>
        <v>152616.36923076925</v>
      </c>
      <c r="G23" s="1456">
        <f>'ВР 80-75 НИЗКОГО давления (2)'!G29*'ВР 80-75 НИЗКОГО давления (2)'!J29</f>
        <v>215685.29230769232</v>
      </c>
      <c r="H23" s="1464"/>
      <c r="I23" s="1462"/>
    </row>
    <row r="24" spans="1:9" ht="17.100000000000001" customHeight="1">
      <c r="A24" s="1463" t="s">
        <v>3177</v>
      </c>
      <c r="B24" s="1451" t="s">
        <v>3170</v>
      </c>
      <c r="C24" s="1461">
        <f>'ВР 80-75 НИЗКОГО давления (2)'!C30*'ВР 80-75 НИЗКОГО давления (2)'!J30</f>
        <v>84374.080000000002</v>
      </c>
      <c r="D24" s="1456">
        <f>'ВР 80-75 НИЗКОГО давления (2)'!D30*'ВР 80-75 НИЗКОГО давления (2)'!J30</f>
        <v>190036</v>
      </c>
      <c r="E24" s="1456">
        <f>'ВР 80-75 НИЗКОГО давления (2)'!E30*'ВР 80-75 НИЗКОГО давления (2)'!J30</f>
        <v>97365.907692307694</v>
      </c>
      <c r="F24" s="1456">
        <f>'ВР 80-75 НИЗКОГО давления (2)'!F30*'ВР 80-75 НИЗКОГО давления (2)'!J30</f>
        <v>159392.36923076925</v>
      </c>
      <c r="G24" s="1456">
        <f>'ВР 80-75 НИЗКОГО давления (2)'!G30*'ВР 80-75 НИЗКОГО давления (2)'!J30</f>
        <v>222461.29230769232</v>
      </c>
      <c r="H24" s="1464"/>
      <c r="I24" s="1462"/>
    </row>
    <row r="25" spans="1:9" ht="17.100000000000001" customHeight="1">
      <c r="A25" s="1463" t="s">
        <v>3180</v>
      </c>
      <c r="B25" s="1451">
        <v>3000</v>
      </c>
      <c r="C25" s="1461">
        <f>'ВР 80-75 НИЗКОГО давления (2)'!C31*'ВР 80-75 НИЗКОГО давления (2)'!J31</f>
        <v>116887.68000000001</v>
      </c>
      <c r="D25" s="1456">
        <f>'ВР 80-75 НИЗКОГО давления (2)'!D31*'ВР 80-75 НИЗКОГО давления (2)'!J31</f>
        <v>217547.50769230767</v>
      </c>
      <c r="E25" s="1456">
        <f>'ВР 80-75 НИЗКОГО давления (2)'!E31*'ВР 80-75 НИЗКОГО давления (2)'!J31</f>
        <v>129890.70769230771</v>
      </c>
      <c r="F25" s="1456">
        <f>'ВР 80-75 НИЗКОГО давления (2)'!F31*'ВР 80-75 НИЗКОГО давления (2)'!J31</f>
        <v>196039.63076923077</v>
      </c>
      <c r="G25" s="1456">
        <f>'ВР 80-75 НИЗКОГО давления (2)'!G31*'ВР 80-75 НИЗКОГО давления (2)'!J31</f>
        <v>259108.55384615384</v>
      </c>
      <c r="H25" s="1464"/>
      <c r="I25" s="1462"/>
    </row>
    <row r="26" spans="1:9" ht="17.100000000000001" customHeight="1">
      <c r="A26" s="1463" t="s">
        <v>3181</v>
      </c>
      <c r="B26" s="1451" t="s">
        <v>3172</v>
      </c>
      <c r="C26" s="1461">
        <f>'ВР 80-75 НИЗКОГО давления (2)'!C32*'ВР 80-75 НИЗКОГО давления (2)'!J32</f>
        <v>128233.28</v>
      </c>
      <c r="D26" s="1456">
        <f>'ВР 80-75 НИЗКОГО давления (2)'!D32*'ВР 80-75 НИЗКОГО давления (2)'!J32</f>
        <v>227147.63076923077</v>
      </c>
      <c r="E26" s="1456">
        <f>'ВР 80-75 НИЗКОГО давления (2)'!E32*'ВР 80-75 НИЗКОГО давления (2)'!J32</f>
        <v>129890.70769230771</v>
      </c>
      <c r="F26" s="1456">
        <f>'ВР 80-75 НИЗКОГО давления (2)'!F32*'ВР 80-75 НИЗКОГО давления (2)'!J32</f>
        <v>191917.16923076924</v>
      </c>
      <c r="G26" s="1456">
        <f>'ВР 80-75 НИЗКОГО давления (2)'!G32*'ВР 80-75 НИЗКОГО давления (2)'!J32</f>
        <v>254986.09230769234</v>
      </c>
      <c r="H26" s="1464"/>
      <c r="I26" s="1462"/>
    </row>
    <row r="27" spans="1:9" ht="17.100000000000001" customHeight="1">
      <c r="A27" s="3177" t="s">
        <v>3182</v>
      </c>
      <c r="B27" s="3178"/>
      <c r="C27" s="3178"/>
      <c r="D27" s="3178"/>
      <c r="E27" s="3178"/>
      <c r="F27" s="3178"/>
      <c r="G27" s="3178"/>
      <c r="H27" s="3178"/>
      <c r="I27" s="3179"/>
    </row>
    <row r="28" spans="1:9" ht="17.100000000000001" customHeight="1">
      <c r="A28" s="1450" t="s">
        <v>3173</v>
      </c>
      <c r="B28" s="1451">
        <v>1000</v>
      </c>
      <c r="C28" s="1461">
        <f>'ВР 80-75 НИЗКОГО давления (2)'!C34*'ВР 80-75 НИЗКОГО давления (2)'!J34</f>
        <v>108600.8</v>
      </c>
      <c r="D28" s="1456">
        <f>'ВР 80-75 НИЗКОГО давления (2)'!D34*'ВР 80-75 НИЗКОГО давления (2)'!J34</f>
        <v>251650.21538461541</v>
      </c>
      <c r="E28" s="1456">
        <f>'ВР 80-75 НИЗКОГО давления (2)'!E34*'ВР 80-75 НИЗКОГО давления (2)'!J34</f>
        <v>118736.36923076924</v>
      </c>
      <c r="F28" s="1456">
        <f>'ВР 80-75 НИЗКОГО давления (2)'!F34*'ВР 80-75 НИЗКОГО давления (2)'!J34</f>
        <v>188581.29230769229</v>
      </c>
      <c r="G28" s="1456">
        <f>'ВР 80-75 НИЗКОГО давления (2)'!G34*'ВР 80-75 НИЗКОГО давления (2)'!J34</f>
        <v>293869.90769230766</v>
      </c>
      <c r="H28" s="1452">
        <f>'ВР 80-75 НИЗКОГО давления (2)'!H34*'ВР 80-75 НИЗКОГО давления (2)'!J34</f>
        <v>159297.60000000001</v>
      </c>
      <c r="I28" s="1452">
        <f>'ВР 80-75 НИЗКОГО давления (2)'!I34*'ВР 80-75 НИЗКОГО давления (2)'!J34</f>
        <v>165457.60000000001</v>
      </c>
    </row>
    <row r="29" spans="1:9" ht="17.100000000000001" customHeight="1">
      <c r="A29" s="1450" t="s">
        <v>3174</v>
      </c>
      <c r="B29" s="1451">
        <v>1000</v>
      </c>
      <c r="C29" s="1461">
        <f>'ВР 80-75 НИЗКОГО давления (2)'!C35*'ВР 80-75 НИЗКОГО давления (2)'!J35</f>
        <v>116272.79999999999</v>
      </c>
      <c r="D29" s="1456">
        <f>'ВР 80-75 НИЗКОГО давления (2)'!D35*'ВР 80-75 НИЗКОГО давления (2)'!J35</f>
        <v>258141.90769230769</v>
      </c>
      <c r="E29" s="1456">
        <f>'ВР 80-75 НИЗКОГО давления (2)'!E35*'ВР 80-75 НИЗКОГО давления (2)'!J35</f>
        <v>125512.36923076924</v>
      </c>
      <c r="F29" s="1456">
        <f>'ВР 80-75 НИЗКОГО давления (2)'!F35*'ВР 80-75 НИЗКОГО давления (2)'!J35</f>
        <v>195357.29230769232</v>
      </c>
      <c r="G29" s="1456">
        <f>'ВР 80-75 НИЗКОГО давления (2)'!G35*'ВР 80-75 НИЗКОГО давления (2)'!J35</f>
        <v>300645.90769230766</v>
      </c>
      <c r="H29" s="1461">
        <f>'ВР 80-75 НИЗКОГО давления (2)'!H35*'ВР 80-75 НИЗКОГО давления (2)'!J35</f>
        <v>166969.60000000001</v>
      </c>
      <c r="I29" s="1461">
        <f>'ВР 80-75 НИЗКОГО давления (2)'!I35*'ВР 80-75 НИЗКОГО давления (2)'!J35</f>
        <v>173129.60000000001</v>
      </c>
    </row>
    <row r="30" spans="1:9" ht="17.100000000000001" customHeight="1">
      <c r="A30" s="1463" t="s">
        <v>3177</v>
      </c>
      <c r="B30" s="1451">
        <v>1000</v>
      </c>
      <c r="C30" s="1461">
        <f>'ВР 80-75 НИЗКОГО давления (2)'!C36*'ВР 80-75 НИЗКОГО давления (2)'!J36</f>
        <v>120652</v>
      </c>
      <c r="D30" s="1456">
        <f>'ВР 80-75 НИЗКОГО давления (2)'!D36*'ВР 80-75 НИЗКОГО давления (2)'!J36</f>
        <v>261847.3846153846</v>
      </c>
      <c r="E30" s="1456">
        <f>'ВР 80-75 НИЗКОГО давления (2)'!E36*'ВР 80-75 НИЗКОГО давления (2)'!J36</f>
        <v>125512.36923076924</v>
      </c>
      <c r="F30" s="1456">
        <f>'ВР 80-75 НИЗКОГО давления (2)'!F36*'ВР 80-75 НИЗКОГО давления (2)'!J36</f>
        <v>195357.29230769232</v>
      </c>
      <c r="G30" s="1456">
        <f>'ВР 80-75 НИЗКОГО давления (2)'!G36*'ВР 80-75 НИЗКОГО давления (2)'!J36</f>
        <v>300645.90769230766</v>
      </c>
      <c r="H30" s="1461">
        <f>'ВР 80-75 НИЗКОГО давления (2)'!H36*'ВР 80-75 НИЗКОГО давления (2)'!J36</f>
        <v>171348.8</v>
      </c>
      <c r="I30" s="1461">
        <f>'ВР 80-75 НИЗКОГО давления (2)'!I36*'ВР 80-75 НИЗКОГО давления (2)'!J36</f>
        <v>177508.8</v>
      </c>
    </row>
    <row r="31" spans="1:9" ht="17.100000000000001" customHeight="1">
      <c r="A31" s="1463" t="s">
        <v>3178</v>
      </c>
      <c r="B31" s="1451" t="s">
        <v>3170</v>
      </c>
      <c r="C31" s="1461">
        <f>'ВР 80-75 НИЗКОГО давления (2)'!C37*'ВР 80-75 НИЗКОГО давления (2)'!J37</f>
        <v>118456.8</v>
      </c>
      <c r="D31" s="1456">
        <f>'ВР 80-75 НИЗКОГО давления (2)'!D37*'ВР 80-75 НИЗКОГО давления (2)'!J37</f>
        <v>259989.90769230769</v>
      </c>
      <c r="E31" s="1456">
        <f>'ВР 80-75 НИЗКОГО давления (2)'!E37*'ВР 80-75 НИЗКОГО давления (2)'!J37</f>
        <v>125512.36923076924</v>
      </c>
      <c r="F31" s="1456">
        <f>'ВР 80-75 НИЗКОГО давления (2)'!F37*'ВР 80-75 НИЗКОГО давления (2)'!J37</f>
        <v>195357.29230769232</v>
      </c>
      <c r="G31" s="1456">
        <f>'ВР 80-75 НИЗКОГО давления (2)'!G37*'ВР 80-75 НИЗКОГО давления (2)'!J37</f>
        <v>300645.90769230766</v>
      </c>
      <c r="H31" s="1461">
        <f>'ВР 80-75 НИЗКОГО давления (2)'!H37*'ВР 80-75 НИЗКОГО давления (2)'!J37</f>
        <v>169153.6</v>
      </c>
      <c r="I31" s="1461">
        <f>'ВР 80-75 НИЗКОГО давления (2)'!I37*'ВР 80-75 НИЗКОГО давления (2)'!J37</f>
        <v>175313.6</v>
      </c>
    </row>
    <row r="32" spans="1:9" ht="17.100000000000001" customHeight="1">
      <c r="A32" s="1463" t="s">
        <v>518</v>
      </c>
      <c r="B32" s="1451" t="s">
        <v>3170</v>
      </c>
      <c r="C32" s="1461">
        <f>'ВР 80-75 НИЗКОГО давления (2)'!C38*'ВР 80-75 НИЗКОГО давления (2)'!J38</f>
        <v>133296.79999999999</v>
      </c>
      <c r="D32" s="1456">
        <f>'ВР 80-75 НИЗКОГО давления (2)'!D38*'ВР 80-75 НИЗКОГО давления (2)'!J38</f>
        <v>272546.83076923079</v>
      </c>
      <c r="E32" s="1456">
        <f>'ВР 80-75 НИЗКОГО давления (2)'!E38*'ВР 80-75 НИЗКОГО давления (2)'!J38</f>
        <v>140855.5076923077</v>
      </c>
      <c r="F32" s="1456">
        <f>'ВР 80-75 НИЗКОГО давления (2)'!F38*'ВР 80-75 НИЗКОГО давления (2)'!J38</f>
        <v>210700.43076923076</v>
      </c>
      <c r="G32" s="1456">
        <f>'ВР 80-75 НИЗКОГО давления (2)'!G38*'ВР 80-75 НИЗКОГО давления (2)'!J38</f>
        <v>315989.0461538462</v>
      </c>
      <c r="H32" s="1461">
        <f>'ВР 80-75 НИЗКОГО давления (2)'!H38*'ВР 80-75 НИЗКОГО давления (2)'!J38</f>
        <v>183993.60000000001</v>
      </c>
      <c r="I32" s="1461">
        <f>'ВР 80-75 НИЗКОГО давления (2)'!I38*'ВР 80-75 НИЗКОГО давления (2)'!J38</f>
        <v>190153.60000000001</v>
      </c>
    </row>
    <row r="33" spans="1:9" ht="17.100000000000001" customHeight="1">
      <c r="A33" s="1465" t="s">
        <v>344</v>
      </c>
      <c r="B33" s="1465" t="s">
        <v>3170</v>
      </c>
      <c r="C33" s="1461">
        <f>'ВР 80-75 НИЗКОГО давления (2)'!C39*'ВР 80-75 НИЗКОГО давления (2)'!J39</f>
        <v>143880.80000000002</v>
      </c>
      <c r="D33" s="1456">
        <f>'ВР 80-75 НИЗКОГО давления (2)'!D39*'ВР 80-75 НИЗКОГО давления (2)'!J39</f>
        <v>281502.5230769231</v>
      </c>
      <c r="E33" s="1456">
        <f>'ВР 80-75 НИЗКОГО давления (2)'!E39*'ВР 80-75 НИЗКОГО давления (2)'!J39</f>
        <v>158037.16923076924</v>
      </c>
      <c r="F33" s="1456">
        <f>'ВР 80-75 НИЗКОГО давления (2)'!F39*'ВР 80-75 НИЗКОГО давления (2)'!J39</f>
        <v>227882.09230769234</v>
      </c>
      <c r="G33" s="1456">
        <f>'ВР 80-75 НИЗКОГО давления (2)'!G39*'ВР 80-75 НИЗКОГО давления (2)'!J39</f>
        <v>333170.70769230771</v>
      </c>
      <c r="H33" s="1461">
        <f>'ВР 80-75 НИЗКОГО давления (2)'!H39*'ВР 80-75 НИЗКОГО давления (2)'!J39</f>
        <v>194577.6</v>
      </c>
      <c r="I33" s="1461">
        <f>'ВР 80-75 НИЗКОГО давления (2)'!I39*'ВР 80-75 НИЗКОГО давления (2)'!J39</f>
        <v>200737.6</v>
      </c>
    </row>
    <row r="34" spans="1:9" ht="17.100000000000001" customHeight="1">
      <c r="A34" s="3177" t="s">
        <v>3183</v>
      </c>
      <c r="B34" s="3178"/>
      <c r="C34" s="3178"/>
      <c r="D34" s="3178"/>
      <c r="E34" s="3178"/>
      <c r="F34" s="3178"/>
      <c r="G34" s="3178"/>
      <c r="H34" s="3178"/>
      <c r="I34" s="3179"/>
    </row>
    <row r="35" spans="1:9" ht="17.100000000000001" customHeight="1">
      <c r="A35" s="1463" t="s">
        <v>3177</v>
      </c>
      <c r="B35" s="1451" t="s">
        <v>3184</v>
      </c>
      <c r="C35" s="1461">
        <f>'ВР 80-75 НИЗКОГО давления (2)'!C41*'ВР 80-75 НИЗКОГО давления (2)'!J41</f>
        <v>153608</v>
      </c>
      <c r="D35" s="1456">
        <f>'ВР 80-75 НИЗКОГО давления (2)'!D41*'ВР 80-75 НИЗКОГО давления (2)'!J41</f>
        <v>385535.44615384616</v>
      </c>
      <c r="E35" s="1456">
        <f>'ВР 80-75 НИЗКОГО давления (2)'!E41*'ВР 80-75 НИЗКОГО давления (2)'!J41</f>
        <v>152616.36923076925</v>
      </c>
      <c r="F35" s="1456">
        <f>'ВР 80-75 НИЗКОГО давления (2)'!F41*'ВР 80-75 НИЗКОГО давления (2)'!J41</f>
        <v>290221.29230769235</v>
      </c>
      <c r="G35" s="1456">
        <f>'ВР 80-75 НИЗКОГО давления (2)'!G41*'ВР 80-75 НИЗКОГО давления (2)'!J41</f>
        <v>477864.36923076923</v>
      </c>
      <c r="H35" s="1461">
        <f>'ВР 80-75 НИЗКОГО давления (2)'!H41*'ВР 80-75 НИЗКОГО давления (2)'!J41</f>
        <v>183668.8</v>
      </c>
      <c r="I35" s="1461">
        <f>'ВР 80-75 НИЗКОГО давления (2)'!I41*'ВР 80-75 НИЗКОГО давления (2)'!J41</f>
        <v>195988.8</v>
      </c>
    </row>
    <row r="36" spans="1:9" ht="17.100000000000001" customHeight="1">
      <c r="A36" s="1463" t="s">
        <v>3178</v>
      </c>
      <c r="B36" s="1451">
        <v>1000</v>
      </c>
      <c r="C36" s="1461">
        <f>'ВР 80-75 НИЗКОГО давления (2)'!C42*'ВР 80-75 НИЗКОГО давления (2)'!J42</f>
        <v>166252.79999999999</v>
      </c>
      <c r="D36" s="1456">
        <f>'ВР 80-75 НИЗКОГО давления (2)'!D42*'ВР 80-75 НИЗКОГО давления (2)'!J42</f>
        <v>396234.89230769232</v>
      </c>
      <c r="E36" s="1456">
        <f>'ВР 80-75 НИЗКОГО давления (2)'!E42*'ВР 80-75 НИЗКОГО давления (2)'!J42</f>
        <v>167959.5076923077</v>
      </c>
      <c r="F36" s="1456">
        <f>'ВР 80-75 НИЗКОГО давления (2)'!F42*'ВР 80-75 НИЗКОГО давления (2)'!J42</f>
        <v>305564.43076923076</v>
      </c>
      <c r="G36" s="1456">
        <f>'ВР 80-75 НИЗКОГО давления (2)'!G42*'ВР 80-75 НИЗКОГО давления (2)'!J42</f>
        <v>493207.5076923077</v>
      </c>
      <c r="H36" s="1461">
        <f>'ВР 80-75 НИЗКОГО давления (2)'!H42*'ВР 80-75 НИЗКОГО давления (2)'!J42</f>
        <v>196313.60000000001</v>
      </c>
      <c r="I36" s="1461">
        <f>'ВР 80-75 НИЗКОГО давления (2)'!I42*'ВР 80-75 НИЗКОГО давления (2)'!J42</f>
        <v>208633.60000000003</v>
      </c>
    </row>
    <row r="37" spans="1:9" ht="17.100000000000001" customHeight="1">
      <c r="A37" s="1463" t="s">
        <v>518</v>
      </c>
      <c r="B37" s="1451">
        <v>1000</v>
      </c>
      <c r="C37" s="1461">
        <f>'ВР 80-75 НИЗКОГО давления (2)'!C43*'ВР 80-75 НИЗКОГО давления (2)'!J43</f>
        <v>180835.20000000001</v>
      </c>
      <c r="D37" s="1456">
        <f>'ВР 80-75 НИЗКОГО давления (2)'!D43*'ВР 80-75 НИЗКОГО давления (2)'!J43</f>
        <v>408573.84615384619</v>
      </c>
      <c r="E37" s="1456">
        <f>'ВР 80-75 НИЗКОГО давления (2)'!E43*'ВР 80-75 НИЗКОГО давления (2)'!J43</f>
        <v>181805.29230769229</v>
      </c>
      <c r="F37" s="1456">
        <f>'ВР 80-75 НИЗКОГО давления (2)'!F43*'ВР 80-75 НИЗКОГО давления (2)'!J43</f>
        <v>319410.21538461541</v>
      </c>
      <c r="G37" s="1456">
        <f>'ВР 80-75 НИЗКОГО давления (2)'!G43*'ВР 80-75 НИЗКОГО давления (2)'!J43</f>
        <v>507053.29230769235</v>
      </c>
      <c r="H37" s="1461">
        <f>'ВР 80-75 НИЗКОГО давления (2)'!H43*'ВР 80-75 НИЗКОГО давления (2)'!J43</f>
        <v>210896.00000000003</v>
      </c>
      <c r="I37" s="1461">
        <f>'ВР 80-75 НИЗКОГО давления (2)'!I43*'ВР 80-75 НИЗКОГО давления (2)'!J43</f>
        <v>223216.00000000003</v>
      </c>
    </row>
    <row r="38" spans="1:9" ht="17.100000000000001" customHeight="1">
      <c r="A38" s="1463">
        <v>3</v>
      </c>
      <c r="B38" s="1451">
        <v>1000</v>
      </c>
      <c r="C38" s="1461">
        <f>'ВР 80-75 НИЗКОГО давления (2)'!C44*'ВР 80-75 НИЗКОГО давления (2)'!J44</f>
        <v>212688</v>
      </c>
      <c r="D38" s="1456">
        <f>'ВР 80-75 НИЗКОГО давления (2)'!D44*'ВР 80-75 НИЗКОГО давления (2)'!J44</f>
        <v>435526.21538461535</v>
      </c>
      <c r="E38" s="1456">
        <f>'ВР 80-75 НИЗКОГО давления (2)'!E44*'ВР 80-75 НИЗКОГО давления (2)'!J44</f>
        <v>201422.5230769231</v>
      </c>
      <c r="F38" s="1456">
        <f>'ВР 80-75 НИЗКОГО давления (2)'!F44*'ВР 80-75 НИЗКОГО давления (2)'!J44</f>
        <v>339027.44615384616</v>
      </c>
      <c r="G38" s="1456">
        <f>'ВР 80-75 НИЗКОГО давления (2)'!G44*'ВР 80-75 НИЗКОГО давления (2)'!J44</f>
        <v>526670.5230769231</v>
      </c>
      <c r="H38" s="1461">
        <f>'ВР 80-75 НИЗКОГО давления (2)'!H44*'ВР 80-75 НИЗКОГО давления (2)'!J44</f>
        <v>242748.80000000002</v>
      </c>
      <c r="I38" s="1461">
        <f>'ВР 80-75 НИЗКОГО давления (2)'!I44*'ВР 80-75 НИЗКОГО давления (2)'!J44</f>
        <v>255068.80000000002</v>
      </c>
    </row>
    <row r="39" spans="1:9" ht="17.100000000000001" customHeight="1">
      <c r="A39" s="1463" t="s">
        <v>3181</v>
      </c>
      <c r="B39" s="1451" t="s">
        <v>3170</v>
      </c>
      <c r="C39" s="1461">
        <f>'ВР 80-75 НИЗКОГО давления (2)'!C45*'ВР 80-75 НИЗКОГО давления (2)'!J45</f>
        <v>218164.80000000002</v>
      </c>
      <c r="D39" s="1456">
        <f>'ВР 80-75 НИЗКОГО давления (2)'!D45*'ВР 80-75 НИЗКОГО давления (2)'!J45</f>
        <v>440160.43076923082</v>
      </c>
      <c r="E39" s="1456">
        <f>'ВР 80-75 НИЗКОГО давления (2)'!E45*'ВР 80-75 НИЗКОГО давления (2)'!J45</f>
        <v>204066.58461538461</v>
      </c>
      <c r="F39" s="1456">
        <f>'ВР 80-75 НИЗКОГО давления (2)'!F45*'ВР 80-75 НИЗКОГО давления (2)'!J45</f>
        <v>341671.5076923077</v>
      </c>
      <c r="G39" s="1456">
        <f>'ВР 80-75 НИЗКОГО давления (2)'!G45*'ВР 80-75 НИЗКОГО давления (2)'!J45</f>
        <v>529314.58461538469</v>
      </c>
      <c r="H39" s="1461">
        <f>'ВР 80-75 НИЗКОГО давления (2)'!H45*'ВР 80-75 НИЗКОГО давления (2)'!J45</f>
        <v>248225.60000000003</v>
      </c>
      <c r="I39" s="1461">
        <f>'ВР 80-75 НИЗКОГО давления (2)'!I45*'ВР 80-75 НИЗКОГО давления (2)'!J45</f>
        <v>260545.60000000003</v>
      </c>
    </row>
    <row r="40" spans="1:9" ht="17.100000000000001" customHeight="1">
      <c r="A40" s="1463" t="s">
        <v>3185</v>
      </c>
      <c r="B40" s="1451" t="s">
        <v>3170</v>
      </c>
      <c r="C40" s="1461">
        <f>'ВР 80-75 НИЗКОГО давления (2)'!C46*'ВР 80-75 НИЗКОГО давления (2)'!J46</f>
        <v>252089.59999999998</v>
      </c>
      <c r="D40" s="1456">
        <f>'ВР 80-75 НИЗКОГО давления (2)'!D46*'ВР 80-75 НИЗКОГО давления (2)'!J46</f>
        <v>468866.0307692308</v>
      </c>
      <c r="E40" s="1456">
        <f>'ВР 80-75 НИЗКОГО давления (2)'!E46*'ВР 80-75 НИЗКОГО давления (2)'!J46</f>
        <v>287359.26153846155</v>
      </c>
      <c r="F40" s="1456">
        <f>'ВР 80-75 НИЗКОГО давления (2)'!F46*'ВР 80-75 НИЗКОГО давления (2)'!J46</f>
        <v>424964.18461538467</v>
      </c>
      <c r="G40" s="1456">
        <f>'ВР 80-75 НИЗКОГО давления (2)'!G46*'ВР 80-75 НИЗКОГО давления (2)'!J46</f>
        <v>612607.26153846155</v>
      </c>
      <c r="H40" s="1461">
        <f>'ВР 80-75 НИЗКОГО давления (2)'!H46*'ВР 80-75 НИЗКОГО давления (2)'!J46</f>
        <v>282150.39999999997</v>
      </c>
      <c r="I40" s="1461">
        <f>'ВР 80-75 НИЗКОГО давления (2)'!I46*'ВР 80-75 НИЗКОГО давления (2)'!J46</f>
        <v>294470.39999999997</v>
      </c>
    </row>
    <row r="41" spans="1:9" ht="17.100000000000001" customHeight="1">
      <c r="A41" s="1463" t="s">
        <v>3186</v>
      </c>
      <c r="B41" s="1451" t="s">
        <v>3170</v>
      </c>
      <c r="C41" s="1461">
        <f>'ВР 80-75 НИЗКОГО давления (2)'!C47*'ВР 80-75 НИЗКОГО давления (2)'!J47</f>
        <v>278443.2</v>
      </c>
      <c r="D41" s="1456">
        <f>'ВР 80-75 НИЗКОГО давления (2)'!D47*'ВР 80-75 НИЗКОГО давления (2)'!J47</f>
        <v>491165.23076923081</v>
      </c>
      <c r="E41" s="1456">
        <f>'ВР 80-75 НИЗКОГО давления (2)'!E47*'ВР 80-75 НИЗКОГО давления (2)'!J47</f>
        <v>334791.26153846155</v>
      </c>
      <c r="F41" s="1456">
        <f>'ВР 80-75 НИЗКОГО давления (2)'!F47*'ВР 80-75 НИЗКОГО давления (2)'!J47</f>
        <v>472396.18461538467</v>
      </c>
      <c r="G41" s="1456">
        <f>'ВР 80-75 НИЗКОГО давления (2)'!G47*'ВР 80-75 НИЗКОГО давления (2)'!J47</f>
        <v>660039.26153846155</v>
      </c>
      <c r="H41" s="1461">
        <f>'ВР 80-75 НИЗКОГО давления (2)'!H47*'ВР 80-75 НИЗКОГО давления (2)'!J47</f>
        <v>308504</v>
      </c>
      <c r="I41" s="1461">
        <f>'ВР 80-75 НИЗКОГО давления (2)'!I47*'ВР 80-75 НИЗКОГО давления (2)'!J47</f>
        <v>320824</v>
      </c>
    </row>
    <row r="42" spans="1:9" ht="17.100000000000001" customHeight="1">
      <c r="A42" s="3177" t="s">
        <v>3187</v>
      </c>
      <c r="B42" s="3178"/>
      <c r="C42" s="3178"/>
      <c r="D42" s="3178"/>
      <c r="E42" s="3178"/>
      <c r="F42" s="3178"/>
      <c r="G42" s="3178"/>
      <c r="H42" s="3178"/>
      <c r="I42" s="3179"/>
    </row>
    <row r="43" spans="1:9" ht="17.100000000000001" customHeight="1">
      <c r="A43" s="1463">
        <v>3</v>
      </c>
      <c r="B43" s="1451">
        <v>750</v>
      </c>
      <c r="C43" s="1461">
        <f>'ВР 80-75 НИЗКОГО давления (2)'!C49*'ВР 80-75 НИЗКОГО давления (2)'!J49</f>
        <v>278555.2</v>
      </c>
      <c r="D43" s="1456">
        <f>'ВР 80-75 НИЗКОГО давления (2)'!D49*'ВР 80-75 НИЗКОГО давления (2)'!J49</f>
        <v>616303.26153846155</v>
      </c>
      <c r="E43" s="1456">
        <f>'ВР 80-75 НИЗКОГО давления (2)'!E49*'ВР 80-75 НИЗКОГО давления (2)'!J49</f>
        <v>356341.78461538459</v>
      </c>
      <c r="F43" s="1456">
        <f>'ВР 80-75 НИЗКОГО давления (2)'!F49*'ВР 80-75 НИЗКОГО давления (2)'!J49</f>
        <v>643539.93846153852</v>
      </c>
      <c r="G43" s="1456">
        <f>'ВР 80-75 НИЗКОГО давления (2)'!G49*'ВР 80-75 НИЗКОГО давления (2)'!J49</f>
        <v>799909.16923076927</v>
      </c>
      <c r="H43" s="1461">
        <f>'ВР 80-75 НИЗКОГО давления (2)'!H49*'ВР 80-75 НИЗКОГО давления (2)'!J49</f>
        <v>317486.40000000002</v>
      </c>
      <c r="I43" s="1461">
        <f>'ВР 80-75 НИЗКОГО давления (2)'!I49*'ВР 80-75 НИЗКОГО давления (2)'!J49</f>
        <v>317486.40000000002</v>
      </c>
    </row>
    <row r="44" spans="1:9" ht="17.100000000000001" customHeight="1">
      <c r="A44" s="1463">
        <v>4</v>
      </c>
      <c r="B44" s="1451">
        <v>750</v>
      </c>
      <c r="C44" s="1461">
        <f>'ВР 80-75 НИЗКОГО давления (2)'!C50*'ВР 80-75 НИЗКОГО давления (2)'!J50</f>
        <v>307204.8</v>
      </c>
      <c r="D44" s="1456">
        <f>'ВР 80-75 НИЗКОГО давления (2)'!D50*'ВР 80-75 НИЗКОГО давления (2)'!J50</f>
        <v>640545.23076923087</v>
      </c>
      <c r="E44" s="1456">
        <f>'ВР 80-75 НИЗКОГО давления (2)'!E50*'ВР 80-75 НИЗКОГО давления (2)'!J50</f>
        <v>430991.5076923077</v>
      </c>
      <c r="F44" s="1456">
        <f>'ВР 80-75 НИЗКОГО давления (2)'!F50*'ВР 80-75 НИЗКОГО давления (2)'!J50</f>
        <v>718189.66153846157</v>
      </c>
      <c r="G44" s="1456">
        <f>'ВР 80-75 НИЗКОГО давления (2)'!G50*'ВР 80-75 НИЗКОГО давления (2)'!J50</f>
        <v>874558.89230769232</v>
      </c>
      <c r="H44" s="1461">
        <f>'ВР 80-75 НИЗКОГО давления (2)'!H50*'ВР 80-75 НИЗКОГО давления (2)'!J50</f>
        <v>346136</v>
      </c>
      <c r="I44" s="1461">
        <f>'ВР 80-75 НИЗКОГО давления (2)'!I50*'ВР 80-75 НИЗКОГО давления (2)'!J50</f>
        <v>346136</v>
      </c>
    </row>
    <row r="45" spans="1:9" ht="17.100000000000001" customHeight="1">
      <c r="A45" s="1463">
        <v>4</v>
      </c>
      <c r="B45" s="1451">
        <v>1000</v>
      </c>
      <c r="C45" s="1461">
        <f>'ВР 80-75 НИЗКОГО давления (2)'!C51*'ВР 80-75 НИЗКОГО давления (2)'!J51</f>
        <v>273078.39999999997</v>
      </c>
      <c r="D45" s="1456">
        <f>'ВР 80-75 НИЗКОГО давления (2)'!D51*'ВР 80-75 НИЗКОГО давления (2)'!J51</f>
        <v>611669.0461538462</v>
      </c>
      <c r="E45" s="1456">
        <f>'ВР 80-75 НИЗКОГО давления (2)'!E51*'ВР 80-75 НИЗКОГО давления (2)'!J51</f>
        <v>309250.95384615386</v>
      </c>
      <c r="F45" s="1456">
        <f>'ВР 80-75 НИЗКОГО давления (2)'!F51*'ВР 80-75 НИЗКОГО давления (2)'!J51</f>
        <v>596449.10769230768</v>
      </c>
      <c r="G45" s="1456">
        <f>'ВР 80-75 НИЗКОГО давления (2)'!G51*'ВР 80-75 НИЗКОГО давления (2)'!J51</f>
        <v>752818.33846153854</v>
      </c>
      <c r="H45" s="1461">
        <f>'ВР 80-75 НИЗКОГО давления (2)'!H51*'ВР 80-75 НИЗКОГО давления (2)'!J51</f>
        <v>312009.59999999998</v>
      </c>
      <c r="I45" s="1461">
        <f>'ВР 80-75 НИЗКОГО давления (2)'!I51*'ВР 80-75 НИЗКОГО давления (2)'!J51</f>
        <v>312009.59999999998</v>
      </c>
    </row>
    <row r="46" spans="1:9" ht="17.100000000000001" customHeight="1">
      <c r="A46" s="1463" t="s">
        <v>3181</v>
      </c>
      <c r="B46" s="1451">
        <v>1000</v>
      </c>
      <c r="C46" s="1461">
        <f>'ВР 80-75 НИЗКОГО давления (2)'!C52*'ВР 80-75 НИЗКОГО давления (2)'!J52</f>
        <v>305121.59999999998</v>
      </c>
      <c r="D46" s="1456">
        <f>'ВР 80-75 НИЗКОГО давления (2)'!D52*'ВР 80-75 НИЗКОГО давления (2)'!J52</f>
        <v>638782.5230769231</v>
      </c>
      <c r="E46" s="1456">
        <f>'ВР 80-75 НИЗКОГО давления (2)'!E52*'ВР 80-75 НИЗКОГО давления (2)'!J52</f>
        <v>391349.5384615385</v>
      </c>
      <c r="F46" s="1456">
        <f>'ВР 80-75 НИЗКОГО давления (2)'!F52*'ВР 80-75 НИЗКОГО давления (2)'!J52</f>
        <v>662977.10769230768</v>
      </c>
      <c r="G46" s="1456">
        <f>'ВР 80-75 НИЗКОГО давления (2)'!G52*'ВР 80-75 НИЗКОГО давления (2)'!J52</f>
        <v>819346.33846153843</v>
      </c>
      <c r="H46" s="1461">
        <f>'ВР 80-75 НИЗКОГО давления (2)'!H52*'ВР 80-75 НИЗКОГО давления (2)'!J52</f>
        <v>344052.8</v>
      </c>
      <c r="I46" s="1461">
        <f>'ВР 80-75 НИЗКОГО давления (2)'!I52*'ВР 80-75 НИЗКОГО давления (2)'!J52</f>
        <v>344052.8</v>
      </c>
    </row>
    <row r="47" spans="1:9" ht="17.100000000000001" customHeight="1">
      <c r="A47" s="1463" t="s">
        <v>3185</v>
      </c>
      <c r="B47" s="1451">
        <v>1000</v>
      </c>
      <c r="C47" s="1461">
        <f>'ВР 80-75 НИЗКОГО давления (2)'!C53*'ВР 80-75 НИЗКОГО давления (2)'!J53</f>
        <v>328048</v>
      </c>
      <c r="D47" s="1456">
        <f>'ВР 80-75 НИЗКОГО давления (2)'!D53*'ВР 80-75 НИЗКОГО давления (2)'!J53</f>
        <v>658181.78461538465</v>
      </c>
      <c r="E47" s="1456">
        <f>'ВР 80-75 НИЗКОГО давления (2)'!E53*'ВР 80-75 НИЗКОГО давления (2)'!J53</f>
        <v>436516.55384615384</v>
      </c>
      <c r="F47" s="1456">
        <f>'ВР 80-75 НИЗКОГО давления (2)'!F53*'ВР 80-75 НИЗКОГО давления (2)'!J53</f>
        <v>723714.70769230765</v>
      </c>
      <c r="G47" s="1456">
        <f>'ВР 80-75 НИЗКОГО давления (2)'!G53*'ВР 80-75 НИЗКОГО давления (2)'!J53</f>
        <v>880083.9384615384</v>
      </c>
      <c r="H47" s="1461">
        <f>'ВР 80-75 НИЗКОГО давления (2)'!H53*'ВР 80-75 НИЗКОГО давления (2)'!J53</f>
        <v>366979.2</v>
      </c>
      <c r="I47" s="1461">
        <f>'ВР 80-75 НИЗКОГО давления (2)'!I53*'ВР 80-75 НИЗКОГО давления (2)'!J53</f>
        <v>366979.2</v>
      </c>
    </row>
    <row r="48" spans="1:9" ht="17.100000000000001" customHeight="1">
      <c r="A48" s="1463">
        <v>11</v>
      </c>
      <c r="B48" s="1451">
        <v>1000</v>
      </c>
      <c r="C48" s="1461">
        <f>'ВР 80-75 НИЗКОГО давления (2)'!C54*'ВР 80-75 НИЗКОГО давления (2)'!J54</f>
        <v>409841.60000000003</v>
      </c>
      <c r="D48" s="1456">
        <f>'ВР 80-75 НИЗКОГО давления (2)'!D54*'ВР 80-75 НИЗКОГО давления (2)'!J54</f>
        <v>727391.75384615385</v>
      </c>
      <c r="E48" s="1456">
        <f>'ВР 80-75 НИЗКОГО давления (2)'!E54*'ВР 80-75 НИЗКОГО давления (2)'!J54</f>
        <v>519032.12307692308</v>
      </c>
      <c r="F48" s="1456">
        <f>'ВР 80-75 НИЗКОГО давления (2)'!F54*'ВР 80-75 НИЗКОГО давления (2)'!J54</f>
        <v>806230.27692307695</v>
      </c>
      <c r="G48" s="1456">
        <f>'ВР 80-75 НИЗКОГО давления (2)'!G54*'ВР 80-75 НИЗКОГО давления (2)'!J54</f>
        <v>962599.5076923077</v>
      </c>
      <c r="H48" s="1461">
        <f>'ВР 80-75 НИЗКОГО давления (2)'!H54*'ВР 80-75 НИЗКОГО давления (2)'!J54</f>
        <v>448772.80000000005</v>
      </c>
      <c r="I48" s="1461">
        <f>'ВР 80-75 НИЗКОГО давления (2)'!I54*'ВР 80-75 НИЗКОГО давления (2)'!J54</f>
        <v>448772.80000000005</v>
      </c>
    </row>
    <row r="49" spans="1:9" ht="17.100000000000001" customHeight="1">
      <c r="A49" s="3177" t="s">
        <v>3188</v>
      </c>
      <c r="B49" s="3178"/>
      <c r="C49" s="3178"/>
      <c r="D49" s="3178"/>
      <c r="E49" s="3178"/>
      <c r="F49" s="3178"/>
      <c r="G49" s="3178"/>
      <c r="H49" s="3178"/>
      <c r="I49" s="3179"/>
    </row>
    <row r="50" spans="1:9" ht="17.100000000000001" customHeight="1">
      <c r="A50" s="1466">
        <v>3</v>
      </c>
      <c r="B50" s="1467">
        <v>750</v>
      </c>
      <c r="C50" s="1461">
        <f>'ВР 80-75 НИЗКОГО давления (2)'!C56*'ВР 80-75 НИЗКОГО давления (2)'!J56</f>
        <v>525713.35384615383</v>
      </c>
      <c r="D50" s="1456">
        <f>'ВР 80-75 НИЗКОГО давления (2)'!D56*'ВР 80-75 НИЗКОГО давления (2)'!J56</f>
        <v>1174541.4153846153</v>
      </c>
      <c r="E50" s="1467"/>
      <c r="F50" s="1468"/>
      <c r="G50" s="1469"/>
      <c r="H50" s="1469"/>
      <c r="I50" s="1469"/>
    </row>
    <row r="51" spans="1:9" ht="17.100000000000001" customHeight="1">
      <c r="A51" s="1466">
        <v>4</v>
      </c>
      <c r="B51" s="1467">
        <v>750</v>
      </c>
      <c r="C51" s="1461">
        <f>'ВР 80-75 НИЗКОГО давления (2)'!C57*'ВР 80-75 НИЗКОГО давления (2)'!J57</f>
        <v>549955.32307692303</v>
      </c>
      <c r="D51" s="1456">
        <f>'ВР 80-75 НИЗКОГО давления (2)'!D57*'ВР 80-75 НИЗКОГО давления (2)'!J57</f>
        <v>1198783.3846153847</v>
      </c>
      <c r="E51" s="1467"/>
      <c r="F51" s="1468"/>
      <c r="G51" s="1469"/>
      <c r="H51" s="1469"/>
      <c r="I51" s="1469"/>
    </row>
    <row r="52" spans="1:9" ht="17.100000000000001" customHeight="1">
      <c r="A52" s="1466">
        <v>4</v>
      </c>
      <c r="B52" s="1467">
        <v>1000</v>
      </c>
      <c r="C52" s="1461">
        <f>'ВР 80-75 НИЗКОГО давления (2)'!C58*'ВР 80-75 НИЗКОГО давления (2)'!J58</f>
        <v>521079.13846153847</v>
      </c>
      <c r="D52" s="1456">
        <f>'ВР 80-75 НИЗКОГО давления (2)'!D58*'ВР 80-75 НИЗКОГО давления (2)'!J58</f>
        <v>1169907.2</v>
      </c>
      <c r="E52" s="1467"/>
      <c r="F52" s="1468"/>
      <c r="G52" s="1469"/>
      <c r="H52" s="1469"/>
      <c r="I52" s="1469"/>
    </row>
    <row r="53" spans="1:9" ht="17.100000000000001" customHeight="1">
      <c r="A53" s="1466">
        <v>5.5</v>
      </c>
      <c r="B53" s="1467">
        <v>1000</v>
      </c>
      <c r="C53" s="1461">
        <f>'ВР 80-75 НИЗКОГО давления (2)'!C59*'ВР 80-75 НИЗКОГО давления (2)'!J59</f>
        <v>548192.61538461538</v>
      </c>
      <c r="D53" s="1456">
        <f>'ВР 80-75 НИЗКОГО давления (2)'!D59*'ВР 80-75 НИЗКОГО давления (2)'!J59</f>
        <v>1197020.6769230771</v>
      </c>
      <c r="E53" s="1467"/>
      <c r="F53" s="1468"/>
      <c r="G53" s="1469"/>
      <c r="H53" s="1469"/>
      <c r="I53" s="1469"/>
    </row>
    <row r="54" spans="1:9" ht="17.100000000000001" customHeight="1">
      <c r="A54" s="1466">
        <v>7.5</v>
      </c>
      <c r="B54" s="1467">
        <v>1000</v>
      </c>
      <c r="C54" s="1461">
        <f>'ВР 80-75 НИЗКОГО давления (2)'!C60*'ВР 80-75 НИЗКОГО давления (2)'!J60</f>
        <v>567591.87692307692</v>
      </c>
      <c r="D54" s="1456">
        <f>'ВР 80-75 НИЗКОГО давления (2)'!D60*'ВР 80-75 НИЗКОГО давления (2)'!J60</f>
        <v>1216419.9384615384</v>
      </c>
      <c r="E54" s="1467"/>
      <c r="F54" s="1468"/>
      <c r="G54" s="1469"/>
      <c r="H54" s="1469"/>
      <c r="I54" s="1469"/>
    </row>
    <row r="55" spans="1:9" ht="17.100000000000001" customHeight="1">
      <c r="A55" s="1466">
        <v>11</v>
      </c>
      <c r="B55" s="1467">
        <v>1000</v>
      </c>
      <c r="C55" s="1461">
        <f>'ВР 80-75 НИЗКОГО давления (2)'!C61*'ВР 80-75 НИЗКОГО давления (2)'!J61</f>
        <v>636801.84615384613</v>
      </c>
      <c r="D55" s="1456">
        <f>'ВР 80-75 НИЗКОГО давления (2)'!D61*'ВР 80-75 НИЗКОГО давления (2)'!J61</f>
        <v>1285629.9076923076</v>
      </c>
      <c r="E55" s="1467"/>
      <c r="F55" s="1468"/>
      <c r="G55" s="1469"/>
      <c r="H55" s="1469"/>
      <c r="I55" s="1469"/>
    </row>
    <row r="56" spans="1:9" ht="17.100000000000001" customHeight="1">
      <c r="A56" s="3177" t="s">
        <v>3189</v>
      </c>
      <c r="B56" s="3178"/>
      <c r="C56" s="3178"/>
      <c r="D56" s="3178"/>
      <c r="E56" s="3178"/>
      <c r="F56" s="3178"/>
      <c r="G56" s="3178"/>
      <c r="H56" s="3178"/>
      <c r="I56" s="3179"/>
    </row>
    <row r="57" spans="1:9" ht="17.100000000000001" customHeight="1">
      <c r="A57" s="1463">
        <v>7.5</v>
      </c>
      <c r="B57" s="1451">
        <v>750</v>
      </c>
      <c r="C57" s="1461">
        <f>'ВР 80-75 НИЗКОГО давления (2)'!C63*'ВР 80-75 НИЗКОГО давления (2)'!J63</f>
        <v>594406.40000000002</v>
      </c>
      <c r="D57" s="1456">
        <f>'ВР 80-75 НИЗКОГО давления (2)'!D63*'ВР 80-75 НИЗКОГО давления (2)'!J63</f>
        <v>1526448</v>
      </c>
      <c r="E57" s="1456">
        <f>'ВР 80-75 НИЗКОГО давления (2)'!E63*'ВР 80-75 НИЗКОГО давления (2)'!J63</f>
        <v>623799.5076923077</v>
      </c>
      <c r="F57" s="1456">
        <f>'ВР 80-75 НИЗКОГО давления (2)'!F63*'ВР 80-75 НИЗКОГО давления (2)'!J63</f>
        <v>1171091.8153846154</v>
      </c>
      <c r="G57" s="1456">
        <f>'ВР 80-75 НИЗКОГО давления (2)'!G63*'ВР 80-75 НИЗКОГО давления (2)'!J63</f>
        <v>1671473.3538461539</v>
      </c>
      <c r="H57" s="1461">
        <f>'ВР 80-75 НИЗКОГО давления (2)'!H63*'ВР 80-75 НИЗКОГО давления (2)'!J63</f>
        <v>658224</v>
      </c>
      <c r="I57" s="1461">
        <f>'ВР 80-75 НИЗКОГО давления (2)'!I63*'ВР 80-75 НИЗКОГО давления (2)'!J63</f>
        <v>682864</v>
      </c>
    </row>
    <row r="58" spans="1:9" ht="17.100000000000001" customHeight="1">
      <c r="A58" s="1463">
        <v>11</v>
      </c>
      <c r="B58" s="1451">
        <v>750</v>
      </c>
      <c r="C58" s="1461">
        <f>'ВР 80-75 НИЗКОГО давления (2)'!C64*'ВР 80-75 НИЗКОГО давления (2)'!J64</f>
        <v>651313.60000000009</v>
      </c>
      <c r="D58" s="1456">
        <f>'ВР 80-75 НИЗКОГО давления (2)'!D64*'ВР 80-75 НИЗКОГО давления (2)'!J64</f>
        <v>1574600.2461538462</v>
      </c>
      <c r="E58" s="1456">
        <f>'ВР 80-75 НИЗКОГО давления (2)'!E64*'ВР 80-75 НИЗКОГО давления (2)'!J64</f>
        <v>684053.78461538465</v>
      </c>
      <c r="F58" s="1456">
        <f>'ВР 80-75 НИЗКОГО давления (2)'!F64*'ВР 80-75 НИЗКОГО давления (2)'!J64</f>
        <v>1231346.0923076924</v>
      </c>
      <c r="G58" s="1456">
        <f>'ВР 80-75 НИЗКОГО давления (2)'!G64*'ВР 80-75 НИЗКОГО давления (2)'!J64</f>
        <v>1731727.6307692307</v>
      </c>
      <c r="H58" s="1461">
        <f>'ВР 80-75 НИЗКОГО давления (2)'!H64*'ВР 80-75 НИЗКОГО давления (2)'!J64</f>
        <v>715131.20000000007</v>
      </c>
      <c r="I58" s="1461">
        <f>'ВР 80-75 НИЗКОГО давления (2)'!I64*'ВР 80-75 НИЗКОГО давления (2)'!J64</f>
        <v>739771.20000000007</v>
      </c>
    </row>
    <row r="59" spans="1:9" ht="17.100000000000001" customHeight="1">
      <c r="A59" s="1463">
        <v>15</v>
      </c>
      <c r="B59" s="1451">
        <v>1000</v>
      </c>
      <c r="C59" s="1461">
        <f>'ВР 80-75 НИЗКОГО давления (2)'!C65*'ВР 80-75 НИЗКОГО давления (2)'!J65</f>
        <v>638120</v>
      </c>
      <c r="D59" s="1456">
        <f>'ВР 80-75 НИЗКОГО давления (2)'!D65*'ВР 80-75 НИЗКОГО давления (2)'!J65</f>
        <v>1563436.4307692307</v>
      </c>
      <c r="E59" s="1456">
        <f>'ВР 80-75 НИЗКОГО давления (2)'!E65*'ВР 80-75 НИЗКОГО давления (2)'!J65</f>
        <v>684053.78461538465</v>
      </c>
      <c r="F59" s="1456">
        <f>'ВР 80-75 НИЗКОГО давления (2)'!F65*'ВР 80-75 НИЗКОГО давления (2)'!J65</f>
        <v>1231346.0923076924</v>
      </c>
      <c r="G59" s="1456">
        <f>'ВР 80-75 НИЗКОГО давления (2)'!G65*'ВР 80-75 НИЗКОГО давления (2)'!J65</f>
        <v>1731727.6307692307</v>
      </c>
      <c r="H59" s="1461">
        <f>'ВР 80-75 НИЗКОГО давления (2)'!H65*'ВР 80-75 НИЗКОГО давления (2)'!J65</f>
        <v>701937.6</v>
      </c>
      <c r="I59" s="1461">
        <f>'ВР 80-75 НИЗКОГО давления (2)'!I65*'ВР 80-75 НИЗКОГО давления (2)'!J65</f>
        <v>726577.6</v>
      </c>
    </row>
    <row r="60" spans="1:9" ht="17.100000000000001" customHeight="1">
      <c r="A60" s="1463">
        <v>18.5</v>
      </c>
      <c r="B60" s="1451">
        <v>1000</v>
      </c>
      <c r="C60" s="1461">
        <f>'ВР 80-75 НИЗКОГО давления (2)'!C66*'ВР 80-75 НИЗКОГО давления (2)'!J66</f>
        <v>703830.4</v>
      </c>
      <c r="D60" s="1456">
        <f>'ВР 80-75 НИЗКОГО давления (2)'!D66*'ВР 80-75 НИЗКОГО давления (2)'!J66</f>
        <v>1619037.5384615385</v>
      </c>
      <c r="E60" s="1456">
        <f>'ВР 80-75 НИЗКОГО давления (2)'!E66*'ВР 80-75 НИЗКОГО давления (2)'!J66</f>
        <v>796431.13846153847</v>
      </c>
      <c r="F60" s="1456">
        <f>'ВР 80-75 НИЗКОГО давления (2)'!F66*'ВР 80-75 НИЗКОГО давления (2)'!J66</f>
        <v>1343723.4461538461</v>
      </c>
      <c r="G60" s="1456">
        <f>'ВР 80-75 НИЗКОГО давления (2)'!G66*'ВР 80-75 НИЗКОГО давления (2)'!J66</f>
        <v>1844104.9846153846</v>
      </c>
      <c r="H60" s="1461">
        <f>'ВР 80-75 НИЗКОГО давления (2)'!H66*'ВР 80-75 НИЗКОГО давления (2)'!J66</f>
        <v>767648</v>
      </c>
      <c r="I60" s="1461">
        <f>'ВР 80-75 НИЗКОГО давления (2)'!I66*'ВР 80-75 НИЗКОГО давления (2)'!J66</f>
        <v>792288</v>
      </c>
    </row>
    <row r="61" spans="1:9" ht="17.100000000000001" customHeight="1">
      <c r="A61" s="1463">
        <v>22</v>
      </c>
      <c r="B61" s="1451">
        <v>1000</v>
      </c>
      <c r="C61" s="1461">
        <f>'ВР 80-75 НИЗКОГО давления (2)'!C67*'ВР 80-75 НИЗКОГО давления (2)'!J67</f>
        <v>796835.2</v>
      </c>
      <c r="D61" s="1456">
        <f>'ВР 80-75 НИЗКОГО давления (2)'!D67*'ВР 80-75 НИЗКОГО давления (2)'!J67</f>
        <v>1697733.9076923078</v>
      </c>
      <c r="E61" s="1452"/>
      <c r="F61" s="1452" t="s">
        <v>3190</v>
      </c>
      <c r="G61" s="1452" t="s">
        <v>3190</v>
      </c>
      <c r="H61" s="1461">
        <f>'ВР 80-75 НИЗКОГО давления (2)'!H67*'ВР 80-75 НИЗКОГО давления (2)'!J67</f>
        <v>860652.8</v>
      </c>
      <c r="I61" s="1461">
        <f>'ВР 80-75 НИЗКОГО давления (2)'!I67*'ВР 80-75 НИЗКОГО давления (2)'!J67</f>
        <v>885292.8</v>
      </c>
    </row>
    <row r="62" spans="1:9" ht="17.100000000000001" customHeight="1">
      <c r="A62" s="3177" t="s">
        <v>3191</v>
      </c>
      <c r="B62" s="3178"/>
      <c r="C62" s="3179"/>
      <c r="D62" s="3182" t="s">
        <v>3192</v>
      </c>
      <c r="E62" s="3183"/>
      <c r="F62" s="3183"/>
      <c r="G62" s="3183"/>
      <c r="H62" s="3183"/>
      <c r="I62" s="3184"/>
    </row>
    <row r="63" spans="1:9" ht="17.100000000000001" customHeight="1">
      <c r="A63" s="1463">
        <v>5.5</v>
      </c>
      <c r="B63" s="1451">
        <v>750</v>
      </c>
      <c r="C63" s="1461">
        <f>'ВР 80-75 НИЗКОГО давления (2)'!C69*'ВР 80-75 НИЗКОГО давления (2)'!J69</f>
        <v>811224.61538461538</v>
      </c>
      <c r="D63" s="1456">
        <f>'ВР 80-75 НИЗКОГО давления (2)'!D69*'ВР 80-75 НИЗКОГО давления (2)'!J69</f>
        <v>1718166.153846154</v>
      </c>
      <c r="E63" s="3180" t="s">
        <v>3193</v>
      </c>
      <c r="F63" s="3181"/>
      <c r="G63" s="1467"/>
      <c r="H63" s="1471"/>
      <c r="I63" s="1471"/>
    </row>
    <row r="64" spans="1:9" ht="17.100000000000001" customHeight="1">
      <c r="A64" s="1463">
        <v>7.5</v>
      </c>
      <c r="B64" s="1451">
        <v>750</v>
      </c>
      <c r="C64" s="1461">
        <f>'ВР 80-75 НИЗКОГО давления (2)'!C70*'ВР 80-75 НИЗКОГО давления (2)'!J70</f>
        <v>882206.76923076925</v>
      </c>
      <c r="D64" s="1456">
        <f>'ВР 80-75 НИЗКОГО давления (2)'!D70*'ВР 80-75 НИЗКОГО давления (2)'!J70</f>
        <v>1789148.307692308</v>
      </c>
      <c r="E64" s="3180" t="s">
        <v>3193</v>
      </c>
      <c r="F64" s="3181"/>
      <c r="G64" s="1467"/>
      <c r="H64" s="1472"/>
      <c r="I64" s="1472"/>
    </row>
    <row r="65" spans="1:9" ht="17.100000000000001" customHeight="1">
      <c r="A65" s="1463">
        <v>11</v>
      </c>
      <c r="B65" s="1451">
        <v>750</v>
      </c>
      <c r="C65" s="1461">
        <f>'ВР 80-75 НИЗКОГО давления (2)'!C71*'ВР 80-75 НИЗКОГО давления (2)'!J71</f>
        <v>930359.0153846154</v>
      </c>
      <c r="D65" s="1456">
        <f>'ВР 80-75 НИЗКОГО давления (2)'!D71*'ВР 80-75 НИЗКОГО давления (2)'!J71</f>
        <v>1837300.5538461539</v>
      </c>
      <c r="E65" s="3180" t="s">
        <v>3193</v>
      </c>
      <c r="F65" s="3181"/>
      <c r="G65" s="1467"/>
      <c r="H65" s="1472"/>
      <c r="I65" s="1472"/>
    </row>
    <row r="66" spans="1:9" ht="17.100000000000001" customHeight="1">
      <c r="A66" s="1463">
        <v>5.5</v>
      </c>
      <c r="B66" s="1451">
        <v>1000</v>
      </c>
      <c r="C66" s="1461">
        <f>'ВР 80-75 НИЗКОГО давления (2)'!C72*'ВР 80-75 НИЗКОГО давления (2)'!J72</f>
        <v>793588.06153846148</v>
      </c>
      <c r="D66" s="1456">
        <f>'ВР 80-75 НИЗКОГО давления (2)'!D72*'ВР 80-75 НИЗКОГО давления (2)'!J72</f>
        <v>1700529.6</v>
      </c>
      <c r="E66" s="3180" t="s">
        <v>3194</v>
      </c>
      <c r="F66" s="3181"/>
      <c r="G66" s="1467"/>
      <c r="H66" s="1472"/>
      <c r="I66" s="1472"/>
    </row>
    <row r="67" spans="1:9" ht="17.100000000000001" customHeight="1">
      <c r="A67" s="1463">
        <v>7.5</v>
      </c>
      <c r="B67" s="1451">
        <v>1000</v>
      </c>
      <c r="C67" s="1461">
        <f>'ВР 80-75 НИЗКОГО давления (2)'!C73*'ВР 80-75 НИЗКОГО давления (2)'!J73</f>
        <v>812987.32307692303</v>
      </c>
      <c r="D67" s="1456">
        <f>'ВР 80-75 НИЗКОГО давления (2)'!D73*'ВР 80-75 НИЗКОГО давления (2)'!J73</f>
        <v>1719928.8615384614</v>
      </c>
      <c r="E67" s="3180" t="s">
        <v>3195</v>
      </c>
      <c r="F67" s="3181"/>
      <c r="G67" s="1467"/>
      <c r="H67" s="1472"/>
      <c r="I67" s="1472"/>
    </row>
    <row r="68" spans="1:9" ht="17.100000000000001" customHeight="1">
      <c r="A68" s="1463">
        <v>11</v>
      </c>
      <c r="B68" s="1451">
        <v>1000</v>
      </c>
      <c r="C68" s="1461">
        <f>'ВР 80-75 НИЗКОГО давления (2)'!C74*'ВР 80-75 НИЗКОГО давления (2)'!J74</f>
        <v>882197.29230769235</v>
      </c>
      <c r="D68" s="1456">
        <f>'ВР 80-75 НИЗКОГО давления (2)'!D74*'ВР 80-75 НИЗКОГО давления (2)'!J74</f>
        <v>1789138.8307692308</v>
      </c>
      <c r="E68" s="3180" t="s">
        <v>3196</v>
      </c>
      <c r="F68" s="3181"/>
      <c r="G68" s="1467"/>
      <c r="H68" s="1472"/>
      <c r="I68" s="1472"/>
    </row>
    <row r="69" spans="1:9" ht="17.100000000000001" customHeight="1">
      <c r="A69" s="1463">
        <v>15</v>
      </c>
      <c r="B69" s="1451">
        <v>1000</v>
      </c>
      <c r="C69" s="1461">
        <f>'ВР 80-75 НИЗКОГО давления (2)'!C75*'ВР 80-75 НИЗКОГО давления (2)'!J75</f>
        <v>919195.20000000007</v>
      </c>
      <c r="D69" s="1456">
        <f>'ВР 80-75 НИЗКОГО давления (2)'!D75*'ВР 80-75 НИЗКОГО давления (2)'!J75</f>
        <v>1826136.7384615387</v>
      </c>
      <c r="E69" s="3180" t="s">
        <v>3197</v>
      </c>
      <c r="F69" s="3181"/>
      <c r="G69" s="1467"/>
      <c r="H69" s="1472"/>
      <c r="I69" s="1472"/>
    </row>
    <row r="70" spans="1:9" ht="17.100000000000001" customHeight="1">
      <c r="A70" s="1463">
        <v>18.5</v>
      </c>
      <c r="B70" s="1451">
        <v>1000</v>
      </c>
      <c r="C70" s="1461">
        <f>'ВР 80-75 НИЗКОГО давления (2)'!C76*'ВР 80-75 НИЗКОГО давления (2)'!J76</f>
        <v>974796.30769230775</v>
      </c>
      <c r="D70" s="1456">
        <f>'ВР 80-75 НИЗКОГО давления (2)'!D76*'ВР 80-75 НИЗКОГО давления (2)'!J76</f>
        <v>1881737.846153846</v>
      </c>
      <c r="E70" s="3180" t="s">
        <v>3198</v>
      </c>
      <c r="F70" s="3181"/>
      <c r="G70" s="1467"/>
      <c r="H70" s="1472"/>
      <c r="I70" s="1472"/>
    </row>
    <row r="71" spans="1:9" ht="17.100000000000001" customHeight="1">
      <c r="A71" s="1463">
        <v>22</v>
      </c>
      <c r="B71" s="1451">
        <v>1000</v>
      </c>
      <c r="C71" s="1461">
        <f>'ВР 80-75 НИЗКОГО давления (2)'!C77*'ВР 80-75 НИЗКОГО давления (2)'!J77</f>
        <v>1053492.6769230771</v>
      </c>
      <c r="D71" s="1456">
        <f>'ВР 80-75 НИЗКОГО давления (2)'!D77*'ВР 80-75 НИЗКОГО давления (2)'!J77</f>
        <v>1960434.2153846154</v>
      </c>
      <c r="E71" s="3180" t="s">
        <v>3199</v>
      </c>
      <c r="F71" s="3181"/>
      <c r="G71" s="1467"/>
      <c r="H71" s="1473"/>
      <c r="I71" s="1473"/>
    </row>
    <row r="72" spans="1:9" ht="17.100000000000001" customHeight="1">
      <c r="A72" s="3177" t="s">
        <v>3200</v>
      </c>
      <c r="B72" s="3178"/>
      <c r="C72" s="3178"/>
      <c r="D72" s="3178"/>
      <c r="E72" s="3178"/>
      <c r="F72" s="3178"/>
      <c r="G72" s="3178"/>
      <c r="H72" s="3178"/>
      <c r="I72" s="3179"/>
    </row>
    <row r="73" spans="1:9" ht="17.100000000000001" customHeight="1">
      <c r="A73" s="1463">
        <v>18.5</v>
      </c>
      <c r="B73" s="1451">
        <v>750</v>
      </c>
      <c r="C73" s="1461">
        <f>'ВР 80-75 НИЗКОГО давления (2)'!C79*'ВР 80-75 НИЗКОГО давления (2)'!J79</f>
        <v>926251.20000000007</v>
      </c>
      <c r="D73" s="1456">
        <f>'ВР 80-75 НИЗКОГО давления (2)'!D79*'ВР 80-75 НИЗКОГО давления (2)'!J79</f>
        <v>2397064.4923076923</v>
      </c>
      <c r="E73" s="1452" t="s">
        <v>3190</v>
      </c>
      <c r="F73" s="1452" t="s">
        <v>3190</v>
      </c>
      <c r="G73" s="1452" t="s">
        <v>3190</v>
      </c>
      <c r="H73" s="1461">
        <f>'ВР 80-75 НИЗКОГО давления (2)'!H79*'ВР 80-75 НИЗКОГО давления (2)'!J79</f>
        <v>972574.40000000014</v>
      </c>
      <c r="I73" s="1461">
        <f>'ВР 80-75 НИЗКОГО давления (2)'!I79*'ВР 80-75 НИЗКОГО давления (2)'!J79</f>
        <v>972574.40000000014</v>
      </c>
    </row>
    <row r="74" spans="1:9" ht="17.100000000000001" customHeight="1">
      <c r="A74" s="1463">
        <v>22</v>
      </c>
      <c r="B74" s="1451">
        <v>750</v>
      </c>
      <c r="C74" s="1461">
        <f>'ВР 80-75 НИЗКОГО давления (2)'!C80*'ВР 80-75 НИЗКОГО давления (2)'!J80</f>
        <v>968945.60000000009</v>
      </c>
      <c r="D74" s="1456">
        <f>'ВР 80-75 НИЗКОГО давления (2)'!D80*'ВР 80-75 НИЗКОГО давления (2)'!J80</f>
        <v>2433190.5230769231</v>
      </c>
      <c r="E74" s="1452" t="s">
        <v>3190</v>
      </c>
      <c r="F74" s="1452" t="s">
        <v>3190</v>
      </c>
      <c r="G74" s="1452" t="s">
        <v>3190</v>
      </c>
      <c r="H74" s="1461">
        <f>'ВР 80-75 НИЗКОГО давления (2)'!H80*'ВР 80-75 НИЗКОГО давления (2)'!J80</f>
        <v>1015268.8</v>
      </c>
      <c r="I74" s="1461">
        <f>'ВР 80-75 НИЗКОГО давления (2)'!I80*'ВР 80-75 НИЗКОГО давления (2)'!J80</f>
        <v>1015268.8</v>
      </c>
    </row>
    <row r="75" spans="1:9" ht="17.100000000000001" customHeight="1">
      <c r="A75" s="1463">
        <v>30</v>
      </c>
      <c r="B75" s="1451">
        <v>750</v>
      </c>
      <c r="C75" s="1461">
        <f>'ВР 80-75 НИЗКОГО давления (2)'!C81*'ВР 80-75 НИЗКОГО давления (2)'!J81</f>
        <v>1098048</v>
      </c>
      <c r="D75" s="1456">
        <f>'ВР 80-75 НИЗКОГО давления (2)'!D81*'ВР 80-75 НИЗКОГО давления (2)'!J81</f>
        <v>2542431.0153846154</v>
      </c>
      <c r="E75" s="1452" t="s">
        <v>3190</v>
      </c>
      <c r="F75" s="1452" t="s">
        <v>3190</v>
      </c>
      <c r="G75" s="1452" t="s">
        <v>3190</v>
      </c>
      <c r="H75" s="1461">
        <f>'ВР 80-75 НИЗКОГО давления (2)'!H81*'ВР 80-75 НИЗКОГО давления (2)'!J81</f>
        <v>1144371.2</v>
      </c>
      <c r="I75" s="1461">
        <f>'ВР 80-75 НИЗКОГО давления (2)'!I81*'ВР 80-75 НИЗКОГО давления (2)'!J81</f>
        <v>1144371.2</v>
      </c>
    </row>
    <row r="76" spans="1:9" ht="17.100000000000001" customHeight="1">
      <c r="A76" s="3177" t="s">
        <v>3201</v>
      </c>
      <c r="B76" s="3178"/>
      <c r="C76" s="3179"/>
      <c r="D76" s="3182" t="s">
        <v>3202</v>
      </c>
      <c r="E76" s="3183"/>
      <c r="F76" s="3183"/>
      <c r="G76" s="3183"/>
      <c r="H76" s="3183"/>
      <c r="I76" s="3184"/>
    </row>
    <row r="77" spans="1:9" ht="31.5" customHeight="1">
      <c r="A77" s="1463">
        <v>7.5</v>
      </c>
      <c r="B77" s="1451">
        <v>750</v>
      </c>
      <c r="C77" s="1461">
        <f>'ВР 80-75 НИЗКОГО давления (2)'!C83*'ВР 80-75 НИЗКОГО давления (2)'!J83</f>
        <v>1161065.2307692308</v>
      </c>
      <c r="D77" s="1456">
        <f>'ВР 80-75 НИЗКОГО давления (2)'!D83*'ВР 80-75 НИЗКОГО давления (2)'!J83</f>
        <v>2566303.3846153845</v>
      </c>
      <c r="E77" s="1468" t="s">
        <v>3203</v>
      </c>
      <c r="F77" s="1474"/>
      <c r="G77" s="1470"/>
      <c r="H77" s="1475"/>
      <c r="I77" s="1475"/>
    </row>
    <row r="78" spans="1:9" ht="32.25" customHeight="1">
      <c r="A78" s="1463">
        <v>11</v>
      </c>
      <c r="B78" s="1451">
        <v>750</v>
      </c>
      <c r="C78" s="1461">
        <f>'ВР 80-75 НИЗКОГО давления (2)'!C84*'ВР 80-75 НИЗКОГО давления (2)'!J84</f>
        <v>1209217.4769230769</v>
      </c>
      <c r="D78" s="1456">
        <f>'ВР 80-75 НИЗКОГО давления (2)'!D84*'ВР 80-75 НИЗКОГО давления (2)'!J84</f>
        <v>2614455.6307692309</v>
      </c>
      <c r="E78" s="1468" t="s">
        <v>3204</v>
      </c>
      <c r="F78" s="1474"/>
      <c r="G78" s="1470"/>
      <c r="H78" s="1476"/>
      <c r="I78" s="1476"/>
    </row>
    <row r="79" spans="1:9" ht="32.25" customHeight="1">
      <c r="A79" s="1463">
        <v>15</v>
      </c>
      <c r="B79" s="1451">
        <v>750</v>
      </c>
      <c r="C79" s="1461">
        <f>'ВР 80-75 НИЗКОГО давления (2)'!C85*'ВР 80-75 НИЗКОГО давления (2)'!J85</f>
        <v>1274939.9384615384</v>
      </c>
      <c r="D79" s="1456">
        <f>'ВР 80-75 НИЗКОГО давления (2)'!D85*'ВР 80-75 НИЗКОГО давления (2)'!J85</f>
        <v>2680178.0923076924</v>
      </c>
      <c r="E79" s="1468" t="s">
        <v>3205</v>
      </c>
      <c r="F79" s="1474"/>
      <c r="G79" s="1470"/>
      <c r="H79" s="1476"/>
      <c r="I79" s="1476"/>
    </row>
    <row r="80" spans="1:9" ht="27" customHeight="1">
      <c r="A80" s="1463">
        <v>18.5</v>
      </c>
      <c r="B80" s="1451">
        <v>750</v>
      </c>
      <c r="C80" s="1461">
        <f>'ВР 80-75 НИЗКОГО давления (2)'!C86*'ВР 80-75 НИЗКОГО давления (2)'!J86</f>
        <v>1374930.953846154</v>
      </c>
      <c r="D80" s="1456">
        <f>'ВР 80-75 НИЗКОГО давления (2)'!D86*'ВР 80-75 НИЗКОГО давления (2)'!J86</f>
        <v>2780169.1076923078</v>
      </c>
      <c r="E80" s="1468" t="s">
        <v>3205</v>
      </c>
      <c r="F80" s="1474"/>
      <c r="G80" s="1470"/>
      <c r="H80" s="1476"/>
      <c r="I80" s="1476"/>
    </row>
    <row r="81" spans="1:9" ht="19.5" customHeight="1">
      <c r="A81" s="1466">
        <v>22</v>
      </c>
      <c r="B81" s="1451">
        <v>750</v>
      </c>
      <c r="C81" s="1461">
        <f>'ВР 80-75 НИЗКОГО давления (2)'!C87*'ВР 80-75 НИЗКОГО давления (2)'!J87</f>
        <v>1411056.9846153846</v>
      </c>
      <c r="D81" s="1456">
        <f>'ВР 80-75 НИЗКОГО давления (2)'!D87*'ВР 80-75 НИЗКОГО давления (2)'!J87</f>
        <v>2816295.1384615386</v>
      </c>
      <c r="E81" s="1468" t="s">
        <v>3206</v>
      </c>
      <c r="F81" s="1474"/>
      <c r="G81" s="1470"/>
      <c r="H81" s="1476"/>
      <c r="I81" s="1476"/>
    </row>
    <row r="82" spans="1:9" ht="24.75" customHeight="1">
      <c r="A82" s="1463">
        <v>30</v>
      </c>
      <c r="B82" s="1451">
        <v>750</v>
      </c>
      <c r="C82" s="1461">
        <f>'ВР 80-75 НИЗКОГО давления (2)'!C88*'ВР 80-75 НИЗКОГО давления (2)'!J88</f>
        <v>1520297.4769230769</v>
      </c>
      <c r="D82" s="1456">
        <f>'ВР 80-75 НИЗКОГО давления (2)'!D88*'ВР 80-75 НИЗКОГО давления (2)'!J88</f>
        <v>2925535.6307692309</v>
      </c>
      <c r="E82" s="1468" t="s">
        <v>3206</v>
      </c>
      <c r="F82" s="1474"/>
      <c r="G82" s="1470"/>
      <c r="H82" s="1476"/>
      <c r="I82" s="1476"/>
    </row>
    <row r="83" spans="1:9" ht="21" customHeight="1">
      <c r="A83" s="1463">
        <v>11</v>
      </c>
      <c r="B83" s="1451">
        <v>1000</v>
      </c>
      <c r="C83" s="1461">
        <f>'ВР 80-75 НИЗКОГО давления (2)'!C89*'ВР 80-75 НИЗКОГО давления (2)'!J89</f>
        <v>1161055.7538461538</v>
      </c>
      <c r="D83" s="1456">
        <f>'ВР 80-75 НИЗКОГО давления (2)'!D89*'ВР 80-75 НИЗКОГО давления (2)'!J89</f>
        <v>2566293.9076923081</v>
      </c>
      <c r="E83" s="1468" t="s">
        <v>3207</v>
      </c>
      <c r="F83" s="1474"/>
      <c r="G83" s="1470"/>
      <c r="H83" s="1476"/>
      <c r="I83" s="1476"/>
    </row>
    <row r="84" spans="1:9" ht="21.75" customHeight="1">
      <c r="A84" s="1463">
        <v>15</v>
      </c>
      <c r="B84" s="1451">
        <v>1000</v>
      </c>
      <c r="C84" s="1461">
        <f>'ВР 80-75 НИЗКОГО давления (2)'!C90*'ВР 80-75 НИЗКОГО давления (2)'!J90</f>
        <v>1198053.6615384617</v>
      </c>
      <c r="D84" s="1456">
        <f>'ВР 80-75 НИЗКОГО давления (2)'!D90*'ВР 80-75 НИЗКОГО давления (2)'!J90</f>
        <v>2603291.8153846152</v>
      </c>
      <c r="E84" s="1468" t="s">
        <v>3208</v>
      </c>
      <c r="F84" s="1474"/>
      <c r="G84" s="1470"/>
      <c r="H84" s="1476"/>
      <c r="I84" s="1476"/>
    </row>
    <row r="85" spans="1:9" ht="21.75" customHeight="1">
      <c r="A85" s="1463">
        <v>18.5</v>
      </c>
      <c r="B85" s="1451">
        <v>1000</v>
      </c>
      <c r="C85" s="1461">
        <f>'ВР 80-75 НИЗКОГО давления (2)'!C91*'ВР 80-75 НИЗКОГО давления (2)'!J91</f>
        <v>1253654.7692307692</v>
      </c>
      <c r="D85" s="1456">
        <f>'ВР 80-75 НИЗКОГО давления (2)'!D91*'ВР 80-75 НИЗКОГО давления (2)'!J91</f>
        <v>2658892.9230769235</v>
      </c>
      <c r="E85" s="1468" t="s">
        <v>3205</v>
      </c>
      <c r="F85" s="1474"/>
      <c r="G85" s="1470"/>
      <c r="H85" s="1476"/>
      <c r="I85" s="1476"/>
    </row>
    <row r="86" spans="1:9" ht="21" customHeight="1">
      <c r="A86" s="1463">
        <v>22</v>
      </c>
      <c r="B86" s="1451">
        <v>1000</v>
      </c>
      <c r="C86" s="1461">
        <f>'ВР 80-75 НИЗКОГО давления (2)'!C92*'ВР 80-75 НИЗКОГО давления (2)'!J92</f>
        <v>1332351.1384615384</v>
      </c>
      <c r="D86" s="1456">
        <f>'ВР 80-75 НИЗКОГО давления (2)'!D92*'ВР 80-75 НИЗКОГО давления (2)'!J92</f>
        <v>2737589.2923076921</v>
      </c>
      <c r="E86" s="1468" t="s">
        <v>3209</v>
      </c>
      <c r="F86" s="1474"/>
      <c r="G86" s="1470"/>
      <c r="H86" s="1476"/>
      <c r="I86" s="1476"/>
    </row>
    <row r="87" spans="1:9" ht="24.75" customHeight="1">
      <c r="A87" s="1463">
        <v>30</v>
      </c>
      <c r="B87" s="1451">
        <v>1000</v>
      </c>
      <c r="C87" s="1461">
        <f>'ВР 80-75 НИЗКОГО давления (2)'!C93*'ВР 80-75 НИЗКОГО давления (2)'!J93</f>
        <v>1381072</v>
      </c>
      <c r="D87" s="1456">
        <f>'ВР 80-75 НИЗКОГО давления (2)'!D93*'ВР 80-75 НИЗКОГО давления (2)'!J93</f>
        <v>2786310.153846154</v>
      </c>
      <c r="E87" s="1468" t="s">
        <v>3210</v>
      </c>
      <c r="F87" s="1474"/>
      <c r="G87" s="1470"/>
      <c r="H87" s="1477"/>
      <c r="I87" s="1477"/>
    </row>
    <row r="88" spans="1:9" ht="21" customHeight="1">
      <c r="A88" s="3186" t="s">
        <v>3211</v>
      </c>
      <c r="B88" s="3187"/>
      <c r="C88" s="3188"/>
      <c r="D88" s="3182" t="s">
        <v>3202</v>
      </c>
      <c r="E88" s="3183"/>
      <c r="F88" s="3183"/>
      <c r="G88" s="3183"/>
      <c r="H88" s="3183"/>
      <c r="I88" s="3184"/>
    </row>
    <row r="89" spans="1:9" ht="17.100000000000001" customHeight="1">
      <c r="A89" s="1466">
        <v>11</v>
      </c>
      <c r="B89" s="1451">
        <v>750</v>
      </c>
      <c r="C89" s="1467" t="s">
        <v>3190</v>
      </c>
      <c r="D89" s="1467" t="s">
        <v>3190</v>
      </c>
      <c r="E89" s="1468" t="s">
        <v>3212</v>
      </c>
      <c r="F89" s="1474"/>
      <c r="G89" s="1470"/>
      <c r="H89" s="1475"/>
      <c r="I89" s="1475"/>
    </row>
    <row r="90" spans="1:9" ht="17.100000000000001" customHeight="1">
      <c r="A90" s="1466">
        <v>15</v>
      </c>
      <c r="B90" s="1451">
        <v>750</v>
      </c>
      <c r="C90" s="1467" t="s">
        <v>3190</v>
      </c>
      <c r="D90" s="1467" t="s">
        <v>3190</v>
      </c>
      <c r="E90" s="1468" t="s">
        <v>3213</v>
      </c>
      <c r="F90" s="1474"/>
      <c r="G90" s="1470"/>
      <c r="H90" s="1476"/>
      <c r="I90" s="1476"/>
    </row>
    <row r="91" spans="1:9" ht="17.100000000000001" customHeight="1">
      <c r="A91" s="1466">
        <v>18.5</v>
      </c>
      <c r="B91" s="1451">
        <v>750</v>
      </c>
      <c r="C91" s="1467" t="s">
        <v>3190</v>
      </c>
      <c r="D91" s="1467" t="s">
        <v>3190</v>
      </c>
      <c r="E91" s="1468" t="s">
        <v>3214</v>
      </c>
      <c r="F91" s="1474"/>
      <c r="G91" s="1470"/>
      <c r="H91" s="1476"/>
      <c r="I91" s="1476"/>
    </row>
    <row r="92" spans="1:9" ht="17.100000000000001" customHeight="1">
      <c r="A92" s="1466">
        <v>30</v>
      </c>
      <c r="B92" s="1451">
        <v>750</v>
      </c>
      <c r="C92" s="1467" t="s">
        <v>3190</v>
      </c>
      <c r="D92" s="1467" t="s">
        <v>3190</v>
      </c>
      <c r="E92" s="1468" t="s">
        <v>3215</v>
      </c>
      <c r="F92" s="1474"/>
      <c r="G92" s="1470"/>
      <c r="H92" s="1476"/>
      <c r="I92" s="1476"/>
    </row>
    <row r="93" spans="1:9" ht="17.100000000000001" customHeight="1">
      <c r="A93" s="1466">
        <v>45</v>
      </c>
      <c r="B93" s="1451">
        <v>750</v>
      </c>
      <c r="C93" s="1467" t="s">
        <v>3190</v>
      </c>
      <c r="D93" s="1467" t="s">
        <v>3190</v>
      </c>
      <c r="E93" s="1468" t="s">
        <v>3216</v>
      </c>
      <c r="F93" s="1474"/>
      <c r="G93" s="1470"/>
      <c r="H93" s="1476"/>
      <c r="I93" s="1476"/>
    </row>
    <row r="94" spans="1:9" ht="17.100000000000001" customHeight="1">
      <c r="A94" s="1466">
        <v>30</v>
      </c>
      <c r="B94" s="1451">
        <v>1000</v>
      </c>
      <c r="C94" s="1467" t="s">
        <v>3190</v>
      </c>
      <c r="D94" s="1467" t="s">
        <v>3190</v>
      </c>
      <c r="E94" s="1468" t="s">
        <v>3217</v>
      </c>
      <c r="F94" s="1474"/>
      <c r="G94" s="1470"/>
      <c r="H94" s="1476"/>
      <c r="I94" s="1476"/>
    </row>
    <row r="95" spans="1:9" ht="17.100000000000001" customHeight="1">
      <c r="A95" s="1479">
        <v>55</v>
      </c>
      <c r="B95" s="1480">
        <v>1000</v>
      </c>
      <c r="C95" s="1481" t="s">
        <v>3190</v>
      </c>
      <c r="D95" s="1481" t="s">
        <v>3190</v>
      </c>
      <c r="E95" s="1468" t="s">
        <v>3218</v>
      </c>
      <c r="F95" s="1474"/>
      <c r="G95" s="1470"/>
      <c r="H95" s="1476"/>
      <c r="I95" s="1476"/>
    </row>
    <row r="96" spans="1:9" ht="17.100000000000001" customHeight="1">
      <c r="A96" s="1466">
        <v>75</v>
      </c>
      <c r="B96" s="1451">
        <v>1000</v>
      </c>
      <c r="C96" s="1467" t="s">
        <v>3190</v>
      </c>
      <c r="D96" s="1467" t="s">
        <v>3190</v>
      </c>
      <c r="E96" s="1468" t="s">
        <v>3219</v>
      </c>
      <c r="F96" s="1474"/>
      <c r="G96" s="1470"/>
      <c r="H96" s="1477"/>
      <c r="I96" s="1477"/>
    </row>
    <row r="97" spans="1:9" ht="17.100000000000001" customHeight="1">
      <c r="A97" s="3185" t="s">
        <v>3220</v>
      </c>
      <c r="B97" s="3185"/>
      <c r="C97" s="3185"/>
      <c r="D97" s="3185"/>
      <c r="E97" s="3185"/>
      <c r="F97" s="3185"/>
      <c r="G97" s="3185"/>
      <c r="H97" s="3185"/>
      <c r="I97" s="3185"/>
    </row>
    <row r="98" spans="1:9" ht="14.1" customHeight="1">
      <c r="A98" s="1484"/>
      <c r="B98" s="1484"/>
      <c r="C98" s="1484"/>
      <c r="D98" s="1484"/>
      <c r="E98" s="1484"/>
      <c r="F98" s="1484"/>
      <c r="G98" s="1484"/>
      <c r="H98" s="1484"/>
      <c r="I98" s="1484"/>
    </row>
    <row r="99" spans="1:9" ht="14.1" customHeight="1">
      <c r="A99" s="1484"/>
      <c r="B99" s="1484"/>
      <c r="C99" s="1484"/>
      <c r="D99" s="1484"/>
      <c r="E99" s="1484"/>
      <c r="F99" s="1484"/>
      <c r="G99" s="1484"/>
      <c r="H99" s="1484"/>
      <c r="I99" s="1484"/>
    </row>
    <row r="100" spans="1:9" ht="14.1" customHeight="1">
      <c r="A100" s="1484"/>
      <c r="B100" s="1484"/>
      <c r="C100" s="1484"/>
      <c r="D100" s="1484"/>
      <c r="E100" s="1484"/>
      <c r="F100" s="1484"/>
      <c r="G100" s="1484"/>
      <c r="H100" s="1484"/>
      <c r="I100" s="1484"/>
    </row>
    <row r="101" spans="1:9" ht="14.1" customHeight="1">
      <c r="A101" s="1484"/>
      <c r="B101" s="1484"/>
      <c r="C101" s="1484"/>
      <c r="D101" s="1484"/>
      <c r="E101" s="1484"/>
      <c r="F101" s="1484"/>
      <c r="G101" s="1484"/>
      <c r="H101" s="1484"/>
      <c r="I101" s="1484"/>
    </row>
    <row r="102" spans="1:9" ht="14.1" customHeight="1">
      <c r="A102" s="1484"/>
      <c r="B102" s="1484"/>
      <c r="C102" s="1484"/>
      <c r="D102" s="1484"/>
      <c r="E102" s="1484"/>
      <c r="F102" s="1484"/>
      <c r="G102" s="1484"/>
      <c r="H102" s="1484"/>
      <c r="I102" s="1484"/>
    </row>
    <row r="103" spans="1:9">
      <c r="C103" s="1485"/>
    </row>
    <row r="104" spans="1:9">
      <c r="C104" s="1485"/>
    </row>
    <row r="105" spans="1:9">
      <c r="A105" s="1483"/>
      <c r="C105" s="1485"/>
    </row>
    <row r="106" spans="1:9" ht="12.75" customHeight="1">
      <c r="A106" s="1483"/>
      <c r="C106" s="1485"/>
    </row>
    <row r="107" spans="1:9" ht="12.75" customHeight="1">
      <c r="A107" s="1483"/>
      <c r="C107" s="1485"/>
    </row>
    <row r="108" spans="1:9">
      <c r="A108" s="1483"/>
      <c r="C108" s="1485"/>
    </row>
    <row r="109" spans="1:9">
      <c r="A109" s="1483"/>
      <c r="C109" s="1485"/>
    </row>
    <row r="110" spans="1:9">
      <c r="A110" s="1483"/>
      <c r="C110" s="1485"/>
    </row>
    <row r="111" spans="1:9">
      <c r="A111" s="1483"/>
      <c r="C111" s="1485"/>
    </row>
    <row r="112" spans="1:9">
      <c r="A112" s="1483"/>
      <c r="C112" s="1485"/>
    </row>
    <row r="113" spans="1:1" s="1485" customFormat="1">
      <c r="A113" s="1483"/>
    </row>
    <row r="114" spans="1:1" s="1485" customFormat="1">
      <c r="A114" s="1483"/>
    </row>
    <row r="115" spans="1:1" s="1485" customFormat="1">
      <c r="A115" s="1483"/>
    </row>
  </sheetData>
  <sheetProtection password="C617" sheet="1" objects="1" scenarios="1" selectLockedCells="1" selectUnlockedCells="1"/>
  <mergeCells count="31">
    <mergeCell ref="A97:I97"/>
    <mergeCell ref="A88:C88"/>
    <mergeCell ref="D88:I88"/>
    <mergeCell ref="E65:F65"/>
    <mergeCell ref="E66:F66"/>
    <mergeCell ref="E67:F67"/>
    <mergeCell ref="E71:F71"/>
    <mergeCell ref="A72:I72"/>
    <mergeCell ref="A76:C76"/>
    <mergeCell ref="D76:I76"/>
    <mergeCell ref="A42:I42"/>
    <mergeCell ref="E68:F68"/>
    <mergeCell ref="E69:F69"/>
    <mergeCell ref="E70:F70"/>
    <mergeCell ref="A49:I49"/>
    <mergeCell ref="A56:I56"/>
    <mergeCell ref="A62:C62"/>
    <mergeCell ref="D62:I62"/>
    <mergeCell ref="E63:F63"/>
    <mergeCell ref="E64:F64"/>
    <mergeCell ref="A5:I5"/>
    <mergeCell ref="A11:I11"/>
    <mergeCell ref="A18:I18"/>
    <mergeCell ref="A27:I27"/>
    <mergeCell ref="A34:I34"/>
    <mergeCell ref="A1:I1"/>
    <mergeCell ref="A2:B3"/>
    <mergeCell ref="C2:I2"/>
    <mergeCell ref="C3:D3"/>
    <mergeCell ref="E3:G3"/>
    <mergeCell ref="H3:I3"/>
  </mergeCells>
  <printOptions horizontalCentered="1"/>
  <pageMargins left="0" right="0" top="0" bottom="0" header="0" footer="0"/>
  <pageSetup paperSize="9" scale="34" fitToHeight="2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J121"/>
  <sheetViews>
    <sheetView view="pageBreakPreview" topLeftCell="A8" zoomScale="80" zoomScaleNormal="100" zoomScaleSheetLayoutView="80" workbookViewId="0">
      <selection activeCell="J12" sqref="J12"/>
    </sheetView>
  </sheetViews>
  <sheetFormatPr defaultRowHeight="12.75"/>
  <cols>
    <col min="1" max="1" width="11.42578125" style="1443" customWidth="1"/>
    <col min="2" max="2" width="11.7109375" style="1443" customWidth="1"/>
    <col min="3" max="3" width="13.140625" style="1449" customWidth="1"/>
    <col min="4" max="4" width="14.28515625" style="1443" customWidth="1"/>
    <col min="5" max="5" width="15.5703125" style="1443" customWidth="1"/>
    <col min="6" max="6" width="14.5703125" style="1443" customWidth="1"/>
    <col min="7" max="7" width="12.5703125" style="1443" customWidth="1"/>
    <col min="8" max="8" width="13.28515625" style="1443" customWidth="1"/>
    <col min="9" max="9" width="17.85546875" style="1443" customWidth="1"/>
    <col min="10" max="16384" width="9.140625" style="1443"/>
  </cols>
  <sheetData>
    <row r="1" spans="1:10" ht="12.75" customHeight="1">
      <c r="A1" s="1487"/>
      <c r="B1" s="1488"/>
      <c r="C1" s="1488"/>
      <c r="D1" s="1489"/>
      <c r="E1" s="3189" t="s">
        <v>3221</v>
      </c>
      <c r="F1" s="3190"/>
      <c r="G1" s="3191" t="s">
        <v>3222</v>
      </c>
      <c r="H1" s="3192"/>
      <c r="I1" s="3193"/>
    </row>
    <row r="2" spans="1:10" ht="22.5" customHeight="1">
      <c r="A2" s="1490"/>
      <c r="B2" s="1491"/>
      <c r="C2" s="1491"/>
      <c r="D2" s="1492"/>
      <c r="E2" s="3190"/>
      <c r="F2" s="3190"/>
      <c r="G2" s="3194"/>
      <c r="H2" s="3195"/>
      <c r="I2" s="3196"/>
    </row>
    <row r="3" spans="1:10" ht="75.75" customHeight="1" thickBot="1">
      <c r="A3" s="1493"/>
      <c r="B3" s="1494"/>
      <c r="C3" s="1494"/>
      <c r="D3" s="1495"/>
      <c r="E3" s="3190"/>
      <c r="F3" s="3190"/>
      <c r="G3" s="3197"/>
      <c r="H3" s="3198"/>
      <c r="I3" s="3199"/>
    </row>
    <row r="4" spans="1:10" ht="13.5" hidden="1" customHeight="1" thickBot="1">
      <c r="A4" s="1491"/>
      <c r="B4" s="1491"/>
      <c r="C4" s="1491"/>
      <c r="D4" s="1491"/>
      <c r="E4" s="1491"/>
      <c r="F4" s="1491"/>
      <c r="G4" s="1491"/>
      <c r="H4" s="1491"/>
      <c r="I4" s="1491"/>
    </row>
    <row r="5" spans="1:10" ht="130.5" customHeight="1" thickBot="1">
      <c r="A5" s="3200" t="s">
        <v>3223</v>
      </c>
      <c r="B5" s="3201"/>
      <c r="C5" s="3201"/>
      <c r="D5" s="3201"/>
      <c r="E5" s="3202"/>
      <c r="F5" s="3203" t="s">
        <v>3224</v>
      </c>
      <c r="G5" s="3204"/>
      <c r="H5" s="3204"/>
      <c r="I5" s="3205"/>
    </row>
    <row r="6" spans="1:10" ht="17.25" customHeight="1">
      <c r="A6" s="1496"/>
      <c r="B6" s="1496"/>
      <c r="C6" s="1496"/>
      <c r="D6" s="1496"/>
      <c r="E6" s="1496"/>
      <c r="F6" s="1496"/>
      <c r="G6" s="1496"/>
      <c r="H6" s="1496"/>
      <c r="I6" s="1496"/>
    </row>
    <row r="7" spans="1:10" ht="33" customHeight="1">
      <c r="A7" s="3206" t="s">
        <v>3154</v>
      </c>
      <c r="B7" s="3207"/>
      <c r="C7" s="3207"/>
      <c r="D7" s="3207"/>
      <c r="E7" s="3207"/>
      <c r="F7" s="3207"/>
      <c r="G7" s="3207"/>
      <c r="H7" s="3207"/>
      <c r="I7" s="3208"/>
    </row>
    <row r="8" spans="1:10" ht="15" customHeight="1">
      <c r="A8" s="3209" t="s">
        <v>3155</v>
      </c>
      <c r="B8" s="3209"/>
      <c r="C8" s="3210" t="s">
        <v>3225</v>
      </c>
      <c r="D8" s="3210"/>
      <c r="E8" s="3210"/>
      <c r="F8" s="3210"/>
      <c r="G8" s="3210"/>
      <c r="H8" s="3210"/>
      <c r="I8" s="3210"/>
    </row>
    <row r="9" spans="1:10" ht="15" customHeight="1">
      <c r="A9" s="3209"/>
      <c r="B9" s="3209"/>
      <c r="C9" s="3211" t="s">
        <v>3157</v>
      </c>
      <c r="D9" s="3211"/>
      <c r="E9" s="3212" t="s">
        <v>3158</v>
      </c>
      <c r="F9" s="3212"/>
      <c r="G9" s="3212"/>
      <c r="H9" s="3211" t="s">
        <v>3159</v>
      </c>
      <c r="I9" s="3211"/>
    </row>
    <row r="10" spans="1:10" s="1449" customFormat="1" ht="53.25" customHeight="1">
      <c r="A10" s="1499" t="s">
        <v>3160</v>
      </c>
      <c r="B10" s="1500" t="s">
        <v>3161</v>
      </c>
      <c r="C10" s="1498" t="s">
        <v>3162</v>
      </c>
      <c r="D10" s="1500" t="s">
        <v>3163</v>
      </c>
      <c r="E10" s="1498" t="s">
        <v>3164</v>
      </c>
      <c r="F10" s="1497" t="s">
        <v>3165</v>
      </c>
      <c r="G10" s="1500" t="s">
        <v>3163</v>
      </c>
      <c r="H10" s="1498" t="s">
        <v>3166</v>
      </c>
      <c r="I10" s="1501" t="s">
        <v>3167</v>
      </c>
    </row>
    <row r="11" spans="1:10" ht="17.100000000000001" customHeight="1">
      <c r="A11" s="1502" t="s">
        <v>3168</v>
      </c>
      <c r="B11" s="1503"/>
      <c r="C11" s="1504"/>
      <c r="D11" s="1504"/>
      <c r="E11" s="1504"/>
      <c r="F11" s="1504"/>
      <c r="G11" s="1504"/>
      <c r="H11" s="1503"/>
      <c r="I11" s="1505"/>
      <c r="J11" s="1443">
        <f>KZT!I3</f>
        <v>6.16</v>
      </c>
    </row>
    <row r="12" spans="1:10" ht="17.100000000000001" customHeight="1">
      <c r="A12" s="1450" t="s">
        <v>3169</v>
      </c>
      <c r="B12" s="1451" t="s">
        <v>3170</v>
      </c>
      <c r="C12" s="1506">
        <v>7840</v>
      </c>
      <c r="D12" s="1507">
        <v>15450.76923076923</v>
      </c>
      <c r="E12" s="1507"/>
      <c r="F12" s="1507"/>
      <c r="G12" s="1507"/>
      <c r="H12" s="1508"/>
      <c r="I12" s="1455"/>
      <c r="J12" s="1443">
        <f>J11</f>
        <v>6.16</v>
      </c>
    </row>
    <row r="13" spans="1:10" ht="17.100000000000001" customHeight="1">
      <c r="A13" s="1450">
        <v>0.25</v>
      </c>
      <c r="B13" s="1451">
        <v>1500</v>
      </c>
      <c r="C13" s="1507">
        <v>8747.2727272727279</v>
      </c>
      <c r="D13" s="1507">
        <v>16218.461538461539</v>
      </c>
      <c r="E13" s="1507">
        <v>10978.461538461539</v>
      </c>
      <c r="F13" s="1507">
        <v>15293.846153846154</v>
      </c>
      <c r="G13" s="1507">
        <v>18593.846153846152</v>
      </c>
      <c r="H13" s="1509"/>
      <c r="I13" s="1458"/>
      <c r="J13" s="1443">
        <f t="shared" ref="J13:J76" si="0">J12</f>
        <v>6.16</v>
      </c>
    </row>
    <row r="14" spans="1:10" ht="17.100000000000001" customHeight="1">
      <c r="A14" s="1450" t="s">
        <v>3171</v>
      </c>
      <c r="B14" s="1451" t="s">
        <v>3172</v>
      </c>
      <c r="C14" s="1507">
        <v>8747.2727272727279</v>
      </c>
      <c r="D14" s="1507">
        <v>16218.461538461539</v>
      </c>
      <c r="E14" s="1507">
        <v>10978.461538461539</v>
      </c>
      <c r="F14" s="1507">
        <v>15293.846153846154</v>
      </c>
      <c r="G14" s="1507">
        <v>18593.846153846152</v>
      </c>
      <c r="H14" s="1509"/>
      <c r="I14" s="1458"/>
      <c r="J14" s="1443">
        <f t="shared" si="0"/>
        <v>6.16</v>
      </c>
    </row>
    <row r="15" spans="1:10" ht="17.100000000000001" customHeight="1">
      <c r="A15" s="1450" t="s">
        <v>3173</v>
      </c>
      <c r="B15" s="1451" t="s">
        <v>3172</v>
      </c>
      <c r="C15" s="1507">
        <v>8409.0909090909099</v>
      </c>
      <c r="D15" s="1507">
        <v>15932.307692307691</v>
      </c>
      <c r="E15" s="1507">
        <v>10978.461538461539</v>
      </c>
      <c r="F15" s="1507">
        <v>15293.846153846154</v>
      </c>
      <c r="G15" s="1507">
        <v>18593.846153846152</v>
      </c>
      <c r="H15" s="1509"/>
      <c r="I15" s="1458"/>
      <c r="J15" s="1443">
        <f t="shared" si="0"/>
        <v>6.16</v>
      </c>
    </row>
    <row r="16" spans="1:10" ht="17.100000000000001" customHeight="1">
      <c r="A16" s="1450" t="s">
        <v>3174</v>
      </c>
      <c r="B16" s="1451" t="s">
        <v>3172</v>
      </c>
      <c r="C16" s="1507">
        <v>9530.9090909090901</v>
      </c>
      <c r="D16" s="1507">
        <v>16881.538461538461</v>
      </c>
      <c r="E16" s="1507">
        <v>11321.538461538461</v>
      </c>
      <c r="F16" s="1507">
        <v>15636.923076923076</v>
      </c>
      <c r="G16" s="1507">
        <v>18936.923076923078</v>
      </c>
      <c r="H16" s="1510"/>
      <c r="I16" s="1460"/>
      <c r="J16" s="1443">
        <f t="shared" si="0"/>
        <v>6.16</v>
      </c>
    </row>
    <row r="17" spans="1:10" ht="17.100000000000001" customHeight="1">
      <c r="A17" s="1502" t="s">
        <v>3175</v>
      </c>
      <c r="B17" s="1503"/>
      <c r="C17" s="1511"/>
      <c r="D17" s="1511"/>
      <c r="E17" s="1511"/>
      <c r="F17" s="1511"/>
      <c r="G17" s="1511"/>
      <c r="H17" s="1503"/>
      <c r="I17" s="1505"/>
      <c r="J17" s="1443">
        <f t="shared" si="0"/>
        <v>6.16</v>
      </c>
    </row>
    <row r="18" spans="1:10" ht="17.100000000000001" customHeight="1">
      <c r="A18" s="1450" t="s">
        <v>3169</v>
      </c>
      <c r="B18" s="1451" t="s">
        <v>3170</v>
      </c>
      <c r="C18" s="1507">
        <v>9017</v>
      </c>
      <c r="D18" s="1507">
        <v>21670</v>
      </c>
      <c r="E18" s="1507"/>
      <c r="F18" s="1507"/>
      <c r="G18" s="1507"/>
      <c r="H18" s="1508"/>
      <c r="I18" s="1462"/>
      <c r="J18" s="1443">
        <f t="shared" si="0"/>
        <v>6.16</v>
      </c>
    </row>
    <row r="19" spans="1:10" ht="17.100000000000001" customHeight="1">
      <c r="A19" s="1450" t="s">
        <v>3176</v>
      </c>
      <c r="B19" s="1451" t="s">
        <v>3170</v>
      </c>
      <c r="C19" s="1507">
        <v>9924.2727272727279</v>
      </c>
      <c r="D19" s="1507">
        <v>22437.692307692309</v>
      </c>
      <c r="E19" s="1507">
        <v>11993.846153846154</v>
      </c>
      <c r="F19" s="1507">
        <v>19186.153846153848</v>
      </c>
      <c r="G19" s="1507">
        <v>27055.384615384617</v>
      </c>
      <c r="H19" s="1509"/>
      <c r="I19" s="1462"/>
      <c r="J19" s="1443">
        <f t="shared" si="0"/>
        <v>6.16</v>
      </c>
    </row>
    <row r="20" spans="1:10" ht="17.100000000000001" customHeight="1">
      <c r="A20" s="1450" t="s">
        <v>3171</v>
      </c>
      <c r="B20" s="1451" t="s">
        <v>3170</v>
      </c>
      <c r="C20" s="1507">
        <v>9586.0909090909099</v>
      </c>
      <c r="D20" s="1507">
        <v>22151.538461538461</v>
      </c>
      <c r="E20" s="1507">
        <v>11993.846153846154</v>
      </c>
      <c r="F20" s="1507">
        <v>19186.153846153848</v>
      </c>
      <c r="G20" s="1507">
        <v>27055.384615384617</v>
      </c>
      <c r="H20" s="1509"/>
      <c r="I20" s="1462"/>
      <c r="J20" s="1443">
        <f t="shared" si="0"/>
        <v>6.16</v>
      </c>
    </row>
    <row r="21" spans="1:10" ht="17.100000000000001" customHeight="1">
      <c r="A21" s="1463" t="s">
        <v>3177</v>
      </c>
      <c r="B21" s="1451" t="s">
        <v>3172</v>
      </c>
      <c r="C21" s="1507">
        <v>11142.454545454546</v>
      </c>
      <c r="D21" s="1507">
        <v>23468.461538461539</v>
      </c>
      <c r="E21" s="1507">
        <v>12336.923076923076</v>
      </c>
      <c r="F21" s="1507">
        <v>20278.461538461539</v>
      </c>
      <c r="G21" s="1507">
        <v>28147.692307692309</v>
      </c>
      <c r="H21" s="1509"/>
      <c r="I21" s="1462"/>
      <c r="J21" s="1443">
        <f t="shared" si="0"/>
        <v>6.16</v>
      </c>
    </row>
    <row r="22" spans="1:10" ht="17.100000000000001" customHeight="1">
      <c r="A22" s="1463" t="s">
        <v>3178</v>
      </c>
      <c r="B22" s="1451" t="s">
        <v>3172</v>
      </c>
      <c r="C22" s="1507">
        <v>12455.181818181818</v>
      </c>
      <c r="D22" s="1507">
        <v>24579.23076923077</v>
      </c>
      <c r="E22" s="1507">
        <v>13436.923076923076</v>
      </c>
      <c r="F22" s="1507">
        <v>20629.23076923077</v>
      </c>
      <c r="G22" s="1507">
        <v>28498.461538461539</v>
      </c>
      <c r="H22" s="1509"/>
      <c r="I22" s="1462"/>
      <c r="J22" s="1443">
        <f t="shared" si="0"/>
        <v>6.16</v>
      </c>
    </row>
    <row r="23" spans="1:10" ht="17.100000000000001" customHeight="1">
      <c r="A23" s="1463" t="s">
        <v>518</v>
      </c>
      <c r="B23" s="1451" t="s">
        <v>3172</v>
      </c>
      <c r="C23" s="1507">
        <v>12997</v>
      </c>
      <c r="D23" s="1507">
        <v>25037.692307692309</v>
      </c>
      <c r="E23" s="1507">
        <v>13436.923076923076</v>
      </c>
      <c r="F23" s="1507">
        <v>20629.23076923077</v>
      </c>
      <c r="G23" s="1507">
        <v>28498.461538461539</v>
      </c>
      <c r="H23" s="1510"/>
      <c r="I23" s="1462"/>
      <c r="J23" s="1443">
        <f t="shared" si="0"/>
        <v>6.16</v>
      </c>
    </row>
    <row r="24" spans="1:10" ht="17.100000000000001" customHeight="1">
      <c r="A24" s="1512" t="s">
        <v>3179</v>
      </c>
      <c r="B24" s="1512"/>
      <c r="C24" s="1512"/>
      <c r="D24" s="1512"/>
      <c r="E24" s="1512"/>
      <c r="F24" s="1512"/>
      <c r="G24" s="1512"/>
      <c r="H24" s="1512"/>
      <c r="I24" s="1512"/>
      <c r="J24" s="1443">
        <f t="shared" si="0"/>
        <v>6.16</v>
      </c>
    </row>
    <row r="25" spans="1:10" ht="17.100000000000001" customHeight="1">
      <c r="A25" s="1450" t="s">
        <v>3169</v>
      </c>
      <c r="B25" s="1451">
        <v>1000</v>
      </c>
      <c r="C25" s="1507">
        <v>11315.272727272728</v>
      </c>
      <c r="D25" s="1507">
        <v>28834.615384615383</v>
      </c>
      <c r="E25" s="1507"/>
      <c r="F25" s="1507"/>
      <c r="G25" s="1507"/>
      <c r="H25" s="1513"/>
      <c r="I25" s="1462"/>
      <c r="J25" s="1443">
        <f t="shared" si="0"/>
        <v>6.16</v>
      </c>
    </row>
    <row r="26" spans="1:10" ht="17.100000000000001" customHeight="1">
      <c r="A26" s="1450" t="s">
        <v>3176</v>
      </c>
      <c r="B26" s="1451">
        <v>1000</v>
      </c>
      <c r="C26" s="1507">
        <v>11464.363636363636</v>
      </c>
      <c r="D26" s="1507">
        <v>28960.76923076923</v>
      </c>
      <c r="E26" s="1507"/>
      <c r="F26" s="1507"/>
      <c r="G26" s="1507"/>
      <c r="H26" s="1513"/>
      <c r="I26" s="1462"/>
      <c r="J26" s="1443">
        <f t="shared" si="0"/>
        <v>6.16</v>
      </c>
    </row>
    <row r="27" spans="1:10" ht="17.100000000000001" customHeight="1">
      <c r="A27" s="1450" t="s">
        <v>3171</v>
      </c>
      <c r="B27" s="1451">
        <v>1000</v>
      </c>
      <c r="C27" s="1507">
        <v>12353.454545454546</v>
      </c>
      <c r="D27" s="1507">
        <v>29713.076923076922</v>
      </c>
      <c r="E27" s="1507">
        <v>14706.153846153846</v>
      </c>
      <c r="F27" s="1507">
        <v>24775.384615384617</v>
      </c>
      <c r="G27" s="1507">
        <v>35013.846153846156</v>
      </c>
      <c r="H27" s="1513"/>
      <c r="I27" s="1462"/>
      <c r="J27" s="1443">
        <f t="shared" si="0"/>
        <v>6.16</v>
      </c>
    </row>
    <row r="28" spans="1:10" ht="17.100000000000001" customHeight="1">
      <c r="A28" s="1450" t="s">
        <v>3173</v>
      </c>
      <c r="B28" s="1451" t="s">
        <v>3170</v>
      </c>
      <c r="C28" s="1507">
        <v>12000.727272727272</v>
      </c>
      <c r="D28" s="1507">
        <v>29414.615384615383</v>
      </c>
      <c r="E28" s="1507">
        <v>14706.153846153846</v>
      </c>
      <c r="F28" s="1507">
        <v>24775.384615384617</v>
      </c>
      <c r="G28" s="1507">
        <v>35013.846153846156</v>
      </c>
      <c r="H28" s="1513"/>
      <c r="I28" s="1462"/>
      <c r="J28" s="1443">
        <f t="shared" si="0"/>
        <v>6.16</v>
      </c>
    </row>
    <row r="29" spans="1:10" ht="17.100000000000001" customHeight="1">
      <c r="A29" s="1450" t="s">
        <v>3174</v>
      </c>
      <c r="B29" s="1451" t="s">
        <v>3170</v>
      </c>
      <c r="C29" s="1507">
        <v>12533.454545454546</v>
      </c>
      <c r="D29" s="1507">
        <v>29865.384615384617</v>
      </c>
      <c r="E29" s="1507">
        <v>14706.153846153846</v>
      </c>
      <c r="F29" s="1507">
        <v>24775.384615384617</v>
      </c>
      <c r="G29" s="1507">
        <v>35013.846153846156</v>
      </c>
      <c r="H29" s="1513"/>
      <c r="I29" s="1462"/>
      <c r="J29" s="1443">
        <f t="shared" si="0"/>
        <v>6.16</v>
      </c>
    </row>
    <row r="30" spans="1:10" ht="17.100000000000001" customHeight="1">
      <c r="A30" s="1463" t="s">
        <v>3177</v>
      </c>
      <c r="B30" s="1451" t="s">
        <v>3170</v>
      </c>
      <c r="C30" s="1507">
        <v>13697.09090909091</v>
      </c>
      <c r="D30" s="1507">
        <v>30850</v>
      </c>
      <c r="E30" s="1507">
        <v>15806.153846153846</v>
      </c>
      <c r="F30" s="1507">
        <v>25875.384615384617</v>
      </c>
      <c r="G30" s="1507">
        <v>36113.846153846156</v>
      </c>
      <c r="H30" s="1513"/>
      <c r="I30" s="1462"/>
      <c r="J30" s="1443">
        <f t="shared" si="0"/>
        <v>6.16</v>
      </c>
    </row>
    <row r="31" spans="1:10" ht="17.100000000000001" customHeight="1">
      <c r="A31" s="1463" t="s">
        <v>3180</v>
      </c>
      <c r="B31" s="1451">
        <v>3000</v>
      </c>
      <c r="C31" s="1507">
        <v>18975.272727272728</v>
      </c>
      <c r="D31" s="1507">
        <v>35316.153846153844</v>
      </c>
      <c r="E31" s="1507">
        <v>21086.153846153848</v>
      </c>
      <c r="F31" s="1507">
        <v>31824.615384615383</v>
      </c>
      <c r="G31" s="1507">
        <v>42063.076923076922</v>
      </c>
      <c r="H31" s="1513"/>
      <c r="I31" s="1462"/>
      <c r="J31" s="1443">
        <f t="shared" si="0"/>
        <v>6.16</v>
      </c>
    </row>
    <row r="32" spans="1:10" ht="17.100000000000001" customHeight="1">
      <c r="A32" s="1463" t="s">
        <v>3181</v>
      </c>
      <c r="B32" s="1451" t="s">
        <v>3172</v>
      </c>
      <c r="C32" s="1507">
        <v>20817.090909090908</v>
      </c>
      <c r="D32" s="1507">
        <v>36874.615384615383</v>
      </c>
      <c r="E32" s="1507">
        <v>21086.153846153848</v>
      </c>
      <c r="F32" s="1507">
        <v>31155.384615384617</v>
      </c>
      <c r="G32" s="1507">
        <v>41393.846153846156</v>
      </c>
      <c r="H32" s="1513"/>
      <c r="I32" s="1462"/>
      <c r="J32" s="1443">
        <f t="shared" si="0"/>
        <v>6.16</v>
      </c>
    </row>
    <row r="33" spans="1:10" ht="17.100000000000001" customHeight="1">
      <c r="A33" s="1512" t="s">
        <v>3182</v>
      </c>
      <c r="B33" s="1512"/>
      <c r="C33" s="1512"/>
      <c r="D33" s="1512"/>
      <c r="E33" s="1512"/>
      <c r="F33" s="1512"/>
      <c r="G33" s="1512"/>
      <c r="H33" s="1512"/>
      <c r="I33" s="1512"/>
      <c r="J33" s="1443">
        <f t="shared" si="0"/>
        <v>6.16</v>
      </c>
    </row>
    <row r="34" spans="1:10" ht="17.100000000000001" customHeight="1">
      <c r="A34" s="1450" t="s">
        <v>3173</v>
      </c>
      <c r="B34" s="1451">
        <v>1000</v>
      </c>
      <c r="C34" s="1506">
        <v>17630</v>
      </c>
      <c r="D34" s="1506">
        <v>40852.307692307695</v>
      </c>
      <c r="E34" s="1506">
        <v>19275.384615384617</v>
      </c>
      <c r="F34" s="1506">
        <v>30613.846153846152</v>
      </c>
      <c r="G34" s="1506">
        <v>47706.153846153844</v>
      </c>
      <c r="H34" s="1506">
        <v>25860</v>
      </c>
      <c r="I34" s="1506">
        <v>26860</v>
      </c>
      <c r="J34" s="1443">
        <f t="shared" si="0"/>
        <v>6.16</v>
      </c>
    </row>
    <row r="35" spans="1:10" ht="17.100000000000001" customHeight="1">
      <c r="A35" s="1450" t="s">
        <v>3174</v>
      </c>
      <c r="B35" s="1451">
        <v>1000</v>
      </c>
      <c r="C35" s="1506">
        <v>18875.454545454544</v>
      </c>
      <c r="D35" s="1506">
        <v>41906.153846153844</v>
      </c>
      <c r="E35" s="1506">
        <v>20375.384615384617</v>
      </c>
      <c r="F35" s="1506">
        <v>31713.846153846152</v>
      </c>
      <c r="G35" s="1506">
        <v>48806.153846153844</v>
      </c>
      <c r="H35" s="1506">
        <v>27105.454545454544</v>
      </c>
      <c r="I35" s="1506">
        <v>28105.454545454544</v>
      </c>
      <c r="J35" s="1443">
        <f t="shared" si="0"/>
        <v>6.16</v>
      </c>
    </row>
    <row r="36" spans="1:10" ht="17.100000000000001" customHeight="1">
      <c r="A36" s="1463" t="s">
        <v>3177</v>
      </c>
      <c r="B36" s="1451">
        <v>1000</v>
      </c>
      <c r="C36" s="1506">
        <v>19586.363636363636</v>
      </c>
      <c r="D36" s="1506">
        <v>42507.692307692305</v>
      </c>
      <c r="E36" s="1506">
        <v>20375.384615384617</v>
      </c>
      <c r="F36" s="1506">
        <v>31713.846153846152</v>
      </c>
      <c r="G36" s="1506">
        <v>48806.153846153844</v>
      </c>
      <c r="H36" s="1506">
        <v>27816.363636363636</v>
      </c>
      <c r="I36" s="1506">
        <v>28816.363636363636</v>
      </c>
      <c r="J36" s="1443">
        <f t="shared" si="0"/>
        <v>6.16</v>
      </c>
    </row>
    <row r="37" spans="1:10" ht="17.100000000000001" customHeight="1">
      <c r="A37" s="1463" t="s">
        <v>3178</v>
      </c>
      <c r="B37" s="1451" t="s">
        <v>3170</v>
      </c>
      <c r="C37" s="1506">
        <v>19230</v>
      </c>
      <c r="D37" s="1506">
        <v>42206.153846153844</v>
      </c>
      <c r="E37" s="1506">
        <v>20375.384615384617</v>
      </c>
      <c r="F37" s="1506">
        <v>31713.846153846152</v>
      </c>
      <c r="G37" s="1506">
        <v>48806.153846153844</v>
      </c>
      <c r="H37" s="1506">
        <v>27460</v>
      </c>
      <c r="I37" s="1506">
        <v>28460</v>
      </c>
      <c r="J37" s="1443">
        <f t="shared" si="0"/>
        <v>6.16</v>
      </c>
    </row>
    <row r="38" spans="1:10" ht="17.100000000000001" customHeight="1">
      <c r="A38" s="1463" t="s">
        <v>518</v>
      </c>
      <c r="B38" s="1451" t="s">
        <v>3170</v>
      </c>
      <c r="C38" s="1506">
        <v>21639.090909090908</v>
      </c>
      <c r="D38" s="1506">
        <v>44244.615384615383</v>
      </c>
      <c r="E38" s="1506">
        <v>22866.153846153848</v>
      </c>
      <c r="F38" s="1506">
        <v>34204.615384615383</v>
      </c>
      <c r="G38" s="1506">
        <v>51296.923076923078</v>
      </c>
      <c r="H38" s="1506">
        <v>29869.090909090908</v>
      </c>
      <c r="I38" s="1506">
        <v>30869.090909090908</v>
      </c>
      <c r="J38" s="1443">
        <f t="shared" si="0"/>
        <v>6.16</v>
      </c>
    </row>
    <row r="39" spans="1:10" ht="17.100000000000001" customHeight="1">
      <c r="A39" s="1465" t="s">
        <v>344</v>
      </c>
      <c r="B39" s="1465" t="s">
        <v>3170</v>
      </c>
      <c r="C39" s="1506">
        <v>23357.272727272728</v>
      </c>
      <c r="D39" s="1506">
        <v>45698.461538461539</v>
      </c>
      <c r="E39" s="1506">
        <v>25655.384615384617</v>
      </c>
      <c r="F39" s="1506">
        <v>36993.846153846156</v>
      </c>
      <c r="G39" s="1506">
        <v>54086.153846153844</v>
      </c>
      <c r="H39" s="1506">
        <v>31587.272727272728</v>
      </c>
      <c r="I39" s="1506">
        <v>32587.272727272728</v>
      </c>
      <c r="J39" s="1443">
        <f t="shared" si="0"/>
        <v>6.16</v>
      </c>
    </row>
    <row r="40" spans="1:10" ht="17.100000000000001" customHeight="1">
      <c r="A40" s="1512" t="s">
        <v>3183</v>
      </c>
      <c r="B40" s="1512"/>
      <c r="C40" s="1512"/>
      <c r="D40" s="1512"/>
      <c r="E40" s="1512"/>
      <c r="F40" s="1512"/>
      <c r="G40" s="1512"/>
      <c r="H40" s="1512"/>
      <c r="I40" s="1512"/>
      <c r="J40" s="1443">
        <f t="shared" si="0"/>
        <v>6.16</v>
      </c>
    </row>
    <row r="41" spans="1:10" ht="17.100000000000001" customHeight="1">
      <c r="A41" s="1463" t="s">
        <v>3177</v>
      </c>
      <c r="B41" s="1451" t="s">
        <v>3184</v>
      </c>
      <c r="C41" s="1506">
        <v>24936.363636363636</v>
      </c>
      <c r="D41" s="1506">
        <v>62586.923076923078</v>
      </c>
      <c r="E41" s="1506">
        <v>24775.384615384617</v>
      </c>
      <c r="F41" s="1506">
        <v>47113.846153846156</v>
      </c>
      <c r="G41" s="1506">
        <v>77575.38461538461</v>
      </c>
      <c r="H41" s="1506">
        <v>29816.363636363636</v>
      </c>
      <c r="I41" s="1506">
        <v>31816.363636363636</v>
      </c>
      <c r="J41" s="1443">
        <f t="shared" si="0"/>
        <v>6.16</v>
      </c>
    </row>
    <row r="42" spans="1:10" ht="17.100000000000001" customHeight="1">
      <c r="A42" s="1463" t="s">
        <v>3178</v>
      </c>
      <c r="B42" s="1451">
        <v>1000</v>
      </c>
      <c r="C42" s="1506">
        <v>26989.090909090908</v>
      </c>
      <c r="D42" s="1506">
        <v>64323.846153846156</v>
      </c>
      <c r="E42" s="1506">
        <v>27266.153846153848</v>
      </c>
      <c r="F42" s="1506">
        <v>49604.615384615383</v>
      </c>
      <c r="G42" s="1506">
        <v>80066.153846153844</v>
      </c>
      <c r="H42" s="1506">
        <v>31869.090909090908</v>
      </c>
      <c r="I42" s="1506">
        <v>33869.090909090912</v>
      </c>
      <c r="J42" s="1443">
        <f t="shared" si="0"/>
        <v>6.16</v>
      </c>
    </row>
    <row r="43" spans="1:10" ht="17.100000000000001" customHeight="1">
      <c r="A43" s="1463" t="s">
        <v>518</v>
      </c>
      <c r="B43" s="1451">
        <v>1000</v>
      </c>
      <c r="C43" s="1506">
        <v>29356.363636363636</v>
      </c>
      <c r="D43" s="1506">
        <v>66326.923076923078</v>
      </c>
      <c r="E43" s="1506">
        <v>29513.846153846152</v>
      </c>
      <c r="F43" s="1506">
        <v>51852.307692307695</v>
      </c>
      <c r="G43" s="1506">
        <v>82313.846153846156</v>
      </c>
      <c r="H43" s="1506">
        <v>34236.36363636364</v>
      </c>
      <c r="I43" s="1506">
        <v>36236.36363636364</v>
      </c>
      <c r="J43" s="1443">
        <f t="shared" si="0"/>
        <v>6.16</v>
      </c>
    </row>
    <row r="44" spans="1:10" ht="17.100000000000001" customHeight="1">
      <c r="A44" s="1463">
        <v>3</v>
      </c>
      <c r="B44" s="1451">
        <v>1000</v>
      </c>
      <c r="C44" s="1506">
        <v>34527.272727272728</v>
      </c>
      <c r="D44" s="1506">
        <v>70702.307692307688</v>
      </c>
      <c r="E44" s="1506">
        <v>32698.461538461539</v>
      </c>
      <c r="F44" s="1506">
        <v>55036.923076923078</v>
      </c>
      <c r="G44" s="1506">
        <v>85498.461538461532</v>
      </c>
      <c r="H44" s="1506">
        <v>39407.272727272728</v>
      </c>
      <c r="I44" s="1506">
        <v>41407.272727272728</v>
      </c>
      <c r="J44" s="1443">
        <f t="shared" si="0"/>
        <v>6.16</v>
      </c>
    </row>
    <row r="45" spans="1:10" ht="17.100000000000001" customHeight="1">
      <c r="A45" s="1463" t="s">
        <v>3181</v>
      </c>
      <c r="B45" s="1451" t="s">
        <v>3170</v>
      </c>
      <c r="C45" s="1506">
        <v>35416.36363636364</v>
      </c>
      <c r="D45" s="1506">
        <v>71454.61538461539</v>
      </c>
      <c r="E45" s="1506">
        <v>33127.692307692305</v>
      </c>
      <c r="F45" s="1506">
        <v>55466.153846153844</v>
      </c>
      <c r="G45" s="1506">
        <v>85927.692307692312</v>
      </c>
      <c r="H45" s="1506">
        <v>40296.36363636364</v>
      </c>
      <c r="I45" s="1506">
        <v>42296.36363636364</v>
      </c>
      <c r="J45" s="1443">
        <f t="shared" si="0"/>
        <v>6.16</v>
      </c>
    </row>
    <row r="46" spans="1:10" ht="17.100000000000001" customHeight="1">
      <c r="A46" s="1463" t="s">
        <v>3185</v>
      </c>
      <c r="B46" s="1451" t="s">
        <v>3170</v>
      </c>
      <c r="C46" s="1506">
        <v>40923.63636363636</v>
      </c>
      <c r="D46" s="1506">
        <v>76114.61538461539</v>
      </c>
      <c r="E46" s="1506">
        <v>46649.230769230766</v>
      </c>
      <c r="F46" s="1506">
        <v>68987.692307692312</v>
      </c>
      <c r="G46" s="1506">
        <v>99449.230769230766</v>
      </c>
      <c r="H46" s="1506">
        <v>45803.63636363636</v>
      </c>
      <c r="I46" s="1506">
        <v>47803.63636363636</v>
      </c>
      <c r="J46" s="1443">
        <f t="shared" si="0"/>
        <v>6.16</v>
      </c>
    </row>
    <row r="47" spans="1:10" ht="17.100000000000001" customHeight="1">
      <c r="A47" s="1463" t="s">
        <v>3186</v>
      </c>
      <c r="B47" s="1451" t="s">
        <v>3170</v>
      </c>
      <c r="C47" s="1506">
        <v>45201.818181818184</v>
      </c>
      <c r="D47" s="1506">
        <v>79734.61538461539</v>
      </c>
      <c r="E47" s="1506">
        <v>54349.230769230766</v>
      </c>
      <c r="F47" s="1506">
        <v>76687.692307692312</v>
      </c>
      <c r="G47" s="1506">
        <v>107149.23076923077</v>
      </c>
      <c r="H47" s="1506">
        <v>50081.818181818184</v>
      </c>
      <c r="I47" s="1506">
        <v>52081.818181818184</v>
      </c>
      <c r="J47" s="1443">
        <f t="shared" si="0"/>
        <v>6.16</v>
      </c>
    </row>
    <row r="48" spans="1:10" ht="17.100000000000001" customHeight="1">
      <c r="A48" s="1512" t="s">
        <v>3187</v>
      </c>
      <c r="B48" s="1512"/>
      <c r="C48" s="1512"/>
      <c r="D48" s="1512"/>
      <c r="E48" s="1512"/>
      <c r="F48" s="1512"/>
      <c r="G48" s="1512"/>
      <c r="H48" s="1512"/>
      <c r="I48" s="1512"/>
      <c r="J48" s="1443">
        <f t="shared" si="0"/>
        <v>6.16</v>
      </c>
    </row>
    <row r="49" spans="1:10" ht="17.100000000000001" customHeight="1">
      <c r="A49" s="1463">
        <v>3</v>
      </c>
      <c r="B49" s="1451">
        <v>750</v>
      </c>
      <c r="C49" s="1506">
        <v>45220</v>
      </c>
      <c r="D49" s="1506">
        <v>100049.23076923077</v>
      </c>
      <c r="E49" s="1506">
        <v>57847.692307692305</v>
      </c>
      <c r="F49" s="1506">
        <v>104470.76923076923</v>
      </c>
      <c r="G49" s="1506">
        <v>129855.38461538461</v>
      </c>
      <c r="H49" s="1506">
        <v>51540</v>
      </c>
      <c r="I49" s="1506">
        <v>51540</v>
      </c>
      <c r="J49" s="1443">
        <f t="shared" si="0"/>
        <v>6.16</v>
      </c>
    </row>
    <row r="50" spans="1:10" ht="17.100000000000001" customHeight="1">
      <c r="A50" s="1463">
        <v>4</v>
      </c>
      <c r="B50" s="1451">
        <v>750</v>
      </c>
      <c r="C50" s="1506">
        <v>49870.909090909088</v>
      </c>
      <c r="D50" s="1506">
        <v>103984.61538461539</v>
      </c>
      <c r="E50" s="1506">
        <v>69966.153846153844</v>
      </c>
      <c r="F50" s="1506">
        <v>116589.23076923077</v>
      </c>
      <c r="G50" s="1506">
        <v>141973.84615384616</v>
      </c>
      <c r="H50" s="1506">
        <v>56190.909090909088</v>
      </c>
      <c r="I50" s="1506">
        <v>56190.909090909088</v>
      </c>
      <c r="J50" s="1443">
        <f t="shared" si="0"/>
        <v>6.16</v>
      </c>
    </row>
    <row r="51" spans="1:10" ht="17.100000000000001" customHeight="1">
      <c r="A51" s="1463">
        <v>4</v>
      </c>
      <c r="B51" s="1451">
        <v>1000</v>
      </c>
      <c r="C51" s="1506">
        <v>44330.909090909088</v>
      </c>
      <c r="D51" s="1506">
        <v>99296.923076923078</v>
      </c>
      <c r="E51" s="1506">
        <v>50203.076923076922</v>
      </c>
      <c r="F51" s="1506">
        <v>96826.153846153844</v>
      </c>
      <c r="G51" s="1506">
        <v>122210.76923076923</v>
      </c>
      <c r="H51" s="1506">
        <v>50650.909090909088</v>
      </c>
      <c r="I51" s="1506">
        <v>50650.909090909088</v>
      </c>
      <c r="J51" s="1443">
        <f t="shared" si="0"/>
        <v>6.16</v>
      </c>
    </row>
    <row r="52" spans="1:10" ht="17.100000000000001" customHeight="1">
      <c r="A52" s="1463" t="s">
        <v>3181</v>
      </c>
      <c r="B52" s="1451">
        <v>1000</v>
      </c>
      <c r="C52" s="1506">
        <v>49532.727272727272</v>
      </c>
      <c r="D52" s="1506">
        <v>103698.46153846153</v>
      </c>
      <c r="E52" s="1506">
        <v>63530.769230769234</v>
      </c>
      <c r="F52" s="1506">
        <v>107626.15384615384</v>
      </c>
      <c r="G52" s="1506">
        <v>133010.76923076922</v>
      </c>
      <c r="H52" s="1506">
        <v>55852.727272727272</v>
      </c>
      <c r="I52" s="1506">
        <v>55852.727272727272</v>
      </c>
      <c r="J52" s="1443">
        <f t="shared" si="0"/>
        <v>6.16</v>
      </c>
    </row>
    <row r="53" spans="1:10" ht="17.100000000000001" customHeight="1">
      <c r="A53" s="1463" t="s">
        <v>3185</v>
      </c>
      <c r="B53" s="1451">
        <v>1000</v>
      </c>
      <c r="C53" s="1506">
        <v>53254.545454545456</v>
      </c>
      <c r="D53" s="1506">
        <v>106847.69230769231</v>
      </c>
      <c r="E53" s="1506">
        <v>70863.076923076922</v>
      </c>
      <c r="F53" s="1506">
        <v>117486.15384615384</v>
      </c>
      <c r="G53" s="1506">
        <v>142870.76923076922</v>
      </c>
      <c r="H53" s="1506">
        <v>59574.545454545456</v>
      </c>
      <c r="I53" s="1506">
        <v>59574.545454545456</v>
      </c>
      <c r="J53" s="1443">
        <f t="shared" si="0"/>
        <v>6.16</v>
      </c>
    </row>
    <row r="54" spans="1:10" ht="17.100000000000001" customHeight="1">
      <c r="A54" s="1463">
        <v>11</v>
      </c>
      <c r="B54" s="1451">
        <v>1000</v>
      </c>
      <c r="C54" s="1506">
        <v>66532.727272727279</v>
      </c>
      <c r="D54" s="1506">
        <v>118083.07692307692</v>
      </c>
      <c r="E54" s="1506">
        <v>84258.461538461532</v>
      </c>
      <c r="F54" s="1506">
        <v>130881.53846153847</v>
      </c>
      <c r="G54" s="1506">
        <v>156266.15384615384</v>
      </c>
      <c r="H54" s="1506">
        <v>72852.727272727279</v>
      </c>
      <c r="I54" s="1506">
        <v>72852.727272727279</v>
      </c>
      <c r="J54" s="1443">
        <f t="shared" si="0"/>
        <v>6.16</v>
      </c>
    </row>
    <row r="55" spans="1:10" ht="17.100000000000001" customHeight="1">
      <c r="A55" s="1502" t="s">
        <v>3188</v>
      </c>
      <c r="B55" s="1503"/>
      <c r="C55" s="1503"/>
      <c r="D55" s="1503"/>
      <c r="E55" s="1503"/>
      <c r="F55" s="1503"/>
      <c r="G55" s="1503"/>
      <c r="H55" s="1503"/>
      <c r="I55" s="1505"/>
      <c r="J55" s="1443">
        <f t="shared" si="0"/>
        <v>6.16</v>
      </c>
    </row>
    <row r="56" spans="1:10" ht="17.100000000000001" customHeight="1">
      <c r="A56" s="1514">
        <v>3</v>
      </c>
      <c r="B56" s="1515">
        <v>750</v>
      </c>
      <c r="C56" s="1506">
        <v>85343.076923076922</v>
      </c>
      <c r="D56" s="1506">
        <v>190672.30769230769</v>
      </c>
      <c r="E56" s="1515"/>
      <c r="F56" s="1516"/>
      <c r="G56" s="1517"/>
      <c r="H56" s="1517"/>
      <c r="I56" s="1517"/>
      <c r="J56" s="1443">
        <f t="shared" si="0"/>
        <v>6.16</v>
      </c>
    </row>
    <row r="57" spans="1:10" ht="17.100000000000001" customHeight="1">
      <c r="A57" s="1514">
        <v>4</v>
      </c>
      <c r="B57" s="1515">
        <v>750</v>
      </c>
      <c r="C57" s="1506">
        <v>89278.461538461532</v>
      </c>
      <c r="D57" s="1506">
        <v>194607.69230769231</v>
      </c>
      <c r="E57" s="1515"/>
      <c r="F57" s="1516"/>
      <c r="G57" s="1517"/>
      <c r="H57" s="1517"/>
      <c r="I57" s="1517"/>
      <c r="J57" s="1443">
        <f t="shared" si="0"/>
        <v>6.16</v>
      </c>
    </row>
    <row r="58" spans="1:10" ht="17.100000000000001" customHeight="1">
      <c r="A58" s="1514">
        <v>4</v>
      </c>
      <c r="B58" s="1515">
        <v>1000</v>
      </c>
      <c r="C58" s="1506">
        <v>84590.769230769234</v>
      </c>
      <c r="D58" s="1506">
        <v>189920</v>
      </c>
      <c r="E58" s="1515"/>
      <c r="F58" s="1516"/>
      <c r="G58" s="1517"/>
      <c r="H58" s="1517"/>
      <c r="I58" s="1517"/>
      <c r="J58" s="1443">
        <f t="shared" si="0"/>
        <v>6.16</v>
      </c>
    </row>
    <row r="59" spans="1:10" ht="17.100000000000001" customHeight="1">
      <c r="A59" s="1514">
        <v>5.5</v>
      </c>
      <c r="B59" s="1515">
        <v>1000</v>
      </c>
      <c r="C59" s="1506">
        <v>88992.307692307688</v>
      </c>
      <c r="D59" s="1506">
        <v>194321.53846153847</v>
      </c>
      <c r="E59" s="1515"/>
      <c r="F59" s="1516"/>
      <c r="G59" s="1517"/>
      <c r="H59" s="1517"/>
      <c r="I59" s="1517"/>
      <c r="J59" s="1443">
        <f t="shared" si="0"/>
        <v>6.16</v>
      </c>
    </row>
    <row r="60" spans="1:10" ht="17.100000000000001" customHeight="1">
      <c r="A60" s="1514">
        <v>7.5</v>
      </c>
      <c r="B60" s="1515">
        <v>1000</v>
      </c>
      <c r="C60" s="1506">
        <v>92141.538461538468</v>
      </c>
      <c r="D60" s="1506">
        <v>197470.76923076922</v>
      </c>
      <c r="E60" s="1515"/>
      <c r="F60" s="1516"/>
      <c r="G60" s="1517"/>
      <c r="H60" s="1517"/>
      <c r="I60" s="1517"/>
      <c r="J60" s="1443">
        <f t="shared" si="0"/>
        <v>6.16</v>
      </c>
    </row>
    <row r="61" spans="1:10" ht="17.100000000000001" customHeight="1">
      <c r="A61" s="1514">
        <v>11</v>
      </c>
      <c r="B61" s="1515">
        <v>1000</v>
      </c>
      <c r="C61" s="1506">
        <v>103376.92307692308</v>
      </c>
      <c r="D61" s="1506">
        <v>208706.15384615384</v>
      </c>
      <c r="E61" s="1515"/>
      <c r="F61" s="1516"/>
      <c r="G61" s="1517"/>
      <c r="H61" s="1517"/>
      <c r="I61" s="1517"/>
      <c r="J61" s="1443">
        <f t="shared" si="0"/>
        <v>6.16</v>
      </c>
    </row>
    <row r="62" spans="1:10" ht="17.100000000000001" customHeight="1">
      <c r="A62" s="1512" t="s">
        <v>3189</v>
      </c>
      <c r="B62" s="1518"/>
      <c r="C62" s="1518"/>
      <c r="D62" s="1518"/>
      <c r="E62" s="1519"/>
      <c r="F62" s="1520"/>
      <c r="G62" s="1521"/>
      <c r="H62" s="1522"/>
      <c r="I62" s="1521"/>
      <c r="J62" s="1443">
        <f t="shared" si="0"/>
        <v>6.16</v>
      </c>
    </row>
    <row r="63" spans="1:10" ht="17.100000000000001" customHeight="1">
      <c r="A63" s="1463">
        <v>7.5</v>
      </c>
      <c r="B63" s="1451">
        <v>750</v>
      </c>
      <c r="C63" s="1506">
        <v>96494.545454545456</v>
      </c>
      <c r="D63" s="1506">
        <v>247800</v>
      </c>
      <c r="E63" s="1506">
        <v>101266.15384615384</v>
      </c>
      <c r="F63" s="1506">
        <v>190112.30769230769</v>
      </c>
      <c r="G63" s="1506">
        <v>271343.07692307694</v>
      </c>
      <c r="H63" s="1506">
        <v>106854.54545454546</v>
      </c>
      <c r="I63" s="1506">
        <v>110854.54545454546</v>
      </c>
      <c r="J63" s="1443">
        <f t="shared" si="0"/>
        <v>6.16</v>
      </c>
    </row>
    <row r="64" spans="1:10" ht="17.100000000000001" customHeight="1">
      <c r="A64" s="1463">
        <v>11</v>
      </c>
      <c r="B64" s="1451">
        <v>750</v>
      </c>
      <c r="C64" s="1506">
        <v>105732.72727272728</v>
      </c>
      <c r="D64" s="1506">
        <v>255616.92307692306</v>
      </c>
      <c r="E64" s="1506">
        <v>111047.69230769231</v>
      </c>
      <c r="F64" s="1506">
        <v>199893.84615384616</v>
      </c>
      <c r="G64" s="1506">
        <v>281124.61538461538</v>
      </c>
      <c r="H64" s="1506">
        <v>116092.72727272728</v>
      </c>
      <c r="I64" s="1506">
        <v>120092.72727272728</v>
      </c>
      <c r="J64" s="1443">
        <f t="shared" si="0"/>
        <v>6.16</v>
      </c>
    </row>
    <row r="65" spans="1:10" ht="17.100000000000001" customHeight="1">
      <c r="A65" s="1463">
        <v>15</v>
      </c>
      <c r="B65" s="1451">
        <v>1000</v>
      </c>
      <c r="C65" s="1506">
        <v>103590.90909090909</v>
      </c>
      <c r="D65" s="1506">
        <v>253804.61538461538</v>
      </c>
      <c r="E65" s="1506">
        <v>111047.69230769231</v>
      </c>
      <c r="F65" s="1506">
        <v>199893.84615384616</v>
      </c>
      <c r="G65" s="1506">
        <v>281124.61538461538</v>
      </c>
      <c r="H65" s="1506">
        <v>113950.90909090909</v>
      </c>
      <c r="I65" s="1506">
        <v>117950.90909090909</v>
      </c>
      <c r="J65" s="1443">
        <f t="shared" si="0"/>
        <v>6.16</v>
      </c>
    </row>
    <row r="66" spans="1:10" ht="17.100000000000001" customHeight="1">
      <c r="A66" s="1463">
        <v>18.5</v>
      </c>
      <c r="B66" s="1451">
        <v>1000</v>
      </c>
      <c r="C66" s="1506">
        <v>114258.18181818182</v>
      </c>
      <c r="D66" s="1506">
        <v>262830.76923076925</v>
      </c>
      <c r="E66" s="1506">
        <v>129290.76923076923</v>
      </c>
      <c r="F66" s="1506">
        <v>218136.92307692306</v>
      </c>
      <c r="G66" s="1506">
        <v>299367.69230769231</v>
      </c>
      <c r="H66" s="1506">
        <v>124618.18181818182</v>
      </c>
      <c r="I66" s="1506">
        <v>128618.18181818182</v>
      </c>
      <c r="J66" s="1443">
        <f t="shared" si="0"/>
        <v>6.16</v>
      </c>
    </row>
    <row r="67" spans="1:10" ht="17.100000000000001" customHeight="1">
      <c r="A67" s="1463">
        <v>22</v>
      </c>
      <c r="B67" s="1451">
        <v>1000</v>
      </c>
      <c r="C67" s="1506">
        <v>129356.36363636363</v>
      </c>
      <c r="D67" s="1506">
        <v>275606.15384615387</v>
      </c>
      <c r="E67" s="1506"/>
      <c r="F67" s="1506" t="s">
        <v>3190</v>
      </c>
      <c r="G67" s="1506" t="s">
        <v>3190</v>
      </c>
      <c r="H67" s="1506">
        <v>139716.36363636365</v>
      </c>
      <c r="I67" s="1506">
        <v>143716.36363636365</v>
      </c>
      <c r="J67" s="1443">
        <f t="shared" si="0"/>
        <v>6.16</v>
      </c>
    </row>
    <row r="68" spans="1:10" ht="17.100000000000001" customHeight="1">
      <c r="A68" s="1512" t="s">
        <v>3191</v>
      </c>
      <c r="B68" s="1518"/>
      <c r="C68" s="1518"/>
      <c r="D68" s="1518"/>
      <c r="E68" s="1519" t="s">
        <v>3192</v>
      </c>
      <c r="F68" s="1520"/>
      <c r="G68" s="1521"/>
      <c r="H68" s="1522"/>
      <c r="I68" s="1521"/>
      <c r="J68" s="1443">
        <f t="shared" si="0"/>
        <v>6.16</v>
      </c>
    </row>
    <row r="69" spans="1:10" ht="17.100000000000001" customHeight="1">
      <c r="A69" s="1463">
        <v>5.5</v>
      </c>
      <c r="B69" s="1451">
        <v>750</v>
      </c>
      <c r="C69" s="1506">
        <v>131692.30769230769</v>
      </c>
      <c r="D69" s="1506">
        <v>278923.07692307694</v>
      </c>
      <c r="E69" s="1467" t="s">
        <v>3193</v>
      </c>
      <c r="F69" s="1467"/>
      <c r="G69" s="1467"/>
      <c r="H69" s="1523"/>
      <c r="I69" s="1523"/>
      <c r="J69" s="1443">
        <f t="shared" si="0"/>
        <v>6.16</v>
      </c>
    </row>
    <row r="70" spans="1:10" ht="17.100000000000001" customHeight="1">
      <c r="A70" s="1463">
        <v>7.5</v>
      </c>
      <c r="B70" s="1451">
        <v>750</v>
      </c>
      <c r="C70" s="1506">
        <v>143215.38461538462</v>
      </c>
      <c r="D70" s="1506">
        <v>290446.15384615387</v>
      </c>
      <c r="E70" s="1467" t="s">
        <v>3193</v>
      </c>
      <c r="F70" s="1467"/>
      <c r="G70" s="1467"/>
      <c r="H70" s="1524"/>
      <c r="I70" s="1524"/>
      <c r="J70" s="1443">
        <f t="shared" si="0"/>
        <v>6.16</v>
      </c>
    </row>
    <row r="71" spans="1:10" ht="17.100000000000001" customHeight="1">
      <c r="A71" s="1463">
        <v>11</v>
      </c>
      <c r="B71" s="1451">
        <v>750</v>
      </c>
      <c r="C71" s="1506">
        <v>151032.30769230769</v>
      </c>
      <c r="D71" s="1506">
        <v>298263.07692307694</v>
      </c>
      <c r="E71" s="1467" t="s">
        <v>3193</v>
      </c>
      <c r="F71" s="1467"/>
      <c r="G71" s="1467"/>
      <c r="H71" s="1524"/>
      <c r="I71" s="1524"/>
      <c r="J71" s="1443">
        <f t="shared" si="0"/>
        <v>6.16</v>
      </c>
    </row>
    <row r="72" spans="1:10" ht="17.100000000000001" customHeight="1">
      <c r="A72" s="1463">
        <v>5.5</v>
      </c>
      <c r="B72" s="1451">
        <v>1000</v>
      </c>
      <c r="C72" s="1506">
        <v>128829.23076923077</v>
      </c>
      <c r="D72" s="1506">
        <v>276060</v>
      </c>
      <c r="E72" s="1467" t="s">
        <v>3194</v>
      </c>
      <c r="F72" s="1467"/>
      <c r="G72" s="1467"/>
      <c r="H72" s="1524"/>
      <c r="I72" s="1524"/>
      <c r="J72" s="1443">
        <f t="shared" si="0"/>
        <v>6.16</v>
      </c>
    </row>
    <row r="73" spans="1:10" ht="17.100000000000001" customHeight="1">
      <c r="A73" s="1463">
        <v>7.5</v>
      </c>
      <c r="B73" s="1451">
        <v>1000</v>
      </c>
      <c r="C73" s="1506">
        <v>131978.46153846153</v>
      </c>
      <c r="D73" s="1506">
        <v>279209.23076923075</v>
      </c>
      <c r="E73" s="1467" t="s">
        <v>3195</v>
      </c>
      <c r="F73" s="1467"/>
      <c r="G73" s="1467"/>
      <c r="H73" s="1524"/>
      <c r="I73" s="1524"/>
      <c r="J73" s="1443">
        <f t="shared" si="0"/>
        <v>6.16</v>
      </c>
    </row>
    <row r="74" spans="1:10" ht="17.100000000000001" customHeight="1">
      <c r="A74" s="1463">
        <v>11</v>
      </c>
      <c r="B74" s="1451">
        <v>1000</v>
      </c>
      <c r="C74" s="1506">
        <v>143213.84615384616</v>
      </c>
      <c r="D74" s="1506">
        <v>290444.61538461538</v>
      </c>
      <c r="E74" s="1467" t="s">
        <v>3196</v>
      </c>
      <c r="F74" s="1467"/>
      <c r="G74" s="1467"/>
      <c r="H74" s="1524"/>
      <c r="I74" s="1524"/>
      <c r="J74" s="1443">
        <f t="shared" si="0"/>
        <v>6.16</v>
      </c>
    </row>
    <row r="75" spans="1:10" ht="17.100000000000001" customHeight="1">
      <c r="A75" s="1463">
        <v>15</v>
      </c>
      <c r="B75" s="1451">
        <v>1000</v>
      </c>
      <c r="C75" s="1506">
        <v>149220</v>
      </c>
      <c r="D75" s="1506">
        <v>296450.76923076925</v>
      </c>
      <c r="E75" s="1467" t="s">
        <v>3197</v>
      </c>
      <c r="F75" s="1467"/>
      <c r="G75" s="1467"/>
      <c r="H75" s="1524"/>
      <c r="I75" s="1524"/>
      <c r="J75" s="1443">
        <f t="shared" si="0"/>
        <v>6.16</v>
      </c>
    </row>
    <row r="76" spans="1:10" ht="17.100000000000001" customHeight="1">
      <c r="A76" s="1463">
        <v>18.5</v>
      </c>
      <c r="B76" s="1451">
        <v>1000</v>
      </c>
      <c r="C76" s="1506">
        <v>158246.15384615384</v>
      </c>
      <c r="D76" s="1506">
        <v>305476.92307692306</v>
      </c>
      <c r="E76" s="1467" t="s">
        <v>3198</v>
      </c>
      <c r="F76" s="1467"/>
      <c r="G76" s="1467"/>
      <c r="H76" s="1524"/>
      <c r="I76" s="1524"/>
      <c r="J76" s="1443">
        <f t="shared" si="0"/>
        <v>6.16</v>
      </c>
    </row>
    <row r="77" spans="1:10" ht="17.100000000000001" customHeight="1">
      <c r="A77" s="1463">
        <v>22</v>
      </c>
      <c r="B77" s="1451">
        <v>1000</v>
      </c>
      <c r="C77" s="1506">
        <v>171021.53846153847</v>
      </c>
      <c r="D77" s="1506">
        <v>318252.30769230769</v>
      </c>
      <c r="E77" s="1467" t="s">
        <v>3199</v>
      </c>
      <c r="F77" s="1467"/>
      <c r="G77" s="1467"/>
      <c r="H77" s="1525"/>
      <c r="I77" s="1525"/>
      <c r="J77" s="1443">
        <f t="shared" ref="J77:J102" si="1">J76</f>
        <v>6.16</v>
      </c>
    </row>
    <row r="78" spans="1:10" ht="17.100000000000001" customHeight="1">
      <c r="A78" s="1502" t="s">
        <v>3200</v>
      </c>
      <c r="B78" s="1503"/>
      <c r="C78" s="1503"/>
      <c r="D78" s="1503"/>
      <c r="E78" s="1503"/>
      <c r="F78" s="1503"/>
      <c r="G78" s="1503"/>
      <c r="H78" s="1503"/>
      <c r="I78" s="1505"/>
      <c r="J78" s="1443">
        <f t="shared" si="1"/>
        <v>6.16</v>
      </c>
    </row>
    <row r="79" spans="1:10" ht="17.100000000000001" customHeight="1">
      <c r="A79" s="1463">
        <v>18.5</v>
      </c>
      <c r="B79" s="1451">
        <v>750</v>
      </c>
      <c r="C79" s="1506">
        <v>150365.45454545456</v>
      </c>
      <c r="D79" s="1506">
        <v>389133.84615384613</v>
      </c>
      <c r="E79" s="1506" t="s">
        <v>3190</v>
      </c>
      <c r="F79" s="1506" t="s">
        <v>3190</v>
      </c>
      <c r="G79" s="1506" t="s">
        <v>3190</v>
      </c>
      <c r="H79" s="1506">
        <v>157885.45454545456</v>
      </c>
      <c r="I79" s="1506">
        <v>157885.45454545456</v>
      </c>
      <c r="J79" s="1443">
        <f t="shared" si="1"/>
        <v>6.16</v>
      </c>
    </row>
    <row r="80" spans="1:10" ht="17.100000000000001" customHeight="1">
      <c r="A80" s="1463">
        <v>22</v>
      </c>
      <c r="B80" s="1451">
        <v>750</v>
      </c>
      <c r="C80" s="1506">
        <v>157296.36363636365</v>
      </c>
      <c r="D80" s="1506">
        <v>394998.46153846156</v>
      </c>
      <c r="E80" s="1506" t="s">
        <v>3190</v>
      </c>
      <c r="F80" s="1506" t="s">
        <v>3190</v>
      </c>
      <c r="G80" s="1506" t="s">
        <v>3190</v>
      </c>
      <c r="H80" s="1506">
        <v>164816.36363636365</v>
      </c>
      <c r="I80" s="1506">
        <v>164816.36363636365</v>
      </c>
      <c r="J80" s="1443">
        <f t="shared" si="1"/>
        <v>6.16</v>
      </c>
    </row>
    <row r="81" spans="1:10" ht="17.100000000000001" customHeight="1">
      <c r="A81" s="1463">
        <v>30</v>
      </c>
      <c r="B81" s="1451">
        <v>750</v>
      </c>
      <c r="C81" s="1506">
        <v>178254.54545454544</v>
      </c>
      <c r="D81" s="1506">
        <v>412732.30769230769</v>
      </c>
      <c r="E81" s="1506" t="s">
        <v>3190</v>
      </c>
      <c r="F81" s="1506" t="s">
        <v>3190</v>
      </c>
      <c r="G81" s="1506" t="s">
        <v>3190</v>
      </c>
      <c r="H81" s="1506">
        <v>185774.54545454544</v>
      </c>
      <c r="I81" s="1506">
        <v>185774.54545454544</v>
      </c>
      <c r="J81" s="1443">
        <f t="shared" si="1"/>
        <v>6.16</v>
      </c>
    </row>
    <row r="82" spans="1:10" ht="17.100000000000001" customHeight="1">
      <c r="A82" s="1512" t="s">
        <v>3201</v>
      </c>
      <c r="B82" s="1518"/>
      <c r="C82" s="1518"/>
      <c r="D82" s="1518"/>
      <c r="E82" s="1519" t="s">
        <v>3202</v>
      </c>
      <c r="F82" s="1520"/>
      <c r="G82" s="1526"/>
      <c r="H82" s="1527"/>
      <c r="I82" s="1526"/>
      <c r="J82" s="1443">
        <f t="shared" si="1"/>
        <v>6.16</v>
      </c>
    </row>
    <row r="83" spans="1:10" ht="31.5" customHeight="1">
      <c r="A83" s="1463">
        <v>7.5</v>
      </c>
      <c r="B83" s="1451">
        <v>750</v>
      </c>
      <c r="C83" s="1506">
        <v>188484.61538461538</v>
      </c>
      <c r="D83" s="1506">
        <v>416607.69230769231</v>
      </c>
      <c r="E83" s="1468" t="s">
        <v>3203</v>
      </c>
      <c r="F83" s="1474"/>
      <c r="G83" s="1470"/>
      <c r="H83" s="1528"/>
      <c r="I83" s="1528"/>
      <c r="J83" s="1443">
        <f t="shared" si="1"/>
        <v>6.16</v>
      </c>
    </row>
    <row r="84" spans="1:10" ht="32.25" customHeight="1">
      <c r="A84" s="1463">
        <v>11</v>
      </c>
      <c r="B84" s="1451">
        <v>750</v>
      </c>
      <c r="C84" s="1506">
        <v>196301.53846153847</v>
      </c>
      <c r="D84" s="1506">
        <v>424424.61538461538</v>
      </c>
      <c r="E84" s="1468" t="s">
        <v>3204</v>
      </c>
      <c r="F84" s="1474"/>
      <c r="G84" s="1470"/>
      <c r="H84" s="1529"/>
      <c r="I84" s="1529"/>
      <c r="J84" s="1443">
        <f t="shared" si="1"/>
        <v>6.16</v>
      </c>
    </row>
    <row r="85" spans="1:10" ht="32.25" customHeight="1">
      <c r="A85" s="1463">
        <v>15</v>
      </c>
      <c r="B85" s="1451">
        <v>750</v>
      </c>
      <c r="C85" s="1506">
        <v>206970.76923076922</v>
      </c>
      <c r="D85" s="1506">
        <v>435093.84615384613</v>
      </c>
      <c r="E85" s="1468" t="s">
        <v>3205</v>
      </c>
      <c r="F85" s="1474"/>
      <c r="G85" s="1470"/>
      <c r="H85" s="1529"/>
      <c r="I85" s="1529"/>
      <c r="J85" s="1443">
        <f t="shared" si="1"/>
        <v>6.16</v>
      </c>
    </row>
    <row r="86" spans="1:10" ht="27" customHeight="1">
      <c r="A86" s="1463">
        <v>18.5</v>
      </c>
      <c r="B86" s="1451">
        <v>750</v>
      </c>
      <c r="C86" s="1506">
        <v>223203.07692307694</v>
      </c>
      <c r="D86" s="1506">
        <v>451326.15384615387</v>
      </c>
      <c r="E86" s="1468" t="s">
        <v>3205</v>
      </c>
      <c r="F86" s="1474"/>
      <c r="G86" s="1470"/>
      <c r="H86" s="1529"/>
      <c r="I86" s="1529"/>
      <c r="J86" s="1443">
        <f t="shared" si="1"/>
        <v>6.16</v>
      </c>
    </row>
    <row r="87" spans="1:10" ht="19.5" customHeight="1">
      <c r="A87" s="1514">
        <v>22</v>
      </c>
      <c r="B87" s="1451">
        <v>750</v>
      </c>
      <c r="C87" s="1506">
        <v>229067.69230769231</v>
      </c>
      <c r="D87" s="1506">
        <v>457190.76923076925</v>
      </c>
      <c r="E87" s="1468" t="s">
        <v>3206</v>
      </c>
      <c r="F87" s="1474"/>
      <c r="G87" s="1470"/>
      <c r="H87" s="1529"/>
      <c r="I87" s="1529"/>
      <c r="J87" s="1443">
        <f t="shared" si="1"/>
        <v>6.16</v>
      </c>
    </row>
    <row r="88" spans="1:10" ht="24.75" customHeight="1">
      <c r="A88" s="1463">
        <v>30</v>
      </c>
      <c r="B88" s="1451">
        <v>750</v>
      </c>
      <c r="C88" s="1506">
        <v>246801.53846153847</v>
      </c>
      <c r="D88" s="1506">
        <v>474924.61538461538</v>
      </c>
      <c r="E88" s="1468" t="s">
        <v>3206</v>
      </c>
      <c r="F88" s="1474"/>
      <c r="G88" s="1470"/>
      <c r="H88" s="1529"/>
      <c r="I88" s="1529"/>
      <c r="J88" s="1443">
        <f t="shared" si="1"/>
        <v>6.16</v>
      </c>
    </row>
    <row r="89" spans="1:10" ht="21" customHeight="1">
      <c r="A89" s="1463">
        <v>11</v>
      </c>
      <c r="B89" s="1451">
        <v>1000</v>
      </c>
      <c r="C89" s="1506">
        <v>188483.07692307694</v>
      </c>
      <c r="D89" s="1506">
        <v>416606.15384615387</v>
      </c>
      <c r="E89" s="1468" t="s">
        <v>3207</v>
      </c>
      <c r="F89" s="1474"/>
      <c r="G89" s="1470"/>
      <c r="H89" s="1529"/>
      <c r="I89" s="1529"/>
      <c r="J89" s="1443">
        <f t="shared" si="1"/>
        <v>6.16</v>
      </c>
    </row>
    <row r="90" spans="1:10" ht="21.75" customHeight="1">
      <c r="A90" s="1463">
        <v>15</v>
      </c>
      <c r="B90" s="1451">
        <v>1000</v>
      </c>
      <c r="C90" s="1506">
        <v>194489.23076923078</v>
      </c>
      <c r="D90" s="1506">
        <v>422612.30769230769</v>
      </c>
      <c r="E90" s="1468" t="s">
        <v>3208</v>
      </c>
      <c r="F90" s="1474"/>
      <c r="G90" s="1470"/>
      <c r="H90" s="1529"/>
      <c r="I90" s="1529"/>
      <c r="J90" s="1443">
        <f t="shared" si="1"/>
        <v>6.16</v>
      </c>
    </row>
    <row r="91" spans="1:10" ht="21.75" customHeight="1">
      <c r="A91" s="1463">
        <v>18.5</v>
      </c>
      <c r="B91" s="1451">
        <v>1000</v>
      </c>
      <c r="C91" s="1506">
        <v>203515.38461538462</v>
      </c>
      <c r="D91" s="1506">
        <v>431638.46153846156</v>
      </c>
      <c r="E91" s="1468" t="s">
        <v>3205</v>
      </c>
      <c r="F91" s="1474"/>
      <c r="G91" s="1470"/>
      <c r="H91" s="1529"/>
      <c r="I91" s="1529"/>
      <c r="J91" s="1443">
        <f t="shared" si="1"/>
        <v>6.16</v>
      </c>
    </row>
    <row r="92" spans="1:10" ht="21" customHeight="1">
      <c r="A92" s="1463">
        <v>22</v>
      </c>
      <c r="B92" s="1451">
        <v>1000</v>
      </c>
      <c r="C92" s="1506">
        <v>216290.76923076922</v>
      </c>
      <c r="D92" s="1506">
        <v>444413.84615384613</v>
      </c>
      <c r="E92" s="1468" t="s">
        <v>3209</v>
      </c>
      <c r="F92" s="1474"/>
      <c r="G92" s="1470"/>
      <c r="H92" s="1529"/>
      <c r="I92" s="1529"/>
      <c r="J92" s="1443">
        <f t="shared" si="1"/>
        <v>6.16</v>
      </c>
    </row>
    <row r="93" spans="1:10" ht="24.75" customHeight="1">
      <c r="A93" s="1463">
        <v>30</v>
      </c>
      <c r="B93" s="1451">
        <v>1000</v>
      </c>
      <c r="C93" s="1506">
        <v>224200</v>
      </c>
      <c r="D93" s="1506">
        <v>452323.07692307694</v>
      </c>
      <c r="E93" s="1468" t="s">
        <v>3210</v>
      </c>
      <c r="F93" s="1474"/>
      <c r="G93" s="1470"/>
      <c r="H93" s="1530"/>
      <c r="I93" s="1530"/>
      <c r="J93" s="1443">
        <f t="shared" si="1"/>
        <v>6.16</v>
      </c>
    </row>
    <row r="94" spans="1:10" ht="31.5" customHeight="1">
      <c r="A94" s="1531" t="s">
        <v>3211</v>
      </c>
      <c r="B94" s="1532"/>
      <c r="C94" s="1532"/>
      <c r="D94" s="1532"/>
      <c r="E94" s="1533" t="s">
        <v>3202</v>
      </c>
      <c r="F94" s="1534"/>
      <c r="G94" s="1526"/>
      <c r="H94" s="1527"/>
      <c r="I94" s="1526"/>
      <c r="J94" s="1443">
        <f t="shared" si="1"/>
        <v>6.16</v>
      </c>
    </row>
    <row r="95" spans="1:10" ht="17.100000000000001" customHeight="1">
      <c r="A95" s="1514">
        <v>11</v>
      </c>
      <c r="B95" s="1451">
        <v>750</v>
      </c>
      <c r="C95" s="1515" t="s">
        <v>3190</v>
      </c>
      <c r="D95" s="1515" t="s">
        <v>3190</v>
      </c>
      <c r="E95" s="1516" t="s">
        <v>3212</v>
      </c>
      <c r="F95" s="1535"/>
      <c r="G95" s="1536"/>
      <c r="H95" s="1528"/>
      <c r="I95" s="1528"/>
      <c r="J95" s="1443">
        <f t="shared" si="1"/>
        <v>6.16</v>
      </c>
    </row>
    <row r="96" spans="1:10" ht="17.100000000000001" customHeight="1">
      <c r="A96" s="1514">
        <v>15</v>
      </c>
      <c r="B96" s="1451">
        <v>750</v>
      </c>
      <c r="C96" s="1515" t="s">
        <v>3190</v>
      </c>
      <c r="D96" s="1515" t="s">
        <v>3190</v>
      </c>
      <c r="E96" s="1516" t="s">
        <v>3213</v>
      </c>
      <c r="F96" s="1535"/>
      <c r="G96" s="1536"/>
      <c r="H96" s="1529"/>
      <c r="I96" s="1529"/>
      <c r="J96" s="1443">
        <f t="shared" si="1"/>
        <v>6.16</v>
      </c>
    </row>
    <row r="97" spans="1:10" ht="17.100000000000001" customHeight="1">
      <c r="A97" s="1514">
        <v>18.5</v>
      </c>
      <c r="B97" s="1451">
        <v>750</v>
      </c>
      <c r="C97" s="1515" t="s">
        <v>3190</v>
      </c>
      <c r="D97" s="1515" t="s">
        <v>3190</v>
      </c>
      <c r="E97" s="1516" t="s">
        <v>3214</v>
      </c>
      <c r="F97" s="1535"/>
      <c r="G97" s="1536"/>
      <c r="H97" s="1529"/>
      <c r="I97" s="1529"/>
      <c r="J97" s="1443">
        <f t="shared" si="1"/>
        <v>6.16</v>
      </c>
    </row>
    <row r="98" spans="1:10" ht="17.100000000000001" customHeight="1">
      <c r="A98" s="1514">
        <v>30</v>
      </c>
      <c r="B98" s="1451">
        <v>750</v>
      </c>
      <c r="C98" s="1515" t="s">
        <v>3190</v>
      </c>
      <c r="D98" s="1515" t="s">
        <v>3190</v>
      </c>
      <c r="E98" s="1516" t="s">
        <v>3215</v>
      </c>
      <c r="F98" s="1535"/>
      <c r="G98" s="1536"/>
      <c r="H98" s="1529"/>
      <c r="I98" s="1529"/>
      <c r="J98" s="1443">
        <f t="shared" si="1"/>
        <v>6.16</v>
      </c>
    </row>
    <row r="99" spans="1:10" ht="17.100000000000001" customHeight="1">
      <c r="A99" s="1514">
        <v>45</v>
      </c>
      <c r="B99" s="1451">
        <v>750</v>
      </c>
      <c r="C99" s="1515" t="s">
        <v>3190</v>
      </c>
      <c r="D99" s="1515" t="s">
        <v>3190</v>
      </c>
      <c r="E99" s="1516" t="s">
        <v>3216</v>
      </c>
      <c r="F99" s="1535"/>
      <c r="G99" s="1536"/>
      <c r="H99" s="1529"/>
      <c r="I99" s="1529"/>
      <c r="J99" s="1443">
        <f t="shared" si="1"/>
        <v>6.16</v>
      </c>
    </row>
    <row r="100" spans="1:10" ht="17.100000000000001" customHeight="1">
      <c r="A100" s="1514">
        <v>30</v>
      </c>
      <c r="B100" s="1451">
        <v>1000</v>
      </c>
      <c r="C100" s="1515" t="s">
        <v>3190</v>
      </c>
      <c r="D100" s="1515" t="s">
        <v>3190</v>
      </c>
      <c r="E100" s="1516" t="s">
        <v>3217</v>
      </c>
      <c r="F100" s="1535"/>
      <c r="G100" s="1536"/>
      <c r="H100" s="1529"/>
      <c r="I100" s="1529"/>
      <c r="J100" s="1443">
        <f t="shared" si="1"/>
        <v>6.16</v>
      </c>
    </row>
    <row r="101" spans="1:10" ht="17.100000000000001" customHeight="1">
      <c r="A101" s="1537">
        <v>55</v>
      </c>
      <c r="B101" s="1480">
        <v>1000</v>
      </c>
      <c r="C101" s="1538" t="s">
        <v>3190</v>
      </c>
      <c r="D101" s="1538" t="s">
        <v>3190</v>
      </c>
      <c r="E101" s="1516" t="s">
        <v>3218</v>
      </c>
      <c r="F101" s="1535"/>
      <c r="G101" s="1536"/>
      <c r="H101" s="1529"/>
      <c r="I101" s="1529"/>
      <c r="J101" s="1443">
        <f t="shared" si="1"/>
        <v>6.16</v>
      </c>
    </row>
    <row r="102" spans="1:10" ht="17.100000000000001" customHeight="1">
      <c r="A102" s="1514">
        <v>75</v>
      </c>
      <c r="B102" s="1451">
        <v>1000</v>
      </c>
      <c r="C102" s="1515" t="s">
        <v>3190</v>
      </c>
      <c r="D102" s="1515" t="s">
        <v>3190</v>
      </c>
      <c r="E102" s="1516" t="s">
        <v>3219</v>
      </c>
      <c r="F102" s="1535"/>
      <c r="G102" s="1536"/>
      <c r="H102" s="1530"/>
      <c r="I102" s="1530"/>
      <c r="J102" s="1443">
        <f t="shared" si="1"/>
        <v>6.16</v>
      </c>
    </row>
    <row r="103" spans="1:10" ht="17.100000000000001" customHeight="1">
      <c r="A103" s="1539" t="s">
        <v>3220</v>
      </c>
      <c r="B103" s="1482"/>
      <c r="C103" s="1540"/>
      <c r="D103" s="1540"/>
      <c r="E103" s="1540"/>
      <c r="F103" s="1541"/>
      <c r="G103" s="1542"/>
      <c r="H103" s="1542"/>
      <c r="I103" s="1542"/>
    </row>
    <row r="104" spans="1:10" ht="14.1" customHeight="1">
      <c r="A104" s="1543"/>
      <c r="B104" s="1543"/>
      <c r="C104" s="1543"/>
      <c r="D104" s="1543"/>
      <c r="E104" s="1543"/>
      <c r="F104" s="1543"/>
      <c r="G104" s="1543"/>
      <c r="H104" s="1543"/>
      <c r="I104" s="1543"/>
    </row>
    <row r="105" spans="1:10" ht="14.1" customHeight="1">
      <c r="A105" s="1543"/>
      <c r="B105" s="1543"/>
      <c r="C105" s="1543"/>
      <c r="D105" s="1543"/>
      <c r="E105" s="1543"/>
      <c r="F105" s="1543"/>
      <c r="G105" s="1543"/>
      <c r="H105" s="1543"/>
      <c r="I105" s="1543"/>
    </row>
    <row r="106" spans="1:10" ht="14.1" customHeight="1">
      <c r="A106" s="1543"/>
      <c r="B106" s="1543"/>
      <c r="C106" s="1543"/>
      <c r="D106" s="1543"/>
      <c r="E106" s="1543"/>
      <c r="F106" s="1543"/>
      <c r="G106" s="1543"/>
      <c r="H106" s="1543"/>
      <c r="I106" s="1543"/>
    </row>
    <row r="107" spans="1:10" ht="14.1" customHeight="1">
      <c r="A107" s="1543"/>
      <c r="B107" s="1543"/>
      <c r="C107" s="1543"/>
      <c r="D107" s="1543"/>
      <c r="E107" s="1543"/>
      <c r="F107" s="1543"/>
      <c r="G107" s="1543"/>
      <c r="H107" s="1543"/>
      <c r="I107" s="1543"/>
    </row>
    <row r="108" spans="1:10" ht="14.1" customHeight="1">
      <c r="A108" s="1544"/>
      <c r="B108" s="1544"/>
      <c r="C108" s="1544"/>
      <c r="D108" s="1544"/>
      <c r="E108" s="1544"/>
      <c r="F108" s="1544"/>
      <c r="G108" s="1544"/>
      <c r="H108" s="1544"/>
      <c r="I108" s="1544"/>
    </row>
    <row r="109" spans="1:10">
      <c r="C109" s="1443"/>
    </row>
    <row r="110" spans="1:10">
      <c r="C110" s="1443"/>
    </row>
    <row r="111" spans="1:10">
      <c r="A111" s="1545"/>
      <c r="C111" s="1443"/>
    </row>
    <row r="112" spans="1:10" ht="12.75" customHeight="1">
      <c r="A112" s="1545"/>
      <c r="C112" s="1443"/>
    </row>
    <row r="113" spans="1:3" ht="12.75" customHeight="1">
      <c r="A113" s="1545"/>
      <c r="C113" s="1443"/>
    </row>
    <row r="114" spans="1:3">
      <c r="A114" s="1545"/>
      <c r="C114" s="1443"/>
    </row>
    <row r="115" spans="1:3">
      <c r="A115" s="1545"/>
      <c r="C115" s="1443"/>
    </row>
    <row r="116" spans="1:3">
      <c r="A116" s="1545"/>
      <c r="C116" s="1443"/>
    </row>
    <row r="117" spans="1:3">
      <c r="A117" s="1545"/>
      <c r="C117" s="1443"/>
    </row>
    <row r="118" spans="1:3">
      <c r="A118" s="1545"/>
      <c r="C118" s="1443"/>
    </row>
    <row r="119" spans="1:3">
      <c r="A119" s="1545"/>
      <c r="C119" s="1443"/>
    </row>
    <row r="120" spans="1:3">
      <c r="A120" s="1545"/>
      <c r="C120" s="1443"/>
    </row>
    <row r="121" spans="1:3">
      <c r="A121" s="1545"/>
      <c r="C121" s="1443"/>
    </row>
  </sheetData>
  <mergeCells count="10">
    <mergeCell ref="A8:B9"/>
    <mergeCell ref="C8:I8"/>
    <mergeCell ref="C9:D9"/>
    <mergeCell ref="E9:G9"/>
    <mergeCell ref="H9:I9"/>
    <mergeCell ref="E1:F3"/>
    <mergeCell ref="G1:I3"/>
    <mergeCell ref="A5:E5"/>
    <mergeCell ref="F5:I5"/>
    <mergeCell ref="A7:I7"/>
  </mergeCells>
  <printOptions horizontalCentered="1"/>
  <pageMargins left="0" right="0" top="0" bottom="0" header="0" footer="0"/>
  <pageSetup paperSize="9" scale="34" fitToHeight="2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002060"/>
  </sheetPr>
  <dimension ref="A1:I85"/>
  <sheetViews>
    <sheetView view="pageBreakPreview" zoomScaleNormal="95" zoomScaleSheetLayoutView="100" workbookViewId="0">
      <selection activeCell="M12" sqref="M12"/>
    </sheetView>
  </sheetViews>
  <sheetFormatPr defaultRowHeight="12.75"/>
  <cols>
    <col min="1" max="1" width="10" style="1546" customWidth="1"/>
    <col min="2" max="2" width="11.85546875" style="1546" customWidth="1"/>
    <col min="3" max="3" width="18.7109375" style="1546" customWidth="1"/>
    <col min="4" max="4" width="18" style="1546" customWidth="1"/>
    <col min="5" max="5" width="16.85546875" style="1546" customWidth="1"/>
    <col min="6" max="6" width="15.140625" style="1546" customWidth="1"/>
    <col min="7" max="7" width="13.140625" style="1601" customWidth="1"/>
    <col min="8" max="8" width="16.140625" style="1546" customWidth="1"/>
    <col min="9" max="9" width="17" style="1546" customWidth="1"/>
    <col min="10" max="16384" width="9.140625" style="1546"/>
  </cols>
  <sheetData>
    <row r="1" spans="1:9" ht="30.75" customHeight="1">
      <c r="A1" s="3213" t="s">
        <v>3226</v>
      </c>
      <c r="B1" s="3214"/>
      <c r="C1" s="3214"/>
      <c r="D1" s="3214"/>
      <c r="E1" s="3214"/>
      <c r="F1" s="3214"/>
      <c r="G1" s="3214"/>
      <c r="H1" s="3214"/>
      <c r="I1" s="3215"/>
    </row>
    <row r="2" spans="1:9" ht="13.5" customHeight="1">
      <c r="A2" s="3216" t="s">
        <v>3155</v>
      </c>
      <c r="B2" s="3217"/>
      <c r="C2" s="3220" t="s">
        <v>3156</v>
      </c>
      <c r="D2" s="3221"/>
      <c r="E2" s="3221"/>
      <c r="F2" s="3221"/>
      <c r="G2" s="3221"/>
      <c r="H2" s="3221"/>
      <c r="I2" s="3222"/>
    </row>
    <row r="3" spans="1:9" ht="13.5" customHeight="1">
      <c r="A3" s="3218"/>
      <c r="B3" s="3219"/>
      <c r="C3" s="3223" t="s">
        <v>3157</v>
      </c>
      <c r="D3" s="3224"/>
      <c r="E3" s="3225" t="s">
        <v>3158</v>
      </c>
      <c r="F3" s="3226"/>
      <c r="G3" s="3227"/>
      <c r="H3" s="3223" t="s">
        <v>3159</v>
      </c>
      <c r="I3" s="3215"/>
    </row>
    <row r="4" spans="1:9" ht="33.75" customHeight="1">
      <c r="A4" s="1446" t="s">
        <v>3160</v>
      </c>
      <c r="B4" s="1447" t="s">
        <v>3161</v>
      </c>
      <c r="C4" s="1445" t="s">
        <v>3162</v>
      </c>
      <c r="D4" s="1447" t="s">
        <v>3163</v>
      </c>
      <c r="E4" s="1445" t="s">
        <v>3164</v>
      </c>
      <c r="F4" s="1444" t="s">
        <v>3165</v>
      </c>
      <c r="G4" s="1547" t="s">
        <v>3163</v>
      </c>
      <c r="H4" s="1445" t="s">
        <v>3166</v>
      </c>
      <c r="I4" s="1448" t="s">
        <v>3227</v>
      </c>
    </row>
    <row r="5" spans="1:9">
      <c r="A5" s="3228" t="s">
        <v>3228</v>
      </c>
      <c r="B5" s="3229"/>
      <c r="C5" s="3229"/>
      <c r="D5" s="3229"/>
      <c r="E5" s="3229"/>
      <c r="F5" s="3229"/>
      <c r="G5" s="3229"/>
      <c r="H5" s="3229"/>
      <c r="I5" s="3230"/>
    </row>
    <row r="6" spans="1:9">
      <c r="A6" s="1548">
        <v>0.12</v>
      </c>
      <c r="B6" s="1549">
        <v>1500</v>
      </c>
      <c r="C6" s="1550">
        <f>'ВР 280-46 СРЕДНЕГО давления (2'!C12*'ВР 280-46 СРЕДНЕГО давления (2'!J12</f>
        <v>41703.200000000004</v>
      </c>
      <c r="D6" s="1550">
        <f>'ВР 280-46 СРЕДНЕГО давления (2'!D12*'ВР 280-46 СРЕДНЕГО давления (2'!J12</f>
        <v>85325.476923076916</v>
      </c>
      <c r="E6" s="1550">
        <f>'ВР 280-46 СРЕДНЕГО давления (2'!E12*'ВР 280-46 СРЕДНЕГО давления (2'!J12</f>
        <v>0</v>
      </c>
      <c r="F6" s="1550">
        <f>'ВР 280-46 СРЕДНЕГО давления (2'!F12*'ВР 280-46 СРЕДНЕГО давления (2'!J12</f>
        <v>0</v>
      </c>
      <c r="G6" s="1550">
        <f>'ВР 280-46 СРЕДНЕГО давления (2'!G12*'ВР 280-46 СРЕДНЕГО давления (2'!J12</f>
        <v>0</v>
      </c>
      <c r="H6" s="1551"/>
      <c r="I6" s="1551"/>
    </row>
    <row r="7" spans="1:9">
      <c r="A7" s="1552">
        <v>0.18</v>
      </c>
      <c r="B7" s="1549">
        <v>1500</v>
      </c>
      <c r="C7" s="1550">
        <f>'ВР 280-46 СРЕДНЕГО давления (2'!C13*'ВР 280-46 СРЕДНЕГО давления (2'!J13</f>
        <v>41703.200000000004</v>
      </c>
      <c r="D7" s="1550">
        <f>'ВР 280-46 СРЕДНЕГО давления (2'!D13*'ВР 280-46 СРЕДНЕГО давления (2'!J13</f>
        <v>85325.476923076916</v>
      </c>
      <c r="E7" s="1550">
        <f>'ВР 280-46 СРЕДНЕГО давления (2'!E13*'ВР 280-46 СРЕДНЕГО давления (2'!J13</f>
        <v>0</v>
      </c>
      <c r="F7" s="1550">
        <f>'ВР 280-46 СРЕДНЕГО давления (2'!F13*'ВР 280-46 СРЕДНЕГО давления (2'!J13</f>
        <v>0</v>
      </c>
      <c r="G7" s="1550">
        <f>'ВР 280-46 СРЕДНЕГО давления (2'!G13*'ВР 280-46 СРЕДНЕГО давления (2'!J13</f>
        <v>0</v>
      </c>
      <c r="H7" s="1553"/>
      <c r="I7" s="1553"/>
    </row>
    <row r="8" spans="1:9">
      <c r="A8" s="1552">
        <v>0.25</v>
      </c>
      <c r="B8" s="1549">
        <v>1500</v>
      </c>
      <c r="C8" s="1550">
        <f>'ВР 280-46 СРЕДНЕГО давления (2'!C14*'ВР 280-46 СРЕДНЕГО давления (2'!J14</f>
        <v>47292</v>
      </c>
      <c r="D8" s="1550">
        <f>'ВР 280-46 СРЕДНЕГО давления (2'!D14*'ВР 280-46 СРЕДНЕГО давления (2'!J14</f>
        <v>90054.461538461546</v>
      </c>
      <c r="E8" s="1550">
        <f>'ВР 280-46 СРЕДНЕГО давления (2'!E14*'ВР 280-46 СРЕДНЕГО давления (2'!J14</f>
        <v>63457.476923076923</v>
      </c>
      <c r="F8" s="1550">
        <f>'ВР 280-46 СРЕДНЕГО давления (2'!F14*'ВР 280-46 СРЕДНЕГО давления (2'!J14</f>
        <v>95773.784615384619</v>
      </c>
      <c r="G8" s="1550">
        <f>'ВР 280-46 СРЕДНЕГО давления (2'!G14*'ВР 280-46 СРЕДНЕГО давления (2'!J14</f>
        <v>115580.55384615384</v>
      </c>
      <c r="H8" s="1553"/>
      <c r="I8" s="1553"/>
    </row>
    <row r="9" spans="1:9">
      <c r="A9" s="1552">
        <v>0.37</v>
      </c>
      <c r="B9" s="1549">
        <v>1500</v>
      </c>
      <c r="C9" s="1550">
        <f>'ВР 280-46 СРЕДНЕГО давления (2'!C15*'ВР 280-46 СРЕДНЕГО давления (2'!J15</f>
        <v>45208.800000000003</v>
      </c>
      <c r="D9" s="1550">
        <f>'ВР 280-46 СРЕДНЕГО давления (2'!D15*'ВР 280-46 СРЕДНЕГО давления (2'!J15</f>
        <v>88291.75384615385</v>
      </c>
      <c r="E9" s="1550">
        <f>'ВР 280-46 СРЕДНЕГО давления (2'!E15*'ВР 280-46 СРЕДНЕГО давления (2'!J15</f>
        <v>63457.476923076923</v>
      </c>
      <c r="F9" s="1550">
        <f>'ВР 280-46 СРЕДНЕГО давления (2'!F15*'ВР 280-46 СРЕДНЕГО давления (2'!J15</f>
        <v>95773.784615384619</v>
      </c>
      <c r="G9" s="1550">
        <f>'ВР 280-46 СРЕДНЕГО давления (2'!G15*'ВР 280-46 СРЕДНЕГО давления (2'!J15</f>
        <v>115580.55384615384</v>
      </c>
      <c r="H9" s="1553"/>
      <c r="I9" s="1553"/>
    </row>
    <row r="10" spans="1:9">
      <c r="A10" s="1548">
        <v>0.75</v>
      </c>
      <c r="B10" s="1549">
        <v>1500</v>
      </c>
      <c r="C10" s="1550">
        <f>'ВР 280-46 СРЕДНЕГО давления (2'!C16*'ВР 280-46 СРЕДНЕГО давления (2'!J16</f>
        <v>54796.000000000007</v>
      </c>
      <c r="D10" s="1550">
        <f>'ВР 280-46 СРЕДНЕГО давления (2'!D16*'ВР 280-46 СРЕДНЕГО давления (2'!J16</f>
        <v>96404</v>
      </c>
      <c r="E10" s="1550">
        <f>'ВР 280-46 СРЕДНЕГО давления (2'!E16*'ВР 280-46 СРЕДНЕГО давления (2'!J16</f>
        <v>65570.830769230772</v>
      </c>
      <c r="F10" s="1550">
        <f>'ВР 280-46 СРЕДНЕГО давления (2'!F16*'ВР 280-46 СРЕДНЕГО давления (2'!J16</f>
        <v>97887.13846153846</v>
      </c>
      <c r="G10" s="1550">
        <f>'ВР 280-46 СРЕДНЕГО давления (2'!G16*'ВР 280-46 СРЕДНЕГО давления (2'!J16</f>
        <v>117693.90769230771</v>
      </c>
      <c r="H10" s="1553"/>
      <c r="I10" s="1553"/>
    </row>
    <row r="11" spans="1:9">
      <c r="A11" s="1554">
        <v>1.1000000000000001</v>
      </c>
      <c r="B11" s="1555">
        <v>3000</v>
      </c>
      <c r="C11" s="1550">
        <f>'ВР 280-46 СРЕДНЕГО давления (2'!C17*'ВР 280-46 СРЕДНЕГО давления (2'!J17</f>
        <v>54796.000000000007</v>
      </c>
      <c r="D11" s="1550">
        <f>'ВР 280-46 СРЕДНЕГО давления (2'!D17*'ВР 280-46 СРЕДНЕГО давления (2'!J17</f>
        <v>96404</v>
      </c>
      <c r="E11" s="1550">
        <f>'ВР 280-46 СРЕДНЕГО давления (2'!E17*'ВР 280-46 СРЕДНЕГО давления (2'!J17</f>
        <v>65570.830769230772</v>
      </c>
      <c r="F11" s="1550">
        <f>'ВР 280-46 СРЕДНЕГО давления (2'!F17*'ВР 280-46 СРЕДНЕГО давления (2'!J17</f>
        <v>97887.13846153846</v>
      </c>
      <c r="G11" s="1550">
        <f>'ВР 280-46 СРЕДНЕГО давления (2'!G17*'ВР 280-46 СРЕДНЕГО давления (2'!J17</f>
        <v>117693.90769230771</v>
      </c>
      <c r="H11" s="1553"/>
      <c r="I11" s="1553"/>
    </row>
    <row r="12" spans="1:9">
      <c r="A12" s="1554">
        <v>1.5</v>
      </c>
      <c r="B12" s="1555">
        <v>3000</v>
      </c>
      <c r="C12" s="1550">
        <f>'ВР 280-46 СРЕДНЕГО давления (2'!C18*'ВР 280-46 СРЕДНЕГО давления (2'!J18</f>
        <v>62882.400000000001</v>
      </c>
      <c r="D12" s="1550">
        <f>'ВР 280-46 СРЕДНЕГО давления (2'!D18*'ВР 280-46 СРЕДНЕГО давления (2'!J18</f>
        <v>103246.33846153846</v>
      </c>
      <c r="E12" s="1550">
        <f>'ВР 280-46 СРЕДНЕГО давления (2'!E18*'ВР 280-46 СРЕДНЕГО давления (2'!J18</f>
        <v>72346.830769230772</v>
      </c>
      <c r="F12" s="1550">
        <f>'ВР 280-46 СРЕДНЕГО давления (2'!F18*'ВР 280-46 СРЕДНЕГО давления (2'!J18</f>
        <v>104663.13846153846</v>
      </c>
      <c r="G12" s="1550">
        <f>'ВР 280-46 СРЕДНЕГО давления (2'!G18*'ВР 280-46 СРЕДНЕГО давления (2'!J18</f>
        <v>124469.90769230771</v>
      </c>
      <c r="H12" s="1553"/>
      <c r="I12" s="1553"/>
    </row>
    <row r="13" spans="1:9">
      <c r="A13" s="1556">
        <v>2.2000000000000002</v>
      </c>
      <c r="B13" s="1555">
        <v>3000</v>
      </c>
      <c r="C13" s="1550">
        <f>'ВР 280-46 СРЕДНЕГО давления (2'!C19*'ВР 280-46 СРЕДНЕГО давления (2'!J19</f>
        <v>66220</v>
      </c>
      <c r="D13" s="1550">
        <f>'ВР 280-46 СРЕДНЕГО давления (2'!D19*'ВР 280-46 СРЕДНЕГО давления (2'!J19</f>
        <v>106070.46153846155</v>
      </c>
      <c r="E13" s="1550">
        <f>'ВР 280-46 СРЕДНЕГО давления (2'!E19*'ВР 280-46 СРЕДНЕГО давления (2'!J19</f>
        <v>72346.830769230772</v>
      </c>
      <c r="F13" s="1550">
        <f>'ВР 280-46 СРЕДНЕГО давления (2'!F19*'ВР 280-46 СРЕДНЕГО давления (2'!J19</f>
        <v>104663.13846153846</v>
      </c>
      <c r="G13" s="1550">
        <f>'ВР 280-46 СРЕДНЕГО давления (2'!G19*'ВР 280-46 СРЕДНЕГО давления (2'!J19</f>
        <v>124469.90769230771</v>
      </c>
      <c r="H13" s="1557"/>
      <c r="I13" s="1557"/>
    </row>
    <row r="14" spans="1:9">
      <c r="A14" s="3228" t="s">
        <v>3229</v>
      </c>
      <c r="B14" s="3229"/>
      <c r="C14" s="3229"/>
      <c r="D14" s="3229"/>
      <c r="E14" s="3229"/>
      <c r="F14" s="3229"/>
      <c r="G14" s="3229"/>
      <c r="H14" s="3229"/>
      <c r="I14" s="3230"/>
    </row>
    <row r="15" spans="1:9">
      <c r="A15" s="1548">
        <v>0.37</v>
      </c>
      <c r="B15" s="1549">
        <v>1500</v>
      </c>
      <c r="C15" s="1550">
        <f>'ВР 280-46 СРЕДНЕГО давления (2'!C21*'ВР 280-46 СРЕДНЕГО давления (2'!J21</f>
        <v>49822.64</v>
      </c>
      <c r="D15" s="1550">
        <f>'ВР 280-46 СРЕДНЕГО давления (2'!D21*'ВР 280-46 СРЕДНЕГО давления (2'!J21</f>
        <v>104710.52307692308</v>
      </c>
      <c r="E15" s="1550">
        <f>'ВР 280-46 СРЕДНЕГО давления (2'!E21*'ВР 280-46 СРЕДНЕГО давления (2'!J21</f>
        <v>75967.015384615384</v>
      </c>
      <c r="F15" s="1550">
        <f>'ВР 280-46 СРЕДНЕГО давления (2'!F21*'ВР 280-46 СРЕДНЕГО давления (2'!J21</f>
        <v>109325.78461538462</v>
      </c>
      <c r="G15" s="1550">
        <f>'ВР 280-46 СРЕДНЕГО давления (2'!G21*'ВР 280-46 СРЕДНЕГО давления (2'!J21</f>
        <v>135387.32307692309</v>
      </c>
      <c r="H15" s="1551"/>
      <c r="I15" s="1551"/>
    </row>
    <row r="16" spans="1:9">
      <c r="A16" s="1552">
        <v>0.55000000000000004</v>
      </c>
      <c r="B16" s="1549">
        <v>1500</v>
      </c>
      <c r="C16" s="1550">
        <f>'ВР 280-46 СРЕДНЕГО давления (2'!C22*'ВР 280-46 СРЕДНЕГО давления (2'!J22</f>
        <v>56128.24</v>
      </c>
      <c r="D16" s="1550">
        <f>'ВР 280-46 СРЕДНЕГО давления (2'!D22*'ВР 280-46 СРЕДНЕГО давления (2'!J22</f>
        <v>110046.03076923075</v>
      </c>
      <c r="E16" s="1550">
        <f>'ВР 280-46 СРЕДНЕГО давления (2'!E22*'ВР 280-46 СРЕДНЕГО давления (2'!J22</f>
        <v>78080.369230769225</v>
      </c>
      <c r="F16" s="1550">
        <f>'ВР 280-46 СРЕДНЕГО давления (2'!F22*'ВР 280-46 СРЕДНЕГО давления (2'!J22</f>
        <v>111439.13846153846</v>
      </c>
      <c r="G16" s="1550">
        <f>'ВР 280-46 СРЕДНЕГО давления (2'!G22*'ВР 280-46 СРЕДНЕГО давления (2'!J22</f>
        <v>137500.67692307691</v>
      </c>
      <c r="H16" s="1553"/>
      <c r="I16" s="1553"/>
    </row>
    <row r="17" spans="1:9">
      <c r="A17" s="1552">
        <v>0.75</v>
      </c>
      <c r="B17" s="1549">
        <v>1500</v>
      </c>
      <c r="C17" s="1550">
        <f>'ВР 280-46 СРЕДНЕГО давления (2'!C23*'ВР 280-46 СРЕДНЕГО давления (2'!J23</f>
        <v>59409.840000000004</v>
      </c>
      <c r="D17" s="1550">
        <f>'ВР 280-46 СРЕДНЕГО давления (2'!D23*'ВР 280-46 СРЕДНЕГО давления (2'!J23</f>
        <v>112822.76923076925</v>
      </c>
      <c r="E17" s="1550">
        <f>'ВР 280-46 СРЕДНЕГО давления (2'!E23*'ВР 280-46 СРЕДНЕГО давления (2'!J23</f>
        <v>78080.369230769225</v>
      </c>
      <c r="F17" s="1550">
        <f>'ВР 280-46 СРЕДНЕГО давления (2'!F23*'ВР 280-46 СРЕДНЕГО давления (2'!J23</f>
        <v>111439.13846153846</v>
      </c>
      <c r="G17" s="1550">
        <f>'ВР 280-46 СРЕДНЕГО давления (2'!G23*'ВР 280-46 СРЕДНЕГО давления (2'!J23</f>
        <v>137500.67692307691</v>
      </c>
      <c r="H17" s="1553"/>
      <c r="I17" s="1553"/>
    </row>
    <row r="18" spans="1:9">
      <c r="A18" s="1554">
        <v>1.1000000000000001</v>
      </c>
      <c r="B18" s="1549">
        <v>1500</v>
      </c>
      <c r="C18" s="1550">
        <f>'ВР 280-46 СРЕДНЕГО давления (2'!C24*'ВР 280-46 СРЕДНЕГО давления (2'!J24</f>
        <v>66577.840000000011</v>
      </c>
      <c r="D18" s="1550">
        <f>'ВР 280-46 СРЕДНЕГО давления (2'!D24*'ВР 280-46 СРЕДНЕГО давления (2'!J24</f>
        <v>118888</v>
      </c>
      <c r="E18" s="1550">
        <f>'ВР 280-46 СРЕДНЕГО давления (2'!E24*'ВР 280-46 СРЕДНЕГО давления (2'!J24</f>
        <v>85917.784615384619</v>
      </c>
      <c r="F18" s="1550">
        <f>'ВР 280-46 СРЕДНЕГО давления (2'!F24*'ВР 280-46 СРЕДНЕГО давления (2'!J24</f>
        <v>119276.55384615384</v>
      </c>
      <c r="G18" s="1550">
        <f>'ВР 280-46 СРЕДНЕГО давления (2'!G24*'ВР 280-46 СРЕДНЕГО давления (2'!J24</f>
        <v>145338.09230769231</v>
      </c>
      <c r="H18" s="1553"/>
      <c r="I18" s="1553"/>
    </row>
    <row r="19" spans="1:9">
      <c r="A19" s="1554">
        <v>1.5</v>
      </c>
      <c r="B19" s="1549">
        <v>1500</v>
      </c>
      <c r="C19" s="1550">
        <f>'ВР 280-46 СРЕДНЕГО давления (2'!C25*'ВР 280-46 СРЕДНЕГО давления (2'!J25</f>
        <v>70341.040000000008</v>
      </c>
      <c r="D19" s="1550">
        <f>'ВР 280-46 СРЕДНЕГО давления (2'!D25*'ВР 280-46 СРЕДНЕГО давления (2'!J25</f>
        <v>122072.24615384616</v>
      </c>
      <c r="E19" s="1550">
        <f>'ВР 280-46 СРЕДНЕГО давления (2'!E25*'ВР 280-46 СРЕДНЕГО давления (2'!J25</f>
        <v>84856.369230769225</v>
      </c>
      <c r="F19" s="1550">
        <f>'ВР 280-46 СРЕДНЕГО давления (2'!F25*'ВР 280-46 СРЕДНЕГО давления (2'!J25</f>
        <v>118215.13846153846</v>
      </c>
      <c r="G19" s="1550">
        <f>'ВР 280-46 СРЕДНЕГО давления (2'!G25*'ВР 280-46 СРЕДНЕГО давления (2'!J25</f>
        <v>144276.67692307691</v>
      </c>
      <c r="H19" s="1553"/>
      <c r="I19" s="1553"/>
    </row>
    <row r="20" spans="1:9" ht="13.5" customHeight="1">
      <c r="A20" s="1554">
        <v>2.2000000000000002</v>
      </c>
      <c r="B20" s="1549">
        <v>3000</v>
      </c>
      <c r="C20" s="1550">
        <f>'ВР 280-46 СРЕДНЕГО давления (2'!C26*'ВР 280-46 СРЕДНЕГО давления (2'!J26</f>
        <v>70833.84</v>
      </c>
      <c r="D20" s="1550">
        <f>'ВР 280-46 СРЕДНЕГО давления (2'!D26*'ВР 280-46 СРЕДНЕГО давления (2'!J26</f>
        <v>122489.23076923077</v>
      </c>
      <c r="E20" s="1550">
        <f>'ВР 280-46 СРЕДНЕГО давления (2'!E26*'ВР 280-46 СРЕДНЕГО давления (2'!J26</f>
        <v>84856.369230769225</v>
      </c>
      <c r="F20" s="1550">
        <f>'ВР 280-46 СРЕДНЕГО давления (2'!F26*'ВР 280-46 СРЕДНЕГО давления (2'!J26</f>
        <v>118215.13846153846</v>
      </c>
      <c r="G20" s="1550">
        <f>'ВР 280-46 СРЕДНЕГО давления (2'!G26*'ВР 280-46 СРЕДНЕГО давления (2'!J26</f>
        <v>144276.67692307691</v>
      </c>
      <c r="H20" s="1553"/>
      <c r="I20" s="1553"/>
    </row>
    <row r="21" spans="1:9" ht="12.75" customHeight="1">
      <c r="A21" s="1554">
        <v>3</v>
      </c>
      <c r="B21" s="1549">
        <v>3000</v>
      </c>
      <c r="C21" s="1550">
        <f>'ВР 280-46 СРЕДНЕГО давления (2'!C27*'ВР 280-46 СРЕДНЕГО давления (2'!J27</f>
        <v>85662.64</v>
      </c>
      <c r="D21" s="1550">
        <f>'ВР 280-46 СРЕДНЕГО давления (2'!D27*'ВР 280-46 СРЕДНЕГО давления (2'!J27</f>
        <v>135036.67692307691</v>
      </c>
      <c r="E21" s="1550">
        <f>'ВР 280-46 СРЕДНЕГО давления (2'!E27*'ВР 280-46 СРЕДНЕГО давления (2'!J27</f>
        <v>100872.36923076923</v>
      </c>
      <c r="F21" s="1550">
        <f>'ВР 280-46 СРЕДНЕГО давления (2'!F27*'ВР 280-46 СРЕДНЕГО давления (2'!J27</f>
        <v>134231.13846153847</v>
      </c>
      <c r="G21" s="1550">
        <f>'ВР 280-46 СРЕДНЕГО давления (2'!G27*'ВР 280-46 СРЕДНЕГО давления (2'!J27</f>
        <v>160292.67692307691</v>
      </c>
      <c r="H21" s="1553"/>
      <c r="I21" s="1553"/>
    </row>
    <row r="22" spans="1:9">
      <c r="A22" s="1554">
        <v>4</v>
      </c>
      <c r="B22" s="1549">
        <v>3000</v>
      </c>
      <c r="C22" s="1550">
        <f>'ВР 280-46 СРЕДНЕГО давления (2'!C28*'ВР 280-46 СРЕДНЕГО давления (2'!J28</f>
        <v>99091.440000000017</v>
      </c>
      <c r="D22" s="1550">
        <f>'ВР 280-46 СРЕДНЕГО давления (2'!D28*'ВР 280-46 СРЕДНЕГО давления (2'!J28</f>
        <v>146399.5076923077</v>
      </c>
      <c r="E22" s="1550">
        <f>'ВР 280-46 СРЕДНЕГО давления (2'!E28*'ВР 280-46 СРЕДНЕГО давления (2'!J28</f>
        <v>117381.16923076924</v>
      </c>
      <c r="F22" s="1550">
        <f>'ВР 280-46 СРЕДНЕГО давления (2'!F28*'ВР 280-46 СРЕДНЕГО давления (2'!J28</f>
        <v>150739.93846153846</v>
      </c>
      <c r="G22" s="1550">
        <f>'ВР 280-46 СРЕДНЕГО давления (2'!G28*'ВР 280-46 СРЕДНЕГО давления (2'!J28</f>
        <v>176801.47692307693</v>
      </c>
      <c r="H22" s="1553"/>
      <c r="I22" s="1553"/>
    </row>
    <row r="23" spans="1:9">
      <c r="A23" s="1556">
        <v>5.5</v>
      </c>
      <c r="B23" s="1549">
        <v>3000</v>
      </c>
      <c r="C23" s="1550">
        <f>'ВР 280-46 СРЕДНЕГО давления (2'!C29*'ВР 280-46 СРЕДНЕГО давления (2'!J29</f>
        <v>110437.04000000002</v>
      </c>
      <c r="D23" s="1550">
        <f>'ВР 280-46 СРЕДНЕГО давления (2'!D29*'ВР 280-46 СРЕДНЕГО давления (2'!J29</f>
        <v>155999.63076923077</v>
      </c>
      <c r="E23" s="1550">
        <f>'ВР 280-46 СРЕДНЕГО давления (2'!E29*'ВР 280-46 СРЕДНЕГО давления (2'!J29</f>
        <v>117381.16923076924</v>
      </c>
      <c r="F23" s="1550">
        <f>'ВР 280-46 СРЕДНЕГО давления (2'!F29*'ВР 280-46 СРЕДНЕГО давления (2'!J29</f>
        <v>150739.93846153846</v>
      </c>
      <c r="G23" s="1550">
        <f>'ВР 280-46 СРЕДНЕГО давления (2'!G29*'ВР 280-46 СРЕДНЕГО давления (2'!J29</f>
        <v>176801.47692307693</v>
      </c>
      <c r="H23" s="1557"/>
      <c r="I23" s="1557"/>
    </row>
    <row r="24" spans="1:9">
      <c r="A24" s="3228" t="s">
        <v>3230</v>
      </c>
      <c r="B24" s="3229"/>
      <c r="C24" s="3229"/>
      <c r="D24" s="3229"/>
      <c r="E24" s="3229"/>
      <c r="F24" s="3229"/>
      <c r="G24" s="3229"/>
      <c r="H24" s="3229"/>
      <c r="I24" s="3230"/>
    </row>
    <row r="25" spans="1:9">
      <c r="A25" s="1548">
        <v>0.55000000000000004</v>
      </c>
      <c r="B25" s="1549">
        <v>1000</v>
      </c>
      <c r="C25" s="1550">
        <f>'ВР 280-46 СРЕДНЕГО давления (2'!C31*'ВР 280-46 СРЕДНЕГО давления (2'!J31</f>
        <v>67735.360000000001</v>
      </c>
      <c r="D25" s="1550">
        <f>'ВР 280-46 СРЕДНЕГО давления (2'!D31*'ВР 280-46 СРЕДНЕГО давления (2'!J31</f>
        <v>158610.5230769231</v>
      </c>
      <c r="E25" s="1550">
        <f>'ВР 280-46 СРЕДНЕГО давления (2'!E31*'ВР 280-46 СРЕДНЕГО давления (2'!J31</f>
        <v>84856.369230769225</v>
      </c>
      <c r="F25" s="1550">
        <f>'ВР 280-46 СРЕДНЕГО давления (2'!F31*'ВР 280-46 СРЕДНЕГО давления (2'!J31</f>
        <v>123427.44615384616</v>
      </c>
      <c r="G25" s="1550">
        <f>'ВР 280-46 СРЕДНЕГО давления (2'!G31*'ВР 280-46 СРЕДНЕГО давления (2'!J31</f>
        <v>179199.13846153847</v>
      </c>
      <c r="H25" s="1551"/>
      <c r="I25" s="1551"/>
    </row>
    <row r="26" spans="1:9">
      <c r="A26" s="1552">
        <v>0.75</v>
      </c>
      <c r="B26" s="1549">
        <v>1000</v>
      </c>
      <c r="C26" s="1550">
        <f>'ВР 280-46 СРЕДНЕГО давления (2'!C32*'ВР 280-46 СРЕДНЕГО давления (2'!J32</f>
        <v>75407.360000000001</v>
      </c>
      <c r="D26" s="1550">
        <f>'ВР 280-46 СРЕДНЕГО давления (2'!D32*'ВР 280-46 СРЕДНЕГО давления (2'!J32</f>
        <v>165102.21538461538</v>
      </c>
      <c r="E26" s="1550">
        <f>'ВР 280-46 СРЕДНЕГО давления (2'!E32*'ВР 280-46 СРЕДНЕГО давления (2'!J32</f>
        <v>91632.369230769225</v>
      </c>
      <c r="F26" s="1550">
        <f>'ВР 280-46 СРЕДНЕГО давления (2'!F32*'ВР 280-46 СРЕДНЕГО давления (2'!J32</f>
        <v>130203.44615384616</v>
      </c>
      <c r="G26" s="1550">
        <f>'ВР 280-46 СРЕДНЕГО давления (2'!G32*'ВР 280-46 СРЕДНЕГО давления (2'!J32</f>
        <v>185975.13846153847</v>
      </c>
      <c r="H26" s="1553"/>
      <c r="I26" s="1553"/>
    </row>
    <row r="27" spans="1:9">
      <c r="A27" s="1554">
        <v>1.5</v>
      </c>
      <c r="B27" s="1558">
        <v>1500</v>
      </c>
      <c r="C27" s="1550">
        <f>'ВР 280-46 СРЕДНЕГО давления (2'!C33*'ВР 280-46 СРЕДНЕГО давления (2'!J33</f>
        <v>77591.360000000001</v>
      </c>
      <c r="D27" s="1550">
        <f>'ВР 280-46 СРЕДНЕГО давления (2'!D33*'ВР 280-46 СРЕДНЕГО давления (2'!J33</f>
        <v>166950.21538461538</v>
      </c>
      <c r="E27" s="1550">
        <f>'ВР 280-46 СРЕДНЕГО давления (2'!E33*'ВР 280-46 СРЕДНЕГО давления (2'!J33</f>
        <v>91632.369230769225</v>
      </c>
      <c r="F27" s="1550">
        <f>'ВР 280-46 СРЕДНЕГО давления (2'!F33*'ВР 280-46 СРЕДНЕГО давления (2'!J33</f>
        <v>130203.44615384616</v>
      </c>
      <c r="G27" s="1550">
        <f>'ВР 280-46 СРЕДНЕГО давления (2'!G33*'ВР 280-46 СРЕДНЕГО давления (2'!J33</f>
        <v>185975.13846153847</v>
      </c>
      <c r="H27" s="1553"/>
      <c r="I27" s="1553"/>
    </row>
    <row r="28" spans="1:9">
      <c r="A28" s="1554">
        <v>2.2000000000000002</v>
      </c>
      <c r="B28" s="1558">
        <v>1500</v>
      </c>
      <c r="C28" s="1550">
        <f>'ВР 280-46 СРЕДНЕГО давления (2'!C34*'ВР 280-46 СРЕДНЕГО давления (2'!J34</f>
        <v>92431.359999999986</v>
      </c>
      <c r="D28" s="1550">
        <f>'ВР 280-46 СРЕДНЕГО давления (2'!D34*'ВР 280-46 СРЕДНЕГО давления (2'!J34</f>
        <v>179507.13846153847</v>
      </c>
      <c r="E28" s="1550">
        <f>'ВР 280-46 СРЕДНЕГО давления (2'!E34*'ВР 280-46 СРЕДНЕГО давления (2'!J34</f>
        <v>106975.5076923077</v>
      </c>
      <c r="F28" s="1550">
        <f>'ВР 280-46 СРЕДНЕГО давления (2'!F34*'ВР 280-46 СРЕДНЕГО давления (2'!J34</f>
        <v>145546.58461538464</v>
      </c>
      <c r="G28" s="1550">
        <f>'ВР 280-46 СРЕДНЕГО давления (2'!G34*'ВР 280-46 СРЕДНЕГО давления (2'!J34</f>
        <v>201318.27692307692</v>
      </c>
      <c r="H28" s="1553"/>
      <c r="I28" s="1553"/>
    </row>
    <row r="29" spans="1:9">
      <c r="A29" s="1556">
        <v>3</v>
      </c>
      <c r="B29" s="1559">
        <v>1500</v>
      </c>
      <c r="C29" s="1550">
        <f>'ВР 280-46 СРЕДНЕГО давления (2'!C35*'ВР 280-46 СРЕДНЕГО давления (2'!J35</f>
        <v>103015.35999999999</v>
      </c>
      <c r="D29" s="1550">
        <f>'ВР 280-46 СРЕДНЕГО давления (2'!D35*'ВР 280-46 СРЕДНЕГО давления (2'!J35</f>
        <v>188462.83076923076</v>
      </c>
      <c r="E29" s="1550">
        <f>'ВР 280-46 СРЕДНЕГО давления (2'!E35*'ВР 280-46 СРЕДНЕГО давления (2'!J35</f>
        <v>124157.16923076924</v>
      </c>
      <c r="F29" s="1550">
        <f>'ВР 280-46 СРЕДНЕГО давления (2'!F35*'ВР 280-46 СРЕДНЕГО давления (2'!J35</f>
        <v>162728.24615384615</v>
      </c>
      <c r="G29" s="1550">
        <f>'ВР 280-46 СРЕДНЕГО давления (2'!G35*'ВР 280-46 СРЕДНЕГО давления (2'!J35</f>
        <v>218499.93846153849</v>
      </c>
      <c r="H29" s="1557"/>
      <c r="I29" s="1557"/>
    </row>
    <row r="30" spans="1:9">
      <c r="A30" s="3228" t="s">
        <v>3231</v>
      </c>
      <c r="B30" s="3229"/>
      <c r="C30" s="3229"/>
      <c r="D30" s="3229"/>
      <c r="E30" s="3229"/>
      <c r="F30" s="3229"/>
      <c r="G30" s="3229"/>
      <c r="H30" s="3229"/>
      <c r="I30" s="3230"/>
    </row>
    <row r="31" spans="1:9">
      <c r="A31" s="1560">
        <v>1.5</v>
      </c>
      <c r="B31" s="1549">
        <v>1000</v>
      </c>
      <c r="C31" s="1550">
        <f>'ВР 280-46 СРЕДНЕГО давления (2'!C37*'ВР 280-46 СРЕДНЕГО давления (2'!J37</f>
        <v>101659.04000000002</v>
      </c>
      <c r="D31" s="1550">
        <f>'ВР 280-46 СРЕДНЕГО давления (2'!D37*'ВР 280-46 СРЕДНЕГО давления (2'!J37</f>
        <v>206871.75384615385</v>
      </c>
      <c r="E31" s="1550">
        <f>'ВР 280-46 СРЕДНЕГО давления (2'!E37*'ВР 280-46 СРЕДНЕГО давления (2'!J37</f>
        <v>116878.89230769229</v>
      </c>
      <c r="F31" s="1550">
        <f>'ВР 280-46 СРЕДНЕГО давления (2'!F37*'ВР 280-46 СРЕДНЕГО давления (2'!J37</f>
        <v>184117.66153846154</v>
      </c>
      <c r="G31" s="1550">
        <f>'ВР 280-46 СРЕДНЕГО давления (2'!G37*'ВР 280-46 СРЕДНЕГО давления (2'!J37</f>
        <v>259174.89230769232</v>
      </c>
      <c r="H31" s="1551"/>
      <c r="I31" s="1551"/>
    </row>
    <row r="32" spans="1:9">
      <c r="A32" s="1554">
        <v>2.2000000000000002</v>
      </c>
      <c r="B32" s="1549">
        <v>1000</v>
      </c>
      <c r="C32" s="1550">
        <f>'ВР 280-46 СРЕДНЕГО давления (2'!C38*'ВР 280-46 СРЕДНЕГО давления (2'!J38</f>
        <v>116241.44000000002</v>
      </c>
      <c r="D32" s="1550">
        <f>'ВР 280-46 СРЕДНЕГО давления (2'!D38*'ВР 280-46 СРЕДНЕГО давления (2'!J38</f>
        <v>219210.70769230768</v>
      </c>
      <c r="E32" s="1550">
        <f>'ВР 280-46 СРЕДНЕГО давления (2'!E38*'ВР 280-46 СРЕДНЕГО давления (2'!J38</f>
        <v>130724.67692307693</v>
      </c>
      <c r="F32" s="1550">
        <f>'ВР 280-46 СРЕДНЕГО давления (2'!F38*'ВР 280-46 СРЕДНЕГО давления (2'!J38</f>
        <v>197963.44615384616</v>
      </c>
      <c r="G32" s="1550">
        <f>'ВР 280-46 СРЕДНЕГО давления (2'!G38*'ВР 280-46 СРЕДНЕГО давления (2'!J38</f>
        <v>273020.67692307691</v>
      </c>
      <c r="H32" s="1553"/>
      <c r="I32" s="1553"/>
    </row>
    <row r="33" spans="1:9">
      <c r="A33" s="1554">
        <v>4</v>
      </c>
      <c r="B33" s="1558">
        <v>1500</v>
      </c>
      <c r="C33" s="1550">
        <f>'ВР 280-46 СРЕДНЕГО давления (2'!C39*'ВР 280-46 СРЕДНЕГО давления (2'!J39</f>
        <v>119657.44</v>
      </c>
      <c r="D33" s="1550">
        <f>'ВР 280-46 СРЕДНЕГО давления (2'!D39*'ВР 280-46 СРЕДНЕГО давления (2'!J39</f>
        <v>222101.16923076924</v>
      </c>
      <c r="E33" s="1550">
        <f>'ВР 280-46 СРЕДНЕГО давления (2'!E39*'ВР 280-46 СРЕДНЕГО давления (2'!J39</f>
        <v>134060.55384615384</v>
      </c>
      <c r="F33" s="1550">
        <f>'ВР 280-46 СРЕДНЕГО давления (2'!F39*'ВР 280-46 СРЕДНЕГО давления (2'!J39</f>
        <v>201299.32307692309</v>
      </c>
      <c r="G33" s="1550">
        <f>'ВР 280-46 СРЕДНЕГО давления (2'!G39*'ВР 280-46 СРЕДНЕГО давления (2'!J39</f>
        <v>276356.55384615384</v>
      </c>
      <c r="H33" s="1553"/>
      <c r="I33" s="1553"/>
    </row>
    <row r="34" spans="1:9">
      <c r="A34" s="1554">
        <v>5.5</v>
      </c>
      <c r="B34" s="1558">
        <v>1500</v>
      </c>
      <c r="C34" s="1550">
        <f>'ВР 280-46 СРЕДНЕГО давления (2'!C40*'ВР 280-46 СРЕДНЕГО давления (2'!J40</f>
        <v>153571.04</v>
      </c>
      <c r="D34" s="1550">
        <f>'ВР 280-46 СРЕДНЕГО давления (2'!D40*'ВР 280-46 СРЕДНЕГО давления (2'!J40</f>
        <v>250797.29230769232</v>
      </c>
      <c r="E34" s="1550">
        <f>'ВР 280-46 СРЕДНЕГО давления (2'!E40*'ВР 280-46 СРЕДНЕГО давления (2'!J40</f>
        <v>152985.96923076923</v>
      </c>
      <c r="F34" s="1550">
        <f>'ВР 280-46 СРЕДНЕГО давления (2'!F40*'ВР 280-46 СРЕДНЕГО давления (2'!J40</f>
        <v>220224.73846153848</v>
      </c>
      <c r="G34" s="1550">
        <f>'ВР 280-46 СРЕДНЕГО давления (2'!G40*'ВР 280-46 СРЕДНЕГО давления (2'!J40</f>
        <v>295281.96923076926</v>
      </c>
      <c r="H34" s="1553"/>
      <c r="I34" s="1553"/>
    </row>
    <row r="35" spans="1:9">
      <c r="A35" s="1554">
        <v>7.5</v>
      </c>
      <c r="B35" s="1558">
        <v>1500</v>
      </c>
      <c r="C35" s="1550">
        <f>'ВР 280-46 СРЕДНЕГО давления (2'!C41*'ВР 280-46 СРЕДНЕГО давления (2'!J41</f>
        <v>187495.84</v>
      </c>
      <c r="D35" s="1550">
        <f>'ВР 280-46 СРЕДНЕГО давления (2'!D41*'ВР 280-46 СРЕДНЕГО давления (2'!J41</f>
        <v>279502.89230769232</v>
      </c>
      <c r="E35" s="1550">
        <f>'ВР 280-46 СРЕДНЕГО давления (2'!E41*'ВР 280-46 СРЕДНЕГО давления (2'!J41</f>
        <v>236278.64615384617</v>
      </c>
      <c r="F35" s="1550">
        <f>'ВР 280-46 СРЕДНЕГО давления (2'!F41*'ВР 280-46 СРЕДНЕГО давления (2'!J41</f>
        <v>303517.41538461542</v>
      </c>
      <c r="G35" s="1550">
        <f>'ВР 280-46 СРЕДНЕГО давления (2'!G41*'ВР 280-46 СРЕДНЕГО давления (2'!J41</f>
        <v>378574.64615384617</v>
      </c>
      <c r="H35" s="1557"/>
      <c r="I35" s="1557"/>
    </row>
    <row r="36" spans="1:9">
      <c r="A36" s="3228" t="s">
        <v>3232</v>
      </c>
      <c r="B36" s="3229"/>
      <c r="C36" s="3229"/>
      <c r="D36" s="3229"/>
      <c r="E36" s="3229"/>
      <c r="F36" s="3229"/>
      <c r="G36" s="3229"/>
      <c r="H36" s="3229"/>
      <c r="I36" s="3230"/>
    </row>
    <row r="37" spans="1:9">
      <c r="A37" s="1561">
        <v>4</v>
      </c>
      <c r="B37" s="1562">
        <v>1000</v>
      </c>
      <c r="C37" s="1550">
        <f>'ВР 280-46 СРЕДНЕГО давления (2'!C43*'ВР 280-46 СРЕДНЕГО давления (2'!J43</f>
        <v>191347.52</v>
      </c>
      <c r="D37" s="1550">
        <f>'ВР 280-46 СРЕДНЕГО давления (2'!D43*'ВР 280-46 СРЕДНЕГО давления (2'!J43</f>
        <v>327077.0461538462</v>
      </c>
      <c r="E37" s="1550">
        <f>'ВР 280-46 СРЕДНЕГО давления (2'!E43*'ВР 280-46 СРЕДНЕГО давления (2'!J43</f>
        <v>196143.87692307692</v>
      </c>
      <c r="F37" s="1550">
        <f>'ВР 280-46 СРЕДНЕГО давления (2'!F43*'ВР 280-46 СРЕДНЕГО давления (2'!J43</f>
        <v>278498.33846153849</v>
      </c>
      <c r="G37" s="1550">
        <f>'ВР 280-46 СРЕДНЕГО давления (2'!G43*'ВР 280-46 СРЕДНЕГО давления (2'!J43</f>
        <v>434867.56923076918</v>
      </c>
      <c r="H37" s="1563">
        <f>'ВР 280-46 СРЕДНЕГО давления (2'!H43*'ВР 280-46 СРЕДНЕГО давления (2'!J43</f>
        <v>270121.59999999998</v>
      </c>
      <c r="I37" s="1563">
        <f>'ВР 280-46 СРЕДНЕГО давления (2'!I43*'ВР 280-46 СРЕДНЕГО давления (2'!J43</f>
        <v>276589.59999999998</v>
      </c>
    </row>
    <row r="38" spans="1:9">
      <c r="A38" s="1561">
        <v>5.5</v>
      </c>
      <c r="B38" s="1562">
        <v>1000</v>
      </c>
      <c r="C38" s="1550">
        <f>'ВР 280-46 СРЕДНЕГО давления (2'!C44*'ВР 280-46 СРЕДНЕГО давления (2'!J44</f>
        <v>223390.72</v>
      </c>
      <c r="D38" s="1550">
        <f>'ВР 280-46 СРЕДНЕГО давления (2'!D44*'ВР 280-46 СРЕДНЕГО давления (2'!J44</f>
        <v>354190.5230769231</v>
      </c>
      <c r="E38" s="1550">
        <f>'ВР 280-46 СРЕДНЕГО давления (2'!E44*'ВР 280-46 СРЕДНЕГО давления (2'!J44</f>
        <v>278242.4615384615</v>
      </c>
      <c r="F38" s="1550">
        <f>'ВР 280-46 СРЕДНЕГО давления (2'!F44*'ВР 280-46 СРЕДНЕГО давления (2'!J44</f>
        <v>360596.92307692306</v>
      </c>
      <c r="G38" s="1550">
        <f>'ВР 280-46 СРЕДНЕГО давления (2'!G44*'ВР 280-46 СРЕДНЕГО давления (2'!J44</f>
        <v>516966.15384615387</v>
      </c>
      <c r="H38" s="1563">
        <f>'ВР 280-46 СРЕДНЕГО давления (2'!H44*'ВР 280-46 СРЕДНЕГО давления (2'!J44</f>
        <v>302164.8</v>
      </c>
      <c r="I38" s="1563">
        <f>'ВР 280-46 СРЕДНЕГО давления (2'!I44*'ВР 280-46 СРЕДНЕГО давления (2'!J44</f>
        <v>308632.8</v>
      </c>
    </row>
    <row r="39" spans="1:9">
      <c r="A39" s="1561">
        <v>7.5</v>
      </c>
      <c r="B39" s="1562">
        <v>1000</v>
      </c>
      <c r="C39" s="1550">
        <f>'ВР 280-46 СРЕДНЕГО давления (2'!C45*'ВР 280-46 СРЕДНЕГО давления (2'!J45</f>
        <v>246317.12000000002</v>
      </c>
      <c r="D39" s="1550">
        <f>'ВР 280-46 СРЕДНЕГО давления (2'!D45*'ВР 280-46 СРЕДНЕГО давления (2'!J45</f>
        <v>373589.78461538459</v>
      </c>
      <c r="E39" s="1550">
        <f>'ВР 280-46 СРЕДНЕГО давления (2'!E45*'ВР 280-46 СРЕДНЕГО давления (2'!J45</f>
        <v>323409.4769230769</v>
      </c>
      <c r="F39" s="1550">
        <f>'ВР 280-46 СРЕДНЕГО давления (2'!F45*'ВР 280-46 СРЕДНЕГО давления (2'!J45</f>
        <v>405763.93846153852</v>
      </c>
      <c r="G39" s="1550">
        <f>'ВР 280-46 СРЕДНЕГО давления (2'!G45*'ВР 280-46 СРЕДНЕГО давления (2'!J45</f>
        <v>562133.16923076916</v>
      </c>
      <c r="H39" s="1563">
        <f>'ВР 280-46 СРЕДНЕГО давления (2'!H45*'ВР 280-46 СРЕДНЕГО давления (2'!J45</f>
        <v>325091.20000000001</v>
      </c>
      <c r="I39" s="1563">
        <f>'ВР 280-46 СРЕДНЕГО давления (2'!I45*'ВР 280-46 СРЕДНЕГО давления (2'!J45</f>
        <v>331559.2</v>
      </c>
    </row>
    <row r="40" spans="1:9">
      <c r="A40" s="1561">
        <v>11</v>
      </c>
      <c r="B40" s="1564">
        <v>1500</v>
      </c>
      <c r="C40" s="1550">
        <f>'ВР 280-46 СРЕДНЕГО давления (2'!C46*'ВР 280-46 СРЕДНЕГО давления (2'!J46</f>
        <v>249441.92000000001</v>
      </c>
      <c r="D40" s="1550">
        <f>'ВР 280-46 СРЕДНЕГО давления (2'!D46*'ВР 280-46 СРЕДНЕГО давления (2'!J46</f>
        <v>376233.84615384619</v>
      </c>
      <c r="E40" s="1550">
        <f>'ВР 280-46 СРЕДНЕГО давления (2'!E46*'ВР 280-46 СРЕДНЕГО давления (2'!J46</f>
        <v>322281.72307692311</v>
      </c>
      <c r="F40" s="1550">
        <f>'ВР 280-46 СРЕДНЕГО давления (2'!F46*'ВР 280-46 СРЕДНЕГО давления (2'!J46</f>
        <v>404636.18461538467</v>
      </c>
      <c r="G40" s="1550">
        <f>'ВР 280-46 СРЕДНЕГО давления (2'!G46*'ВР 280-46 СРЕДНЕГО давления (2'!J46</f>
        <v>561005.41538461542</v>
      </c>
      <c r="H40" s="1563">
        <f>'ВР 280-46 СРЕДНЕГО давления (2'!H46*'ВР 280-46 СРЕДНЕГО давления (2'!J46</f>
        <v>328216</v>
      </c>
      <c r="I40" s="1563">
        <f>'ВР 280-46 СРЕДНЕГО давления (2'!I46*'ВР 280-46 СРЕДНЕГО давления (2'!J46</f>
        <v>334684</v>
      </c>
    </row>
    <row r="41" spans="1:9">
      <c r="A41" s="1561">
        <v>15</v>
      </c>
      <c r="B41" s="1564">
        <v>1500</v>
      </c>
      <c r="C41" s="1550">
        <f>'ВР 280-46 СРЕДНЕГО давления (2'!C47*'ВР 280-46 СРЕДНЕГО давления (2'!J47</f>
        <v>313909.12</v>
      </c>
      <c r="D41" s="1550">
        <f>'ВР 280-46 СРЕДНЕГО давления (2'!D47*'ВР 280-46 СРЕДНЕГО давления (2'!J47</f>
        <v>430783.01538461534</v>
      </c>
      <c r="E41" s="1550">
        <f>'ВР 280-46 СРЕДНЕГО давления (2'!E47*'ВР 280-46 СРЕДНЕГО давления (2'!J47</f>
        <v>405925.0461538462</v>
      </c>
      <c r="F41" s="1550">
        <f>'ВР 280-46 СРЕДНЕГО давления (2'!F47*'ВР 280-46 СРЕДНЕГО давления (2'!J47</f>
        <v>488279.5076923077</v>
      </c>
      <c r="G41" s="1550">
        <f>'ВР 280-46 СРЕДНЕГО давления (2'!G47*'ВР 280-46 СРЕДНЕГО давления (2'!J47</f>
        <v>644648.73846153845</v>
      </c>
      <c r="H41" s="1563">
        <f>'ВР 280-46 СРЕДНЕГО давления (2'!H47*'ВР 280-46 СРЕДНЕГО давления (2'!J47</f>
        <v>392683.2</v>
      </c>
      <c r="I41" s="1563">
        <f>'ВР 280-46 СРЕДНЕГО давления (2'!I47*'ВР 280-46 СРЕДНЕГО давления (2'!J47</f>
        <v>399151.2</v>
      </c>
    </row>
    <row r="42" spans="1:9">
      <c r="A42" s="1561">
        <v>18.5</v>
      </c>
      <c r="B42" s="1564">
        <v>1500</v>
      </c>
      <c r="C42" s="1550">
        <f>'ВР 280-46 СРЕДНЕГО давления (2'!C48*'ВР 280-46 СРЕДНЕГО давления (2'!J48</f>
        <v>352537.92</v>
      </c>
      <c r="D42" s="1550">
        <f>'ВР 280-46 СРЕДНЕГО давления (2'!D48*'ВР 280-46 СРЕДНЕГО давления (2'!J48</f>
        <v>463468.92307692306</v>
      </c>
      <c r="E42" s="1550">
        <f>'ВР 280-46 СРЕДНЕГО давления (2'!E48*'ВР 280-46 СРЕДНЕГО давления (2'!J48</f>
        <v>444164.43076923082</v>
      </c>
      <c r="F42" s="1550">
        <f>'ВР 280-46 СРЕДНЕГО давления (2'!F48*'ВР 280-46 СРЕДНЕГО давления (2'!J48</f>
        <v>526518.89230769232</v>
      </c>
      <c r="G42" s="1550">
        <f>'ВР 280-46 СРЕДНЕГО давления (2'!G48*'ВР 280-46 СРЕДНЕГО давления (2'!J48</f>
        <v>0</v>
      </c>
      <c r="H42" s="1563">
        <f>'ВР 280-46 СРЕДНЕГО давления (2'!H48*'ВР 280-46 СРЕДНЕГО давления (2'!J48</f>
        <v>431312.00000000006</v>
      </c>
      <c r="I42" s="1563">
        <f>'ВР 280-46 СРЕДНЕГО давления (2'!I48*'ВР 280-46 СРЕДНЕГО давления (2'!J48</f>
        <v>437780.00000000006</v>
      </c>
    </row>
    <row r="43" spans="1:9">
      <c r="A43" s="1561">
        <v>22</v>
      </c>
      <c r="B43" s="1564">
        <v>1500</v>
      </c>
      <c r="C43" s="1550">
        <f>'ВР 280-46 СРЕДНЕГО давления (2'!C49*'ВР 280-46 СРЕДНЕГО давления (2'!J49</f>
        <v>429022.72000000003</v>
      </c>
      <c r="D43" s="1550">
        <f>'ВР 280-46 СРЕДНЕГО давления (2'!D49*'ВР 280-46 СРЕДНЕГО давления (2'!J49</f>
        <v>528186.83076923084</v>
      </c>
      <c r="E43" s="1550">
        <f>'ВР 280-46 СРЕДНЕГО давления (2'!E49*'ВР 280-46 СРЕДНЕГО давления (2'!J49</f>
        <v>0</v>
      </c>
      <c r="F43" s="1550">
        <f>'ВР 280-46 СРЕДНЕГО давления (2'!F49*'ВР 280-46 СРЕДНЕГО давления (2'!J49</f>
        <v>0</v>
      </c>
      <c r="G43" s="1550">
        <f>'ВР 280-46 СРЕДНЕГО давления (2'!G49*'ВР 280-46 СРЕДНЕГО давления (2'!J49</f>
        <v>0</v>
      </c>
      <c r="H43" s="1563">
        <f>'ВР 280-46 СРЕДНЕГО давления (2'!H49*'ВР 280-46 СРЕДНЕГО давления (2'!J49</f>
        <v>507796.80000000005</v>
      </c>
      <c r="I43" s="1563">
        <f>'ВР 280-46 СРЕДНЕГО давления (2'!I49*'ВР 280-46 СРЕДНЕГО давления (2'!J49</f>
        <v>514264.80000000005</v>
      </c>
    </row>
    <row r="44" spans="1:9">
      <c r="A44" s="1561">
        <v>30</v>
      </c>
      <c r="B44" s="1562">
        <v>1500</v>
      </c>
      <c r="C44" s="1550">
        <f>'ВР 280-46 СРЕДНЕГО давления (2'!C50*'ВР 280-46 СРЕДНЕГО давления (2'!J50</f>
        <v>435317.12</v>
      </c>
      <c r="D44" s="1550">
        <f>'ВР 280-46 СРЕДНЕГО давления (2'!D50*'ВР 280-46 СРЕДНЕГО давления (2'!J50</f>
        <v>533512.86153846153</v>
      </c>
      <c r="E44" s="1550">
        <f>'ВР 280-46 СРЕДНЕГО давления (2'!E50*'ВР 280-46 СРЕДНЕГО давления (2'!J50</f>
        <v>0</v>
      </c>
      <c r="F44" s="1550">
        <f>'ВР 280-46 СРЕДНЕГО давления (2'!F50*'ВР 280-46 СРЕДНЕГО давления (2'!J50</f>
        <v>0</v>
      </c>
      <c r="G44" s="1550">
        <f>'ВР 280-46 СРЕДНЕГО давления (2'!G50*'ВР 280-46 СРЕДНЕГО давления (2'!J50</f>
        <v>0</v>
      </c>
      <c r="H44" s="1563">
        <f>'ВР 280-46 СРЕДНЕГО давления (2'!H50*'ВР 280-46 СРЕДНЕГО давления (2'!J50</f>
        <v>514091.2</v>
      </c>
      <c r="I44" s="1563">
        <f>'ВР 280-46 СРЕДНЕГО давления (2'!I50*'ВР 280-46 СРЕДНЕГО давления (2'!J50</f>
        <v>520559.2</v>
      </c>
    </row>
    <row r="45" spans="1:9">
      <c r="A45" s="3228" t="s">
        <v>3233</v>
      </c>
      <c r="B45" s="3229"/>
      <c r="C45" s="3229"/>
      <c r="D45" s="3229"/>
      <c r="E45" s="3229"/>
      <c r="F45" s="3229"/>
      <c r="G45" s="3229"/>
      <c r="H45" s="3229"/>
      <c r="I45" s="3230"/>
    </row>
    <row r="46" spans="1:9">
      <c r="A46" s="1554">
        <v>5.5</v>
      </c>
      <c r="B46" s="1565">
        <v>750</v>
      </c>
      <c r="C46" s="1550">
        <f>'ВР 280-46 СРЕДНЕГО давления (2'!C52*'ВР 280-46 СРЕДНЕГО давления (2'!J52</f>
        <v>269939.60000000003</v>
      </c>
      <c r="D46" s="1550">
        <f>'ВР 280-46 СРЕДНЕГО давления (2'!D52*'ВР 280-46 СРЕДНЕГО давления (2'!J52</f>
        <v>497704.30769230769</v>
      </c>
      <c r="E46" s="1550">
        <f>'ВР 280-46 СРЕДНЕГО давления (2'!E52*'ВР 280-46 СРЕДНЕГО давления (2'!J52</f>
        <v>356806.15384615387</v>
      </c>
      <c r="F46" s="1550">
        <f>'ВР 280-46 СРЕДНЕГО давления (2'!F52*'ВР 280-46 СРЕДНЕГО давления (2'!J52</f>
        <v>518387.69230769231</v>
      </c>
      <c r="G46" s="1550">
        <f>'ВР 280-46 СРЕДНЕГО давления (2'!G52*'ВР 280-46 СРЕДНЕГО давления (2'!J52</f>
        <v>706030.76923076925</v>
      </c>
      <c r="H46" s="1563">
        <f>'ВР 280-46 СРЕДНЕГО давления (2'!H52*'ВР 280-46 СРЕДНЕГО давления (2'!J52</f>
        <v>348880</v>
      </c>
      <c r="I46" s="1563">
        <f>'ВР 280-46 СРЕДНЕГО давления (2'!I52*'ВР 280-46 СРЕДНЕГО давления (2'!J52</f>
        <v>361816</v>
      </c>
    </row>
    <row r="47" spans="1:9">
      <c r="A47" s="1554">
        <v>7.5</v>
      </c>
      <c r="B47" s="1565">
        <v>750</v>
      </c>
      <c r="C47" s="1550">
        <f>'ВР 280-46 СРЕДНЕГО давления (2'!C53*'ВР 280-46 СРЕДНЕГО давления (2'!J53</f>
        <v>353827.60000000003</v>
      </c>
      <c r="D47" s="1550">
        <f>'ВР 280-46 СРЕДНЕГО давления (2'!D53*'ВР 280-46 СРЕДНЕГО давления (2'!J53</f>
        <v>568686.4615384615</v>
      </c>
      <c r="E47" s="1550">
        <f>'ВР 280-46 СРЕДНЕГО давления (2'!E53*'ВР 280-46 СРЕДНЕГО давления (2'!J53</f>
        <v>430944.12307692302</v>
      </c>
      <c r="F47" s="1550">
        <f>'ВР 280-46 СРЕДНЕГО давления (2'!F53*'ВР 280-46 СРЕДНЕГО давления (2'!J53</f>
        <v>592525.66153846157</v>
      </c>
      <c r="G47" s="1550">
        <f>'ВР 280-46 СРЕДНЕГО давления (2'!G53*'ВР 280-46 СРЕДНЕГО давления (2'!J53</f>
        <v>780168.73846153845</v>
      </c>
      <c r="H47" s="1563">
        <f>'ВР 280-46 СРЕДНЕГО давления (2'!H53*'ВР 280-46 СРЕДНЕГО давления (2'!J53</f>
        <v>432768</v>
      </c>
      <c r="I47" s="1563">
        <f>'ВР 280-46 СРЕДНЕГО давления (2'!I53*'ВР 280-46 СРЕДНЕГО давления (2'!J53</f>
        <v>445704</v>
      </c>
    </row>
    <row r="48" spans="1:9">
      <c r="A48" s="1554">
        <v>11</v>
      </c>
      <c r="B48" s="1565">
        <v>750</v>
      </c>
      <c r="C48" s="1550">
        <f>'ВР 280-46 СРЕДНЕГО давления (2'!C54*'ВР 280-46 СРЕДНЕГО давления (2'!J54</f>
        <v>410734.80000000005</v>
      </c>
      <c r="D48" s="1550">
        <f>'ВР 280-46 СРЕДНЕГО давления (2'!D54*'ВР 280-46 СРЕДНЕГО давления (2'!J54</f>
        <v>616838.70769230765</v>
      </c>
      <c r="E48" s="1550">
        <f>'ВР 280-46 СРЕДНЕГО давления (2'!E54*'ВР 280-46 СРЕДНЕГО давления (2'!J54</f>
        <v>491198.4</v>
      </c>
      <c r="F48" s="1550">
        <f>'ВР 280-46 СРЕДНЕГО давления (2'!F54*'ВР 280-46 СРЕДНЕГО давления (2'!J54</f>
        <v>652779.93846153852</v>
      </c>
      <c r="G48" s="1550">
        <f>'ВР 280-46 СРЕДНЕГО давления (2'!G54*'ВР 280-46 СРЕДНЕГО давления (2'!J54</f>
        <v>840423.0153846154</v>
      </c>
      <c r="H48" s="1563">
        <f>'ВР 280-46 СРЕДНЕГО давления (2'!H54*'ВР 280-46 СРЕДНЕГО давления (2'!J54</f>
        <v>489675.20000000007</v>
      </c>
      <c r="I48" s="1563">
        <f>'ВР 280-46 СРЕДНЕГО давления (2'!I54*'ВР 280-46 СРЕДНЕГО давления (2'!J54</f>
        <v>502611.20000000007</v>
      </c>
    </row>
    <row r="49" spans="1:9">
      <c r="A49" s="1554">
        <v>11</v>
      </c>
      <c r="B49" s="1549">
        <v>1000</v>
      </c>
      <c r="C49" s="1550">
        <f>'ВР 280-46 СРЕДНЕГО давления (2'!C55*'ВР 280-46 СРЕДНЕГО давления (2'!J55</f>
        <v>353816.4</v>
      </c>
      <c r="D49" s="1550">
        <f>'ВР 280-46 СРЕДНЕГО давления (2'!D55*'ВР 280-46 СРЕДНЕГО давления (2'!J55</f>
        <v>568676.9846153846</v>
      </c>
      <c r="E49" s="1550">
        <f>'ВР 280-46 СРЕДНЕГО давления (2'!E55*'ВР 280-46 СРЕДНЕГО давления (2'!J55</f>
        <v>430944.12307692302</v>
      </c>
      <c r="F49" s="1550">
        <f>'ВР 280-46 СРЕДНЕГО давления (2'!F55*'ВР 280-46 СРЕДНЕГО давления (2'!J55</f>
        <v>592525.66153846157</v>
      </c>
      <c r="G49" s="1550">
        <f>'ВР 280-46 СРЕДНЕГО давления (2'!G55*'ВР 280-46 СРЕДНЕГО давления (2'!J55</f>
        <v>780168.73846153845</v>
      </c>
      <c r="H49" s="1563">
        <f>'ВР 280-46 СРЕДНЕГО давления (2'!H55*'ВР 280-46 СРЕДНЕГО давления (2'!J55</f>
        <v>432756.80000000005</v>
      </c>
      <c r="I49" s="1563">
        <f>'ВР 280-46 СРЕДНЕГО давления (2'!I55*'ВР 280-46 СРЕДНЕГО давления (2'!J55</f>
        <v>445692.80000000005</v>
      </c>
    </row>
    <row r="50" spans="1:9">
      <c r="A50" s="1554">
        <v>15</v>
      </c>
      <c r="B50" s="1549">
        <v>1000</v>
      </c>
      <c r="C50" s="1550">
        <f>'ВР 280-46 СРЕДНЕГО давления (2'!C56*'ВР 280-46 СРЕДНЕГО давления (2'!J56</f>
        <v>397541.2</v>
      </c>
      <c r="D50" s="1550">
        <f>'ВР 280-46 СРЕДНЕГО давления (2'!D56*'ВР 280-46 СРЕДНЕГО давления (2'!J56</f>
        <v>605674.89230769232</v>
      </c>
      <c r="E50" s="1550">
        <f>'ВР 280-46 СРЕДНЕГО давления (2'!E56*'ВР 280-46 СРЕДНЕГО давления (2'!J56</f>
        <v>491198.4</v>
      </c>
      <c r="F50" s="1550">
        <f>'ВР 280-46 СРЕДНЕГО давления (2'!F56*'ВР 280-46 СРЕДНЕГО давления (2'!J56</f>
        <v>652779.93846153852</v>
      </c>
      <c r="G50" s="1566" t="s">
        <v>3190</v>
      </c>
      <c r="H50" s="1563">
        <f>'ВР 280-46 СРЕДНЕГО давления (2'!H56*'ВР 280-46 СРЕДНЕГО давления (2'!J56</f>
        <v>476481.6</v>
      </c>
      <c r="I50" s="1563">
        <f>'ВР 280-46 СРЕДНЕГО давления (2'!I56*'ВР 280-46 СРЕДНЕГО давления (2'!J56</f>
        <v>489417.6</v>
      </c>
    </row>
    <row r="51" spans="1:9">
      <c r="A51" s="1554">
        <v>18.5</v>
      </c>
      <c r="B51" s="1549">
        <v>1000</v>
      </c>
      <c r="C51" s="1550">
        <f>'ВР 280-46 СРЕДНЕГО давления (2'!C57*'ВР 280-46 СРЕДНЕГО давления (2'!J57</f>
        <v>463251.60000000003</v>
      </c>
      <c r="D51" s="1550">
        <f>'ВР 280-46 СРЕДНЕГО давления (2'!D57*'ВР 280-46 СРЕДНЕГО давления (2'!J57</f>
        <v>661276</v>
      </c>
      <c r="E51" s="1566" t="s">
        <v>3190</v>
      </c>
      <c r="F51" s="1566" t="s">
        <v>3190</v>
      </c>
      <c r="G51" s="1566" t="s">
        <v>3190</v>
      </c>
      <c r="H51" s="1563">
        <f>'ВР 280-46 СРЕДНЕГО давления (2'!H57*'ВР 280-46 СРЕДНЕГО давления (2'!J57</f>
        <v>542192</v>
      </c>
      <c r="I51" s="1563">
        <f>'ВР 280-46 СРЕДНЕГО давления (2'!I57*'ВР 280-46 СРЕДНЕГО давления (2'!J57</f>
        <v>555128</v>
      </c>
    </row>
    <row r="52" spans="1:9">
      <c r="A52" s="1554">
        <v>22</v>
      </c>
      <c r="B52" s="1549">
        <v>1000</v>
      </c>
      <c r="C52" s="1550">
        <f>'ВР 280-46 СРЕДНЕГО давления (2'!C58*'ВР 280-46 СРЕДНЕГО давления (2'!J58</f>
        <v>556256.4</v>
      </c>
      <c r="D52" s="1550">
        <f>'ВР 280-46 СРЕДНЕГО давления (2'!D58*'ВР 280-46 СРЕДНЕГО давления (2'!J58</f>
        <v>739972.36923076923</v>
      </c>
      <c r="E52" s="1566" t="s">
        <v>3190</v>
      </c>
      <c r="F52" s="1566" t="s">
        <v>3190</v>
      </c>
      <c r="G52" s="1566" t="s">
        <v>3190</v>
      </c>
      <c r="H52" s="1563">
        <f>'ВР 280-46 СРЕДНЕГО давления (2'!H58*'ВР 280-46 СРЕДНЕГО давления (2'!J58</f>
        <v>635196.80000000005</v>
      </c>
      <c r="I52" s="1563">
        <f>'ВР 280-46 СРЕДНЕГО давления (2'!I58*'ВР 280-46 СРЕДНЕГО давления (2'!J58</f>
        <v>648132.80000000005</v>
      </c>
    </row>
    <row r="53" spans="1:9">
      <c r="A53" s="3228" t="s">
        <v>3234</v>
      </c>
      <c r="B53" s="3229"/>
      <c r="C53" s="3229"/>
      <c r="D53" s="3229"/>
      <c r="E53" s="3229"/>
      <c r="F53" s="3229"/>
      <c r="G53" s="3229"/>
      <c r="H53" s="3229"/>
      <c r="I53" s="3230"/>
    </row>
    <row r="54" spans="1:9">
      <c r="A54" s="1554">
        <v>15</v>
      </c>
      <c r="B54" s="1565">
        <v>750</v>
      </c>
      <c r="C54" s="1550">
        <f>'ВР 280-46 СРЕДНЕГО давления (2'!C60*'ВР 280-46 СРЕДНЕГО давления (2'!J60</f>
        <v>562887.36</v>
      </c>
      <c r="D54" s="1550">
        <f>'ВР 280-46 СРЕДНЕГО давления (2'!D60*'ВР 280-46 СРЕДНЕГО давления (2'!J60</f>
        <v>900383.5076923077</v>
      </c>
      <c r="E54" s="1566" t="s">
        <v>3190</v>
      </c>
      <c r="F54" s="1566" t="s">
        <v>3190</v>
      </c>
      <c r="G54" s="1566" t="s">
        <v>3190</v>
      </c>
      <c r="H54" s="1563">
        <f>'ВР 280-46 СРЕДНЕГО давления (2'!H60*'ВР 280-46 СРЕДНЕГО давления (2'!J60</f>
        <v>632027.19999999995</v>
      </c>
      <c r="I54" s="1563">
        <f>'ВР 280-46 СРЕДНЕГО давления (2'!I60*'ВР 280-46 СРЕДНЕГО давления (2'!J60</f>
        <v>644963.19999999995</v>
      </c>
    </row>
    <row r="55" spans="1:9">
      <c r="A55" s="1554">
        <v>18.5</v>
      </c>
      <c r="B55" s="1565">
        <v>750</v>
      </c>
      <c r="C55" s="1550">
        <f>'ВР 280-46 СРЕДНЕГО давления (2'!C61*'ВР 280-46 СРЕДНЕГО давления (2'!J61</f>
        <v>681058.56</v>
      </c>
      <c r="D55" s="1550">
        <f>'ВР 280-46 СРЕДНЕГО давления (2'!D61*'ВР 280-46 СРЕДНЕГО давления (2'!J61</f>
        <v>1000374.5230769231</v>
      </c>
      <c r="E55" s="1566" t="s">
        <v>3190</v>
      </c>
      <c r="F55" s="1566" t="s">
        <v>3190</v>
      </c>
      <c r="G55" s="1566" t="s">
        <v>3190</v>
      </c>
      <c r="H55" s="1563">
        <f>'ВР 280-46 СРЕДНЕГО давления (2'!H61*'ВР 280-46 СРЕДНЕГО давления (2'!J61</f>
        <v>750198.4</v>
      </c>
      <c r="I55" s="1563">
        <f>'ВР 280-46 СРЕДНЕГО давления (2'!I61*'ВР 280-46 СРЕДНЕГО давления (2'!J61</f>
        <v>763134.4</v>
      </c>
    </row>
    <row r="56" spans="1:9">
      <c r="A56" s="1554">
        <v>22</v>
      </c>
      <c r="B56" s="1565">
        <v>750</v>
      </c>
      <c r="C56" s="1550">
        <f>'ВР 280-46 СРЕДНЕГО давления (2'!C62*'ВР 280-46 СРЕДНЕГО давления (2'!J62</f>
        <v>723752.95999999996</v>
      </c>
      <c r="D56" s="1550">
        <f>'ВР 280-46 СРЕДНЕГО давления (2'!D62*'ВР 280-46 СРЕДНЕГО давления (2'!J62</f>
        <v>1036500.5538461539</v>
      </c>
      <c r="E56" s="1566" t="s">
        <v>3190</v>
      </c>
      <c r="F56" s="1566" t="s">
        <v>3190</v>
      </c>
      <c r="G56" s="1566" t="s">
        <v>3190</v>
      </c>
      <c r="H56" s="1563">
        <f>'ВР 280-46 СРЕДНЕГО давления (2'!H62*'ВР 280-46 СРЕДНЕГО давления (2'!J62</f>
        <v>792892.8</v>
      </c>
      <c r="I56" s="1563">
        <f>'ВР 280-46 СРЕДНЕГО давления (2'!I62*'ВР 280-46 СРЕДНЕГО давления (2'!J62</f>
        <v>805828.8</v>
      </c>
    </row>
    <row r="57" spans="1:9">
      <c r="A57" s="1554">
        <v>30</v>
      </c>
      <c r="B57" s="1565">
        <v>750</v>
      </c>
      <c r="C57" s="1550">
        <f>'ВР 280-46 СРЕДНЕГО давления (2'!C63*'ВР 280-46 СРЕДНЕГО давления (2'!J63</f>
        <v>852855.36</v>
      </c>
      <c r="D57" s="1550">
        <f>'ВР 280-46 СРЕДНЕГО давления (2'!D63*'ВР 280-46 СРЕДНЕГО давления (2'!J63</f>
        <v>1145741.0461538462</v>
      </c>
      <c r="E57" s="1566" t="s">
        <v>3190</v>
      </c>
      <c r="F57" s="1566" t="s">
        <v>3190</v>
      </c>
      <c r="G57" s="1566" t="s">
        <v>3190</v>
      </c>
      <c r="H57" s="1563">
        <f>'ВР 280-46 СРЕДНЕГО давления (2'!H63*'ВР 280-46 СРЕДНЕГО давления (2'!J63</f>
        <v>921995.2</v>
      </c>
      <c r="I57" s="1563">
        <f>'ВР 280-46 СРЕДНЕГО давления (2'!I63*'ВР 280-46 СРЕДНЕГО давления (2'!J63</f>
        <v>934931.2</v>
      </c>
    </row>
    <row r="58" spans="1:9">
      <c r="A58" s="1554">
        <v>37</v>
      </c>
      <c r="B58" s="1549">
        <v>1000</v>
      </c>
      <c r="C58" s="1550">
        <f>'ВР 280-46 СРЕДНЕГО давления (2'!C64*'ВР 280-46 СРЕДНЕГО давления (2'!J64</f>
        <v>857234.56</v>
      </c>
      <c r="D58" s="1550">
        <f>'ВР 280-46 СРЕДНЕГО давления (2'!D64*'ВР 280-46 СРЕДНЕГО давления (2'!J64</f>
        <v>1149446.5230769231</v>
      </c>
      <c r="E58" s="1566" t="s">
        <v>3190</v>
      </c>
      <c r="F58" s="1566" t="s">
        <v>3190</v>
      </c>
      <c r="G58" s="1566" t="s">
        <v>3190</v>
      </c>
      <c r="H58" s="1563">
        <f>'ВР 280-46 СРЕДНЕГО давления (2'!H64*'ВР 280-46 СРЕДНЕГО давления (2'!J64</f>
        <v>926374.40000000014</v>
      </c>
      <c r="I58" s="1563">
        <f>'ВР 280-46 СРЕДНЕГО давления (2'!I64*'ВР 280-46 СРЕДНЕГО давления (2'!J64</f>
        <v>939310.40000000014</v>
      </c>
    </row>
    <row r="59" spans="1:9">
      <c r="A59" s="1556">
        <v>45</v>
      </c>
      <c r="B59" s="1549">
        <v>1000</v>
      </c>
      <c r="C59" s="1550">
        <f>'ВР 280-46 СРЕДНЕГО давления (2'!C65*'ВР 280-46 СРЕДНЕГО давления (2'!J65</f>
        <v>972135.3600000001</v>
      </c>
      <c r="D59" s="1550">
        <f>'ВР 280-46 СРЕДНЕГО давления (2'!D65*'ВР 280-46 СРЕДНЕГО давления (2'!J65</f>
        <v>1246670.2769230769</v>
      </c>
      <c r="E59" s="1566" t="s">
        <v>3190</v>
      </c>
      <c r="F59" s="1566" t="s">
        <v>3190</v>
      </c>
      <c r="G59" s="1566" t="s">
        <v>3190</v>
      </c>
      <c r="H59" s="1563">
        <f>'ВР 280-46 СРЕДНЕГО давления (2'!H65*'ВР 280-46 СРЕДНЕГО давления (2'!J65</f>
        <v>1041275.2000000001</v>
      </c>
      <c r="I59" s="1563">
        <f>'ВР 280-46 СРЕДНЕГО давления (2'!I65*'ВР 280-46 СРЕДНЕГО давления (2'!J65</f>
        <v>1054211.2</v>
      </c>
    </row>
    <row r="60" spans="1:9">
      <c r="A60" s="3228" t="s">
        <v>3235</v>
      </c>
      <c r="B60" s="3229"/>
      <c r="C60" s="3229"/>
      <c r="D60" s="3230"/>
      <c r="E60" s="3231" t="s">
        <v>3192</v>
      </c>
      <c r="F60" s="3232"/>
      <c r="G60" s="3232"/>
      <c r="H60" s="3232"/>
      <c r="I60" s="3233"/>
    </row>
    <row r="61" spans="1:9">
      <c r="A61" s="1560">
        <v>15</v>
      </c>
      <c r="B61" s="1567">
        <v>750</v>
      </c>
      <c r="C61" s="1550">
        <f>'ВР 280-46 СРЕДНЕГО давления (2'!C67*'ВР 280-46 СРЕДНЕГО давления (2'!J67</f>
        <v>940309.78461538465</v>
      </c>
      <c r="D61" s="1550">
        <f>'ВР 280-46 СРЕДНЕГО давления (2'!D67*'ВР 280-46 СРЕДНЕГО давления (2'!J67</f>
        <v>1476135.0153846154</v>
      </c>
      <c r="E61" s="1568" t="s">
        <v>3206</v>
      </c>
      <c r="F61" s="1569"/>
      <c r="G61" s="1570"/>
      <c r="H61" s="1571"/>
      <c r="I61" s="1571"/>
    </row>
    <row r="62" spans="1:9">
      <c r="A62" s="1554">
        <v>18.5</v>
      </c>
      <c r="B62" s="1567">
        <v>750</v>
      </c>
      <c r="C62" s="1550">
        <f>'ВР 280-46 СРЕДНЕГО давления (2'!C68*'ВР 280-46 СРЕДНЕГО давления (2'!J68</f>
        <v>1040300.8</v>
      </c>
      <c r="D62" s="1550">
        <f>'ВР 280-46 СРЕДНЕГО давления (2'!D68*'ВР 280-46 СРЕДНЕГО давления (2'!J68</f>
        <v>1576126.0307692308</v>
      </c>
      <c r="E62" s="1568" t="s">
        <v>3206</v>
      </c>
      <c r="F62" s="1569"/>
      <c r="G62" s="1570"/>
      <c r="H62" s="1572"/>
      <c r="I62" s="1572"/>
    </row>
    <row r="63" spans="1:9">
      <c r="A63" s="1554">
        <v>22</v>
      </c>
      <c r="B63" s="1567">
        <v>750</v>
      </c>
      <c r="C63" s="1550">
        <f>'ВР 280-46 СРЕДНЕГО давления (2'!C69*'ВР 280-46 СРЕДНЕГО давления (2'!J69</f>
        <v>1076426.8307692308</v>
      </c>
      <c r="D63" s="1550">
        <f>'ВР 280-46 СРЕДНЕГО давления (2'!D69*'ВР 280-46 СРЕДНЕГО давления (2'!J69</f>
        <v>1612252.0615384616</v>
      </c>
      <c r="E63" s="1568" t="s">
        <v>3206</v>
      </c>
      <c r="F63" s="1569"/>
      <c r="G63" s="1570"/>
      <c r="H63" s="1572"/>
      <c r="I63" s="1572"/>
    </row>
    <row r="64" spans="1:9">
      <c r="A64" s="1554">
        <v>30</v>
      </c>
      <c r="B64" s="1567">
        <v>750</v>
      </c>
      <c r="C64" s="1550">
        <f>'ВР 280-46 СРЕДНЕГО давления (2'!C70*'ВР 280-46 СРЕДНЕГО давления (2'!J70</f>
        <v>1185667.3230769231</v>
      </c>
      <c r="D64" s="1550">
        <f>'ВР 280-46 СРЕДНЕГО давления (2'!D70*'ВР 280-46 СРЕДНЕГО давления (2'!J70</f>
        <v>1721492.5538461539</v>
      </c>
      <c r="E64" s="1568" t="s">
        <v>3206</v>
      </c>
      <c r="F64" s="1569"/>
      <c r="G64" s="1570"/>
      <c r="H64" s="1572"/>
      <c r="I64" s="1572"/>
    </row>
    <row r="65" spans="1:9">
      <c r="A65" s="1554">
        <v>37</v>
      </c>
      <c r="B65" s="1567">
        <v>1000</v>
      </c>
      <c r="C65" s="1550">
        <f>'ВР 280-46 СРЕДНЕГО давления (2'!C71*'ВР 280-46 СРЕДНЕГО давления (2'!J71</f>
        <v>1189372.8</v>
      </c>
      <c r="D65" s="1550">
        <f>'ВР 280-46 СРЕДНЕГО давления (2'!D71*'ВР 280-46 СРЕДНЕГО давления (2'!J71</f>
        <v>1725198.0307692308</v>
      </c>
      <c r="E65" s="1568" t="s">
        <v>3236</v>
      </c>
      <c r="F65" s="1569"/>
      <c r="G65" s="1570"/>
      <c r="H65" s="1572"/>
      <c r="I65" s="1572"/>
    </row>
    <row r="66" spans="1:9">
      <c r="A66" s="1554">
        <v>45</v>
      </c>
      <c r="B66" s="1567">
        <v>1000</v>
      </c>
      <c r="C66" s="1550">
        <f>'ВР 280-46 СРЕДНЕГО давления (2'!C72*'ВР 280-46 СРЕДНЕГО давления (2'!J72</f>
        <v>1286596.5538461539</v>
      </c>
      <c r="D66" s="1550">
        <f>'ВР 280-46 СРЕДНЕГО давления (2'!D72*'ВР 280-46 СРЕДНЕГО давления (2'!J72</f>
        <v>1822421.7846153846</v>
      </c>
      <c r="E66" s="1568" t="s">
        <v>3236</v>
      </c>
      <c r="F66" s="1569"/>
      <c r="G66" s="1570"/>
      <c r="H66" s="1573"/>
      <c r="I66" s="1573"/>
    </row>
    <row r="67" spans="1:9">
      <c r="A67" s="3228" t="s">
        <v>3237</v>
      </c>
      <c r="B67" s="3229"/>
      <c r="C67" s="3229"/>
      <c r="D67" s="3229"/>
      <c r="E67" s="3229"/>
      <c r="F67" s="3229"/>
      <c r="G67" s="3229"/>
      <c r="H67" s="3229"/>
      <c r="I67" s="3230"/>
    </row>
    <row r="68" spans="1:9">
      <c r="A68" s="1574">
        <v>15</v>
      </c>
      <c r="B68" s="1575">
        <v>750</v>
      </c>
      <c r="C68" s="1550">
        <f>'ВР 280-46 СРЕДНЕГО давления (2'!C74*'ВР 280-46 СРЕДНЕГО давления (2'!J74</f>
        <v>1219168.2461538462</v>
      </c>
      <c r="D68" s="1576" t="s">
        <v>3190</v>
      </c>
      <c r="E68" s="1576"/>
      <c r="F68" s="1577"/>
      <c r="G68" s="1578"/>
      <c r="H68" s="1579"/>
      <c r="I68" s="1579"/>
    </row>
    <row r="69" spans="1:9">
      <c r="A69" s="1574">
        <v>18.5</v>
      </c>
      <c r="B69" s="1575">
        <v>750</v>
      </c>
      <c r="C69" s="1550">
        <f>'ВР 280-46 СРЕДНЕГО давления (2'!C75*'ВР 280-46 СРЕДНЕГО давления (2'!J75</f>
        <v>1319159.2615384615</v>
      </c>
      <c r="D69" s="1576" t="s">
        <v>3190</v>
      </c>
      <c r="E69" s="1576"/>
      <c r="F69" s="1577"/>
      <c r="G69" s="1578"/>
      <c r="H69" s="1580"/>
      <c r="I69" s="1580"/>
    </row>
    <row r="70" spans="1:9">
      <c r="A70" s="1574">
        <v>22</v>
      </c>
      <c r="B70" s="1575">
        <v>750</v>
      </c>
      <c r="C70" s="1550">
        <f>'ВР 280-46 СРЕДНЕГО давления (2'!C76*'ВР 280-46 СРЕДНЕГО давления (2'!J76</f>
        <v>1355285.2923076923</v>
      </c>
      <c r="D70" s="1576" t="s">
        <v>3190</v>
      </c>
      <c r="E70" s="1576"/>
      <c r="F70" s="1577"/>
      <c r="G70" s="1578"/>
      <c r="H70" s="1580"/>
      <c r="I70" s="1580"/>
    </row>
    <row r="71" spans="1:9">
      <c r="A71" s="1581">
        <v>30</v>
      </c>
      <c r="B71" s="1575">
        <v>750</v>
      </c>
      <c r="C71" s="1550">
        <f>'ВР 280-46 СРЕДНЕГО давления (2'!C77*'ВР 280-46 СРЕДНЕГО давления (2'!J77</f>
        <v>1464525.7846153846</v>
      </c>
      <c r="D71" s="1576" t="s">
        <v>3190</v>
      </c>
      <c r="E71" s="1576"/>
      <c r="F71" s="1577"/>
      <c r="G71" s="1578"/>
      <c r="H71" s="1582"/>
      <c r="I71" s="1582"/>
    </row>
    <row r="72" spans="1:9">
      <c r="A72" s="3228" t="s">
        <v>3238</v>
      </c>
      <c r="B72" s="3229"/>
      <c r="C72" s="3229"/>
      <c r="D72" s="3229"/>
      <c r="E72" s="3229"/>
      <c r="F72" s="3229"/>
      <c r="G72" s="3229"/>
      <c r="H72" s="3229"/>
      <c r="I72" s="3230"/>
    </row>
    <row r="73" spans="1:9">
      <c r="A73" s="1581">
        <v>30</v>
      </c>
      <c r="B73" s="1575">
        <v>750</v>
      </c>
      <c r="C73" s="1550">
        <f>'ВР 280-46 СРЕДНЕГО давления (2'!C79*'ВР 280-46 СРЕДНЕГО давления (2'!J79</f>
        <v>1972050.0635584861</v>
      </c>
      <c r="D73" s="1576" t="s">
        <v>3190</v>
      </c>
      <c r="E73" s="1576"/>
      <c r="F73" s="1576"/>
      <c r="G73" s="1578"/>
      <c r="H73" s="1579"/>
      <c r="I73" s="1579"/>
    </row>
    <row r="74" spans="1:9">
      <c r="A74" s="1581">
        <v>37</v>
      </c>
      <c r="B74" s="1575">
        <v>750</v>
      </c>
      <c r="C74" s="1583" t="s">
        <v>3190</v>
      </c>
      <c r="D74" s="1576" t="s">
        <v>3190</v>
      </c>
      <c r="E74" s="1576"/>
      <c r="F74" s="1576"/>
      <c r="G74" s="1578"/>
      <c r="H74" s="1580"/>
      <c r="I74" s="1580"/>
    </row>
    <row r="75" spans="1:9">
      <c r="A75" s="1574">
        <v>55</v>
      </c>
      <c r="B75" s="1575">
        <v>750</v>
      </c>
      <c r="C75" s="1583" t="s">
        <v>3190</v>
      </c>
      <c r="D75" s="1576" t="s">
        <v>3190</v>
      </c>
      <c r="E75" s="1576"/>
      <c r="F75" s="1576"/>
      <c r="G75" s="1578"/>
      <c r="H75" s="1582"/>
      <c r="I75" s="1582"/>
    </row>
    <row r="76" spans="1:9" ht="9.75" customHeight="1">
      <c r="A76" s="1584"/>
      <c r="B76" s="1584"/>
      <c r="C76" s="1584"/>
      <c r="D76" s="1584"/>
      <c r="E76" s="1585"/>
      <c r="F76" s="1586"/>
      <c r="G76" s="1587"/>
      <c r="H76" s="1588"/>
      <c r="I76" s="1587"/>
    </row>
    <row r="77" spans="1:9" ht="16.5" customHeight="1">
      <c r="A77" s="1589"/>
      <c r="B77" s="1587"/>
      <c r="C77" s="1587"/>
      <c r="D77" s="1584"/>
      <c r="E77" s="1589"/>
      <c r="F77" s="1590"/>
      <c r="G77" s="1591"/>
      <c r="H77" s="1592"/>
      <c r="I77" s="1593"/>
    </row>
    <row r="78" spans="1:9">
      <c r="A78" s="1589"/>
      <c r="B78" s="1590"/>
      <c r="C78" s="1593"/>
      <c r="D78" s="1584"/>
      <c r="E78" s="1589"/>
      <c r="F78" s="1590"/>
      <c r="G78" s="1591"/>
      <c r="H78" s="1592"/>
      <c r="I78" s="1593"/>
    </row>
    <row r="79" spans="1:9">
      <c r="A79" s="1589"/>
      <c r="B79" s="1590"/>
      <c r="C79" s="1593"/>
      <c r="D79" s="1584"/>
      <c r="E79" s="1589"/>
      <c r="F79" s="1590"/>
      <c r="G79" s="1591"/>
      <c r="H79" s="1592"/>
      <c r="I79" s="1593"/>
    </row>
    <row r="80" spans="1:9">
      <c r="A80" s="1589"/>
      <c r="B80" s="1590"/>
      <c r="C80" s="1593"/>
      <c r="D80" s="1584"/>
      <c r="E80" s="1589"/>
      <c r="F80" s="1590"/>
      <c r="G80" s="1594"/>
      <c r="H80" s="1595"/>
      <c r="I80" s="1593"/>
    </row>
    <row r="81" spans="1:9">
      <c r="A81" s="1589"/>
      <c r="B81" s="1590"/>
      <c r="C81" s="1593"/>
      <c r="D81" s="1584"/>
      <c r="E81" s="1589"/>
      <c r="F81" s="1590"/>
      <c r="G81" s="1594"/>
      <c r="H81" s="1595"/>
      <c r="I81" s="1593"/>
    </row>
    <row r="82" spans="1:9">
      <c r="A82" s="1589"/>
      <c r="B82" s="1590"/>
      <c r="C82" s="1593"/>
      <c r="D82" s="1584"/>
      <c r="E82" s="1589"/>
      <c r="F82" s="1590"/>
      <c r="G82" s="1594"/>
      <c r="H82" s="1595"/>
      <c r="I82" s="1593"/>
    </row>
    <row r="83" spans="1:9">
      <c r="A83" s="1589"/>
      <c r="B83" s="1590"/>
      <c r="C83" s="1593"/>
      <c r="D83" s="1584"/>
      <c r="E83" s="1589"/>
      <c r="F83" s="1590"/>
      <c r="G83" s="1591"/>
      <c r="H83" s="1592"/>
      <c r="I83" s="1593"/>
    </row>
    <row r="84" spans="1:9">
      <c r="A84" s="1589"/>
      <c r="B84" s="1590"/>
      <c r="C84" s="1593"/>
      <c r="D84" s="1584"/>
      <c r="E84" s="1589"/>
      <c r="F84" s="1590"/>
      <c r="G84" s="1596"/>
      <c r="H84" s="1595"/>
      <c r="I84" s="1593"/>
    </row>
    <row r="85" spans="1:9" ht="14.25" customHeight="1">
      <c r="A85" s="1589"/>
      <c r="B85" s="1590"/>
      <c r="C85" s="1593"/>
      <c r="D85" s="1584"/>
      <c r="E85" s="1589"/>
      <c r="F85" s="1597"/>
      <c r="G85" s="1598"/>
      <c r="H85" s="1599"/>
      <c r="I85" s="1600"/>
    </row>
  </sheetData>
  <sheetProtection password="C617" sheet="1" objects="1" scenarios="1" selectLockedCells="1" selectUnlockedCells="1"/>
  <mergeCells count="17">
    <mergeCell ref="A5:I5"/>
    <mergeCell ref="A14:I14"/>
    <mergeCell ref="A24:I24"/>
    <mergeCell ref="A30:I30"/>
    <mergeCell ref="A53:I53"/>
    <mergeCell ref="A60:D60"/>
    <mergeCell ref="E60:I60"/>
    <mergeCell ref="A67:I67"/>
    <mergeCell ref="A72:I72"/>
    <mergeCell ref="A36:I36"/>
    <mergeCell ref="A45:I45"/>
    <mergeCell ref="A1:I1"/>
    <mergeCell ref="A2:B3"/>
    <mergeCell ref="C2:I2"/>
    <mergeCell ref="C3:D3"/>
    <mergeCell ref="E3:G3"/>
    <mergeCell ref="H3:I3"/>
  </mergeCells>
  <pageMargins left="0.76" right="0.11811023622047245" top="0.19685039370078741" bottom="0.19685039370078741" header="0.51181102362204722" footer="0.51181102362204722"/>
  <pageSetup paperSize="9" scale="6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2060"/>
  </sheetPr>
  <dimension ref="A1:AH186"/>
  <sheetViews>
    <sheetView tabSelected="1" view="pageBreakPreview" zoomScaleNormal="90" zoomScaleSheetLayoutView="100" workbookViewId="0">
      <selection activeCell="B19" sqref="B19:I19"/>
    </sheetView>
  </sheetViews>
  <sheetFormatPr defaultRowHeight="15"/>
  <cols>
    <col min="1" max="7" width="9.140625" style="255"/>
    <col min="8" max="9" width="9.140625" style="255" customWidth="1"/>
    <col min="10" max="16384" width="9.140625" style="255"/>
  </cols>
  <sheetData>
    <row r="1" spans="1:34" ht="18">
      <c r="A1" s="2463"/>
      <c r="B1" s="2464"/>
      <c r="C1" s="2465"/>
      <c r="D1" s="2466"/>
      <c r="E1" s="2466"/>
      <c r="F1" s="2467"/>
      <c r="G1" s="2467"/>
      <c r="H1" s="2467"/>
      <c r="I1" s="2467"/>
      <c r="J1" s="2468"/>
      <c r="K1" s="2469" t="s">
        <v>4077</v>
      </c>
    </row>
    <row r="2" spans="1:34" ht="18">
      <c r="A2" s="2463"/>
      <c r="B2" s="2464"/>
      <c r="C2" s="2465"/>
      <c r="D2" s="2470"/>
      <c r="E2" s="2470"/>
      <c r="F2" s="2471"/>
      <c r="G2" s="2471"/>
      <c r="H2" s="2472"/>
      <c r="I2" s="2471"/>
      <c r="J2" s="2471"/>
      <c r="K2" s="2473" t="s">
        <v>4078</v>
      </c>
    </row>
    <row r="3" spans="1:34" ht="20.25">
      <c r="A3" s="2463"/>
      <c r="B3" s="2474"/>
      <c r="C3" s="2465"/>
      <c r="D3" s="2475"/>
      <c r="E3" s="2471"/>
      <c r="F3" s="2465"/>
      <c r="G3" s="2476"/>
      <c r="H3" s="2477"/>
      <c r="I3" s="2471"/>
      <c r="J3" s="2471"/>
      <c r="K3" s="2469" t="s">
        <v>4079</v>
      </c>
    </row>
    <row r="4" spans="1:34">
      <c r="A4" s="2471"/>
      <c r="B4" s="2471"/>
      <c r="C4" s="2471"/>
      <c r="D4" s="2471"/>
      <c r="E4" s="2471"/>
      <c r="F4" s="2471"/>
      <c r="G4" s="2471"/>
      <c r="H4" s="2471"/>
      <c r="I4" s="2471"/>
      <c r="J4" s="2478"/>
      <c r="K4" s="2479" t="s">
        <v>4080</v>
      </c>
    </row>
    <row r="5" spans="1:34" ht="34.5" thickBot="1">
      <c r="A5" s="2522" t="s">
        <v>4081</v>
      </c>
      <c r="B5" s="2522"/>
      <c r="C5" s="2522"/>
      <c r="D5" s="2522"/>
      <c r="E5" s="2522"/>
      <c r="F5" s="2522"/>
      <c r="G5" s="2522"/>
      <c r="H5" s="2522"/>
      <c r="I5" s="2522"/>
      <c r="J5" s="2522"/>
      <c r="K5" s="2522"/>
    </row>
    <row r="6" spans="1:34" s="37" customFormat="1" ht="16.5" customHeight="1" thickBot="1">
      <c r="A6" s="2523" t="s">
        <v>4082</v>
      </c>
      <c r="B6" s="2524"/>
      <c r="C6" s="2524"/>
      <c r="D6" s="2524"/>
      <c r="E6" s="2524"/>
      <c r="F6" s="2524"/>
      <c r="G6" s="2524"/>
      <c r="H6" s="2524"/>
      <c r="I6" s="2524"/>
      <c r="J6" s="2524"/>
      <c r="K6" s="2525"/>
    </row>
    <row r="7" spans="1:34" s="37" customFormat="1" ht="10.5" customHeight="1">
      <c r="A7" s="2480"/>
      <c r="B7" s="2480"/>
      <c r="C7" s="2480"/>
      <c r="D7" s="2480"/>
      <c r="E7" s="2480"/>
      <c r="F7" s="2480"/>
      <c r="G7" s="2480"/>
      <c r="H7" s="2480"/>
      <c r="I7" s="2480"/>
      <c r="J7" s="2480"/>
      <c r="K7" s="2480"/>
    </row>
    <row r="8" spans="1:34" ht="19.5" customHeight="1">
      <c r="A8" s="2481"/>
      <c r="B8" s="2482" t="s">
        <v>2119</v>
      </c>
      <c r="C8" s="2483"/>
      <c r="D8" s="2483"/>
      <c r="E8" s="2483"/>
      <c r="F8" s="2483"/>
      <c r="G8" s="2483"/>
      <c r="H8" s="2483"/>
      <c r="I8" s="2483"/>
      <c r="J8" s="2481"/>
      <c r="K8" s="248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</row>
    <row r="9" spans="1:34" ht="15" customHeight="1">
      <c r="A9" s="2485"/>
      <c r="B9" s="2483"/>
      <c r="C9" s="2483"/>
      <c r="D9" s="2483"/>
      <c r="E9" s="2483"/>
      <c r="F9" s="2483"/>
      <c r="G9" s="2483"/>
      <c r="H9" s="2483"/>
      <c r="I9" s="2483"/>
      <c r="J9" s="2484"/>
      <c r="K9" s="248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  <c r="AG9" s="254"/>
      <c r="AH9" s="254"/>
    </row>
    <row r="10" spans="1:34" ht="15" customHeight="1">
      <c r="A10" s="2485"/>
      <c r="B10" s="2518" t="s">
        <v>2138</v>
      </c>
      <c r="C10" s="2518"/>
      <c r="D10" s="2518"/>
      <c r="E10" s="2518"/>
      <c r="F10" s="2518"/>
      <c r="G10" s="2518"/>
      <c r="H10" s="2518"/>
      <c r="I10" s="2518"/>
      <c r="J10" s="2484"/>
      <c r="K10" s="248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</row>
    <row r="11" spans="1:34" ht="15" customHeight="1">
      <c r="A11" s="2485"/>
      <c r="B11" s="2518" t="s">
        <v>2139</v>
      </c>
      <c r="C11" s="2518"/>
      <c r="D11" s="2518"/>
      <c r="E11" s="2518"/>
      <c r="F11" s="2518"/>
      <c r="G11" s="2518"/>
      <c r="H11" s="2518"/>
      <c r="I11" s="2518"/>
      <c r="J11" s="2484"/>
      <c r="K11" s="248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  <c r="AG11" s="254"/>
      <c r="AH11" s="254"/>
    </row>
    <row r="12" spans="1:34" ht="15" customHeight="1">
      <c r="A12" s="2485"/>
      <c r="B12" s="2518" t="s">
        <v>2140</v>
      </c>
      <c r="C12" s="2518"/>
      <c r="D12" s="2518"/>
      <c r="E12" s="2518"/>
      <c r="F12" s="2518"/>
      <c r="G12" s="2462"/>
      <c r="H12" s="2462"/>
      <c r="I12" s="2462"/>
      <c r="J12" s="2484"/>
      <c r="K12" s="248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</row>
    <row r="13" spans="1:34" ht="15" customHeight="1">
      <c r="A13" s="2481"/>
      <c r="B13" s="2518" t="s">
        <v>2141</v>
      </c>
      <c r="C13" s="2518"/>
      <c r="D13" s="2518"/>
      <c r="E13" s="2518"/>
      <c r="F13" s="2518"/>
      <c r="G13" s="2518"/>
      <c r="H13" s="2518"/>
      <c r="I13" s="2518"/>
      <c r="J13" s="2484"/>
      <c r="K13" s="248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</row>
    <row r="14" spans="1:34" ht="15" customHeight="1">
      <c r="A14" s="2483"/>
      <c r="B14" s="2518" t="s">
        <v>2142</v>
      </c>
      <c r="C14" s="2518"/>
      <c r="D14" s="2518"/>
      <c r="E14" s="2518"/>
      <c r="F14" s="2518"/>
      <c r="G14" s="2518"/>
      <c r="H14" s="2518"/>
      <c r="I14" s="2518"/>
      <c r="J14" s="2484"/>
      <c r="K14" s="248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</row>
    <row r="15" spans="1:34" ht="15" customHeight="1">
      <c r="A15" s="2483"/>
      <c r="B15" s="2518" t="s">
        <v>2143</v>
      </c>
      <c r="C15" s="2518"/>
      <c r="D15" s="2518"/>
      <c r="E15" s="2518"/>
      <c r="F15" s="2518"/>
      <c r="G15" s="2518"/>
      <c r="H15" s="2518"/>
      <c r="I15" s="2518"/>
      <c r="J15" s="2484"/>
      <c r="K15" s="248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</row>
    <row r="16" spans="1:34" ht="15" customHeight="1">
      <c r="A16" s="2483"/>
      <c r="B16" s="2518" t="s">
        <v>2144</v>
      </c>
      <c r="C16" s="2518"/>
      <c r="D16" s="2518"/>
      <c r="E16" s="2518"/>
      <c r="F16" s="2518"/>
      <c r="G16" s="2518"/>
      <c r="H16" s="2518"/>
      <c r="I16" s="2518"/>
      <c r="J16" s="2484"/>
      <c r="K16" s="248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  <c r="AG16" s="254"/>
      <c r="AH16" s="254"/>
    </row>
    <row r="17" spans="1:34" ht="21">
      <c r="A17" s="2483"/>
      <c r="B17" s="2518" t="s">
        <v>2145</v>
      </c>
      <c r="C17" s="2518"/>
      <c r="D17" s="2518"/>
      <c r="E17" s="2518"/>
      <c r="F17" s="2518"/>
      <c r="G17" s="2518"/>
      <c r="H17" s="2518"/>
      <c r="I17" s="2518"/>
      <c r="J17" s="2484"/>
      <c r="K17" s="248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</row>
    <row r="18" spans="1:34" ht="21">
      <c r="A18" s="2483"/>
      <c r="B18" s="2519" t="s">
        <v>4083</v>
      </c>
      <c r="C18" s="2519"/>
      <c r="D18" s="2519"/>
      <c r="E18" s="2519"/>
      <c r="F18" s="2519"/>
      <c r="G18" s="2519"/>
      <c r="H18" s="2519"/>
      <c r="I18" s="2519"/>
      <c r="J18" s="2484"/>
      <c r="K18" s="248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</row>
    <row r="19" spans="1:34" ht="21">
      <c r="A19" s="2483"/>
      <c r="B19" s="2518" t="s">
        <v>2146</v>
      </c>
      <c r="C19" s="2518"/>
      <c r="D19" s="2518"/>
      <c r="E19" s="2518"/>
      <c r="F19" s="2518"/>
      <c r="G19" s="2518"/>
      <c r="H19" s="2518"/>
      <c r="I19" s="2518"/>
      <c r="J19" s="2484"/>
      <c r="K19" s="248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</row>
    <row r="20" spans="1:34" ht="21">
      <c r="A20" s="2483"/>
      <c r="B20" s="2518" t="s">
        <v>2147</v>
      </c>
      <c r="C20" s="2518"/>
      <c r="D20" s="2518"/>
      <c r="E20" s="2518"/>
      <c r="F20" s="2518"/>
      <c r="G20" s="2518"/>
      <c r="H20" s="2518"/>
      <c r="I20" s="2518"/>
      <c r="J20" s="2484"/>
      <c r="K20" s="248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</row>
    <row r="21" spans="1:34" ht="21">
      <c r="A21" s="2483"/>
      <c r="B21" s="2519" t="s">
        <v>2148</v>
      </c>
      <c r="C21" s="2519"/>
      <c r="D21" s="2519"/>
      <c r="E21" s="2519"/>
      <c r="F21" s="2519"/>
      <c r="G21" s="2519"/>
      <c r="H21" s="2519"/>
      <c r="I21" s="2519"/>
      <c r="J21" s="2484"/>
      <c r="K21" s="248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</row>
    <row r="22" spans="1:34" ht="21">
      <c r="A22" s="2483"/>
      <c r="B22" s="2519" t="s">
        <v>2149</v>
      </c>
      <c r="C22" s="2519"/>
      <c r="D22" s="2519"/>
      <c r="E22" s="2519"/>
      <c r="F22" s="2519"/>
      <c r="G22" s="2519"/>
      <c r="H22" s="2519"/>
      <c r="I22" s="2519"/>
      <c r="J22" s="2484"/>
      <c r="K22" s="248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</row>
    <row r="23" spans="1:34" ht="21">
      <c r="A23" s="2483"/>
      <c r="B23" s="2519" t="s">
        <v>2150</v>
      </c>
      <c r="C23" s="2519"/>
      <c r="D23" s="2519"/>
      <c r="E23" s="2519"/>
      <c r="F23" s="2519"/>
      <c r="G23" s="2519"/>
      <c r="H23" s="2519"/>
      <c r="I23" s="2519"/>
      <c r="J23" s="2484"/>
      <c r="K23" s="2484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/>
    </row>
    <row r="24" spans="1:34" ht="21">
      <c r="A24" s="2483"/>
      <c r="B24" s="2518" t="s">
        <v>2151</v>
      </c>
      <c r="C24" s="2518"/>
      <c r="D24" s="2518"/>
      <c r="E24" s="2518"/>
      <c r="F24" s="2518"/>
      <c r="G24" s="2518"/>
      <c r="H24" s="2518"/>
      <c r="I24" s="2518"/>
      <c r="J24" s="2484"/>
      <c r="K24" s="248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/>
    </row>
    <row r="25" spans="1:34" ht="21">
      <c r="A25" s="2483"/>
      <c r="B25" s="2518" t="s">
        <v>2152</v>
      </c>
      <c r="C25" s="2518"/>
      <c r="D25" s="2518"/>
      <c r="E25" s="2518"/>
      <c r="F25" s="2518"/>
      <c r="G25" s="2518"/>
      <c r="H25" s="2518"/>
      <c r="I25" s="2518"/>
      <c r="J25" s="2484"/>
      <c r="K25" s="248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</row>
    <row r="26" spans="1:34" ht="21">
      <c r="A26" s="2483"/>
      <c r="B26" s="2518" t="s">
        <v>2153</v>
      </c>
      <c r="C26" s="2518"/>
      <c r="D26" s="2518"/>
      <c r="E26" s="2518"/>
      <c r="F26" s="2518"/>
      <c r="G26" s="2518"/>
      <c r="H26" s="2518"/>
      <c r="I26" s="2518"/>
      <c r="J26" s="2484"/>
      <c r="K26" s="2484"/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  <c r="AF26" s="254"/>
      <c r="AG26" s="254"/>
      <c r="AH26" s="254"/>
    </row>
    <row r="27" spans="1:34" ht="21">
      <c r="A27" s="2483"/>
      <c r="B27" s="2518" t="s">
        <v>2154</v>
      </c>
      <c r="C27" s="2518"/>
      <c r="D27" s="2518"/>
      <c r="E27" s="2518"/>
      <c r="F27" s="2518"/>
      <c r="G27" s="2518"/>
      <c r="H27" s="2518"/>
      <c r="I27" s="2518"/>
      <c r="J27" s="2484"/>
      <c r="K27" s="2484"/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  <c r="AF27" s="254"/>
      <c r="AG27" s="254"/>
      <c r="AH27" s="254"/>
    </row>
    <row r="28" spans="1:34" ht="21">
      <c r="A28" s="2483"/>
      <c r="B28" s="2518" t="s">
        <v>2155</v>
      </c>
      <c r="C28" s="2518"/>
      <c r="D28" s="2518"/>
      <c r="E28" s="2518"/>
      <c r="F28" s="2518"/>
      <c r="G28" s="2518"/>
      <c r="H28" s="2518"/>
      <c r="I28" s="2518"/>
      <c r="J28" s="2483"/>
      <c r="K28" s="248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</row>
    <row r="29" spans="1:34" ht="21">
      <c r="A29" s="2483"/>
      <c r="B29" s="2518" t="s">
        <v>2156</v>
      </c>
      <c r="C29" s="2518"/>
      <c r="D29" s="2518"/>
      <c r="E29" s="2518"/>
      <c r="F29" s="2518"/>
      <c r="G29" s="2518"/>
      <c r="H29" s="2518"/>
      <c r="I29" s="2518"/>
      <c r="J29" s="2484"/>
      <c r="K29" s="248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</row>
    <row r="30" spans="1:34" ht="21">
      <c r="A30" s="2483"/>
      <c r="B30" s="2518" t="s">
        <v>2157</v>
      </c>
      <c r="C30" s="2518"/>
      <c r="D30" s="2518"/>
      <c r="E30" s="2518"/>
      <c r="F30" s="2518"/>
      <c r="G30" s="2518"/>
      <c r="H30" s="2518"/>
      <c r="I30" s="2518"/>
      <c r="J30" s="2484"/>
      <c r="K30" s="248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</row>
    <row r="31" spans="1:34" ht="21">
      <c r="A31" s="2483"/>
      <c r="B31" s="2518" t="s">
        <v>2158</v>
      </c>
      <c r="C31" s="2518"/>
      <c r="D31" s="2518"/>
      <c r="E31" s="2518"/>
      <c r="F31" s="2518"/>
      <c r="G31" s="2518"/>
      <c r="H31" s="2518"/>
      <c r="I31" s="2518"/>
      <c r="J31" s="2484"/>
      <c r="K31" s="248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</row>
    <row r="32" spans="1:34" ht="21">
      <c r="A32" s="2483"/>
      <c r="B32" s="2518" t="s">
        <v>2159</v>
      </c>
      <c r="C32" s="2518"/>
      <c r="D32" s="2518"/>
      <c r="E32" s="2518"/>
      <c r="F32" s="2518"/>
      <c r="G32" s="2518"/>
      <c r="H32" s="2518"/>
      <c r="I32" s="2518"/>
      <c r="J32" s="2484"/>
      <c r="K32" s="248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</row>
    <row r="33" spans="1:34" ht="21">
      <c r="A33" s="2483"/>
      <c r="B33" s="2518" t="s">
        <v>2160</v>
      </c>
      <c r="C33" s="2518"/>
      <c r="D33" s="2518"/>
      <c r="E33" s="2518"/>
      <c r="F33" s="2518"/>
      <c r="G33" s="2518"/>
      <c r="H33" s="2518"/>
      <c r="I33" s="2518"/>
      <c r="J33" s="2484"/>
      <c r="K33" s="248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</row>
    <row r="34" spans="1:34" ht="21">
      <c r="A34" s="2484"/>
      <c r="B34" s="2518" t="s">
        <v>2161</v>
      </c>
      <c r="C34" s="2518"/>
      <c r="D34" s="2518"/>
      <c r="E34" s="2518"/>
      <c r="F34" s="2518"/>
      <c r="G34" s="2518"/>
      <c r="H34" s="2518"/>
      <c r="I34" s="2518"/>
      <c r="J34" s="2484"/>
      <c r="K34" s="248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</row>
    <row r="35" spans="1:34" ht="21">
      <c r="A35" s="2484"/>
      <c r="B35" s="2518" t="s">
        <v>2162</v>
      </c>
      <c r="C35" s="2518"/>
      <c r="D35" s="2518"/>
      <c r="E35" s="2518"/>
      <c r="F35" s="2518"/>
      <c r="G35" s="2518"/>
      <c r="H35" s="2518"/>
      <c r="I35" s="2518"/>
      <c r="J35" s="2484"/>
      <c r="K35" s="248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</row>
    <row r="36" spans="1:34" ht="21">
      <c r="A36" s="2484"/>
      <c r="B36" s="2518" t="s">
        <v>2163</v>
      </c>
      <c r="C36" s="2518"/>
      <c r="D36" s="2518"/>
      <c r="E36" s="2518"/>
      <c r="F36" s="2518"/>
      <c r="G36" s="2518"/>
      <c r="H36" s="2518"/>
      <c r="I36" s="2518"/>
      <c r="J36" s="2484"/>
      <c r="K36" s="248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  <c r="AF36" s="254"/>
      <c r="AG36" s="254"/>
      <c r="AH36" s="254"/>
    </row>
    <row r="37" spans="1:34" ht="21">
      <c r="A37" s="2484"/>
      <c r="B37" s="2518" t="s">
        <v>2164</v>
      </c>
      <c r="C37" s="2518"/>
      <c r="D37" s="2518"/>
      <c r="E37" s="2518"/>
      <c r="F37" s="2518"/>
      <c r="G37" s="2518"/>
      <c r="H37" s="2518"/>
      <c r="I37" s="2518"/>
      <c r="J37" s="2484"/>
      <c r="K37" s="248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  <c r="AF37" s="254"/>
      <c r="AG37" s="254"/>
      <c r="AH37" s="254"/>
    </row>
    <row r="38" spans="1:34" ht="21">
      <c r="A38" s="2484"/>
      <c r="B38" s="2521" t="s">
        <v>2165</v>
      </c>
      <c r="C38" s="2521"/>
      <c r="D38" s="2521"/>
      <c r="E38" s="2521"/>
      <c r="F38" s="2521"/>
      <c r="G38" s="2521"/>
      <c r="H38" s="2521"/>
      <c r="I38" s="2521"/>
      <c r="J38" s="2484"/>
      <c r="K38" s="248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  <c r="AF38" s="254"/>
      <c r="AG38" s="254"/>
      <c r="AH38" s="254"/>
    </row>
    <row r="39" spans="1:34" ht="21">
      <c r="A39" s="2484"/>
      <c r="B39" s="2521" t="s">
        <v>2166</v>
      </c>
      <c r="C39" s="2521"/>
      <c r="D39" s="2521"/>
      <c r="E39" s="2521"/>
      <c r="F39" s="2521"/>
      <c r="G39" s="2521"/>
      <c r="H39" s="2521"/>
      <c r="I39" s="2521"/>
      <c r="J39" s="2484"/>
      <c r="K39" s="248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  <c r="AF39" s="254"/>
      <c r="AG39" s="254"/>
      <c r="AH39" s="254"/>
    </row>
    <row r="40" spans="1:34" ht="21">
      <c r="A40" s="2484"/>
      <c r="B40" s="2521" t="s">
        <v>2167</v>
      </c>
      <c r="C40" s="2521"/>
      <c r="D40" s="2521"/>
      <c r="E40" s="2521"/>
      <c r="F40" s="2521"/>
      <c r="G40" s="2521"/>
      <c r="H40" s="2521"/>
      <c r="I40" s="2521"/>
      <c r="J40" s="2484"/>
      <c r="K40" s="248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  <c r="AF40" s="254"/>
      <c r="AG40" s="254"/>
      <c r="AH40" s="254"/>
    </row>
    <row r="41" spans="1:34" ht="21">
      <c r="A41" s="2484"/>
      <c r="B41" s="2521" t="s">
        <v>2168</v>
      </c>
      <c r="C41" s="2521"/>
      <c r="D41" s="2521"/>
      <c r="E41" s="2521"/>
      <c r="F41" s="2521"/>
      <c r="G41" s="2521"/>
      <c r="H41" s="2521"/>
      <c r="I41" s="2521"/>
      <c r="J41" s="2484"/>
      <c r="K41" s="248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  <c r="AH41" s="254"/>
    </row>
    <row r="42" spans="1:34" ht="21">
      <c r="A42" s="2484"/>
      <c r="B42" s="2521" t="s">
        <v>2169</v>
      </c>
      <c r="C42" s="2521"/>
      <c r="D42" s="2521"/>
      <c r="E42" s="2521"/>
      <c r="F42" s="2521"/>
      <c r="G42" s="2521"/>
      <c r="H42" s="2521"/>
      <c r="I42" s="2521"/>
      <c r="J42" s="2484"/>
      <c r="K42" s="248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  <c r="AF42" s="254"/>
      <c r="AG42" s="254"/>
      <c r="AH42" s="254"/>
    </row>
    <row r="43" spans="1:34" ht="21">
      <c r="A43" s="2484"/>
      <c r="B43" s="2521" t="s">
        <v>2170</v>
      </c>
      <c r="C43" s="2521"/>
      <c r="D43" s="2521"/>
      <c r="E43" s="2521"/>
      <c r="F43" s="2521"/>
      <c r="G43" s="2521"/>
      <c r="H43" s="2521"/>
      <c r="I43" s="2521"/>
      <c r="J43" s="2484"/>
      <c r="K43" s="248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  <c r="AF43" s="254"/>
      <c r="AG43" s="254"/>
      <c r="AH43" s="254"/>
    </row>
    <row r="44" spans="1:34" ht="21">
      <c r="A44" s="2484"/>
      <c r="B44" s="2521" t="s">
        <v>2171</v>
      </c>
      <c r="C44" s="2521"/>
      <c r="D44" s="2521"/>
      <c r="E44" s="2521"/>
      <c r="F44" s="2521"/>
      <c r="G44" s="2521"/>
      <c r="H44" s="2521"/>
      <c r="I44" s="2521"/>
      <c r="J44" s="2484"/>
      <c r="K44" s="248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  <c r="AH44" s="254"/>
    </row>
    <row r="45" spans="1:34" ht="21">
      <c r="A45" s="2484"/>
      <c r="B45" s="2521" t="s">
        <v>2172</v>
      </c>
      <c r="C45" s="2521"/>
      <c r="D45" s="2521"/>
      <c r="E45" s="2521"/>
      <c r="F45" s="2521"/>
      <c r="G45" s="2521"/>
      <c r="H45" s="2521"/>
      <c r="I45" s="2521"/>
      <c r="J45" s="2484"/>
      <c r="K45" s="248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  <c r="AA45" s="254"/>
      <c r="AB45" s="254"/>
      <c r="AC45" s="254"/>
      <c r="AD45" s="254"/>
      <c r="AE45" s="254"/>
      <c r="AF45" s="254"/>
      <c r="AG45" s="254"/>
      <c r="AH45" s="254"/>
    </row>
    <row r="46" spans="1:34" ht="21">
      <c r="A46" s="2484"/>
      <c r="B46" s="2520" t="s">
        <v>4020</v>
      </c>
      <c r="C46" s="2520"/>
      <c r="D46" s="2520"/>
      <c r="E46" s="2520"/>
      <c r="F46" s="2520"/>
      <c r="G46" s="2520"/>
      <c r="H46" s="2520"/>
      <c r="I46" s="2520"/>
      <c r="J46" s="2484"/>
      <c r="K46" s="248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4"/>
      <c r="AH46" s="254"/>
    </row>
    <row r="47" spans="1:34" ht="21">
      <c r="A47" s="2484"/>
      <c r="B47" s="2520" t="s">
        <v>4021</v>
      </c>
      <c r="C47" s="2520"/>
      <c r="D47" s="2520"/>
      <c r="E47" s="2520"/>
      <c r="F47" s="2520"/>
      <c r="G47" s="2520"/>
      <c r="H47" s="2520"/>
      <c r="I47" s="2520"/>
      <c r="J47" s="2484"/>
      <c r="K47" s="248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</row>
    <row r="48" spans="1:34" ht="21">
      <c r="A48" s="2484"/>
      <c r="B48" s="2520" t="s">
        <v>4022</v>
      </c>
      <c r="C48" s="2520"/>
      <c r="D48" s="2520"/>
      <c r="E48" s="2520"/>
      <c r="F48" s="2520"/>
      <c r="G48" s="2520"/>
      <c r="H48" s="2520"/>
      <c r="I48" s="2520"/>
      <c r="J48" s="2484"/>
      <c r="K48" s="248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  <c r="AA48" s="254"/>
      <c r="AB48" s="254"/>
      <c r="AC48" s="254"/>
      <c r="AD48" s="254"/>
      <c r="AE48" s="254"/>
      <c r="AF48" s="254"/>
      <c r="AG48" s="254"/>
      <c r="AH48" s="254"/>
    </row>
    <row r="49" spans="1:34" ht="21">
      <c r="A49" s="2486"/>
      <c r="B49" s="2520" t="s">
        <v>4023</v>
      </c>
      <c r="C49" s="2520"/>
      <c r="D49" s="2520"/>
      <c r="E49" s="2520"/>
      <c r="F49" s="2520"/>
      <c r="G49" s="2520"/>
      <c r="H49" s="2520"/>
      <c r="I49" s="2520"/>
      <c r="J49" s="2486"/>
      <c r="K49" s="2486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  <c r="AA49" s="254"/>
      <c r="AB49" s="254"/>
      <c r="AC49" s="254"/>
      <c r="AD49" s="254"/>
      <c r="AE49" s="254"/>
      <c r="AF49" s="254"/>
      <c r="AG49" s="254"/>
      <c r="AH49" s="254"/>
    </row>
    <row r="50" spans="1:34" ht="21">
      <c r="A50" s="2486"/>
      <c r="B50" s="2520" t="s">
        <v>4024</v>
      </c>
      <c r="C50" s="2520"/>
      <c r="D50" s="2520"/>
      <c r="E50" s="2520"/>
      <c r="F50" s="2520"/>
      <c r="G50" s="2520"/>
      <c r="H50" s="2520"/>
      <c r="I50" s="2520"/>
      <c r="J50" s="2486"/>
      <c r="K50" s="2486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  <c r="AA50" s="254"/>
      <c r="AB50" s="254"/>
      <c r="AC50" s="254"/>
      <c r="AD50" s="254"/>
      <c r="AE50" s="254"/>
      <c r="AF50" s="254"/>
      <c r="AG50" s="254"/>
      <c r="AH50" s="254"/>
    </row>
    <row r="51" spans="1:34" ht="21">
      <c r="A51" s="2486"/>
      <c r="B51" s="2520" t="s">
        <v>4025</v>
      </c>
      <c r="C51" s="2520"/>
      <c r="D51" s="2520"/>
      <c r="E51" s="2520"/>
      <c r="F51" s="2520"/>
      <c r="G51" s="2520"/>
      <c r="H51" s="2520"/>
      <c r="I51" s="2520"/>
      <c r="J51" s="2486"/>
      <c r="K51" s="2486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</row>
    <row r="52" spans="1:34" ht="21">
      <c r="A52" s="2486"/>
      <c r="B52" s="2520" t="s">
        <v>4026</v>
      </c>
      <c r="C52" s="2520"/>
      <c r="D52" s="2520"/>
      <c r="E52" s="2520"/>
      <c r="F52" s="2520"/>
      <c r="G52" s="2520"/>
      <c r="H52" s="2520"/>
      <c r="I52" s="2520"/>
      <c r="J52" s="2486"/>
      <c r="K52" s="2486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/>
      <c r="AE52" s="254"/>
      <c r="AF52" s="254"/>
      <c r="AG52" s="254"/>
      <c r="AH52" s="254"/>
    </row>
    <row r="53" spans="1:34">
      <c r="A53"/>
      <c r="B53"/>
      <c r="C53"/>
      <c r="D53"/>
      <c r="E53"/>
      <c r="F53"/>
      <c r="G53"/>
      <c r="H53"/>
      <c r="I53"/>
      <c r="J53"/>
      <c r="K53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</row>
    <row r="54" spans="1:34">
      <c r="A54" s="254"/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  <c r="AA54" s="254"/>
      <c r="AB54" s="254"/>
      <c r="AC54" s="254"/>
      <c r="AD54" s="254"/>
      <c r="AE54" s="254"/>
      <c r="AF54" s="254"/>
      <c r="AG54" s="254"/>
      <c r="AH54" s="254"/>
    </row>
    <row r="55" spans="1:34">
      <c r="A55" s="254"/>
      <c r="B55" s="254"/>
      <c r="C55" s="254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  <c r="AA55" s="254"/>
      <c r="AB55" s="254"/>
      <c r="AC55" s="254"/>
      <c r="AD55" s="254"/>
      <c r="AE55" s="254"/>
      <c r="AF55" s="254"/>
      <c r="AG55" s="254"/>
      <c r="AH55" s="254"/>
    </row>
    <row r="56" spans="1:34">
      <c r="A56" s="254"/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</row>
    <row r="57" spans="1:34">
      <c r="A57" s="254"/>
      <c r="B57" s="254"/>
      <c r="C57" s="254"/>
      <c r="D57" s="254"/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</row>
    <row r="58" spans="1:34">
      <c r="A58" s="254"/>
      <c r="B58" s="254"/>
      <c r="C58" s="254"/>
      <c r="D58" s="254"/>
      <c r="E58" s="254"/>
      <c r="F58" s="254"/>
      <c r="G58" s="254"/>
      <c r="H58" s="254"/>
      <c r="I58" s="254"/>
      <c r="J58" s="254"/>
      <c r="K58" s="25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  <c r="AA58" s="254"/>
      <c r="AB58" s="254"/>
      <c r="AC58" s="254"/>
      <c r="AD58" s="254"/>
      <c r="AE58" s="254"/>
      <c r="AF58" s="254"/>
      <c r="AG58" s="254"/>
      <c r="AH58" s="254"/>
    </row>
    <row r="59" spans="1:34">
      <c r="A59" s="254"/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A59" s="254"/>
      <c r="AB59" s="254"/>
      <c r="AC59" s="254"/>
      <c r="AD59" s="254"/>
      <c r="AE59" s="254"/>
      <c r="AF59" s="254"/>
      <c r="AG59" s="254"/>
      <c r="AH59" s="254"/>
    </row>
    <row r="60" spans="1:34">
      <c r="A60" s="254"/>
      <c r="B60" s="254"/>
      <c r="C60" s="254"/>
      <c r="D60" s="254"/>
      <c r="E60" s="254"/>
      <c r="F60" s="254"/>
      <c r="G60" s="254"/>
      <c r="H60" s="254"/>
      <c r="I60" s="254"/>
      <c r="J60" s="254"/>
      <c r="K60" s="25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  <c r="AA60" s="254"/>
      <c r="AB60" s="254"/>
      <c r="AC60" s="254"/>
      <c r="AD60" s="254"/>
      <c r="AE60" s="254"/>
      <c r="AF60" s="254"/>
      <c r="AG60" s="254"/>
      <c r="AH60" s="254"/>
    </row>
    <row r="61" spans="1:34">
      <c r="A61" s="254"/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</row>
    <row r="62" spans="1:34">
      <c r="A62" s="254"/>
      <c r="B62" s="254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4"/>
      <c r="AH62" s="254"/>
    </row>
    <row r="63" spans="1:34">
      <c r="A63" s="254"/>
      <c r="B63" s="254"/>
      <c r="C63" s="254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</row>
    <row r="64" spans="1:34">
      <c r="A64" s="254"/>
      <c r="B64" s="254"/>
      <c r="C64" s="254"/>
      <c r="D64" s="254"/>
      <c r="E64" s="254"/>
      <c r="F64" s="254"/>
      <c r="G64" s="254"/>
      <c r="H64" s="254"/>
      <c r="I64" s="254"/>
      <c r="J64" s="254"/>
      <c r="K64" s="25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</row>
    <row r="65" spans="1:34">
      <c r="A65" s="254"/>
      <c r="B65" s="254"/>
      <c r="C65" s="254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  <c r="AF65" s="254"/>
      <c r="AG65" s="254"/>
      <c r="AH65" s="254"/>
    </row>
    <row r="66" spans="1:34">
      <c r="A66" s="254"/>
      <c r="B66" s="254"/>
      <c r="C66" s="254"/>
      <c r="D66" s="254"/>
      <c r="E66" s="254"/>
      <c r="F66" s="254"/>
      <c r="G66" s="25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</row>
    <row r="67" spans="1:34">
      <c r="A67" s="254"/>
      <c r="B67" s="254"/>
      <c r="C67" s="254"/>
      <c r="D67" s="254"/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</row>
    <row r="68" spans="1:34">
      <c r="A68" s="254"/>
      <c r="B68" s="254"/>
      <c r="C68" s="254"/>
      <c r="D68" s="254"/>
      <c r="E68" s="254"/>
      <c r="F68" s="254"/>
      <c r="G68" s="254"/>
      <c r="H68" s="254"/>
      <c r="I68" s="254"/>
      <c r="J68" s="254"/>
      <c r="K68" s="25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  <c r="AA68" s="254"/>
      <c r="AB68" s="254"/>
      <c r="AC68" s="254"/>
      <c r="AD68" s="254"/>
      <c r="AE68" s="254"/>
      <c r="AF68" s="254"/>
      <c r="AG68" s="254"/>
      <c r="AH68" s="254"/>
    </row>
    <row r="69" spans="1:34">
      <c r="A69" s="254"/>
      <c r="B69" s="254"/>
      <c r="C69" s="254"/>
      <c r="D69" s="254"/>
      <c r="E69" s="254"/>
      <c r="F69" s="254"/>
      <c r="G69" s="254"/>
      <c r="H69" s="254"/>
      <c r="I69" s="254"/>
      <c r="J69" s="254"/>
      <c r="K69" s="254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  <c r="AA69" s="254"/>
      <c r="AB69" s="254"/>
      <c r="AC69" s="254"/>
      <c r="AD69" s="254"/>
      <c r="AE69" s="254"/>
      <c r="AF69" s="254"/>
      <c r="AG69" s="254"/>
      <c r="AH69" s="254"/>
    </row>
    <row r="70" spans="1:34">
      <c r="A70" s="254"/>
      <c r="B70" s="254"/>
      <c r="C70" s="254"/>
      <c r="D70" s="254"/>
      <c r="E70" s="254"/>
      <c r="F70" s="254"/>
      <c r="G70" s="254"/>
      <c r="H70" s="254"/>
      <c r="I70" s="254"/>
      <c r="J70" s="254"/>
      <c r="K70" s="25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  <c r="AA70" s="254"/>
      <c r="AB70" s="254"/>
      <c r="AC70" s="254"/>
      <c r="AD70" s="254"/>
      <c r="AE70" s="254"/>
      <c r="AF70" s="254"/>
      <c r="AG70" s="254"/>
      <c r="AH70" s="254"/>
    </row>
    <row r="71" spans="1:34">
      <c r="A71" s="254"/>
      <c r="B71" s="254"/>
      <c r="C71" s="254"/>
      <c r="D71" s="254"/>
      <c r="E71" s="254"/>
      <c r="F71" s="254"/>
      <c r="G71" s="254"/>
      <c r="H71" s="254"/>
      <c r="I71" s="254"/>
      <c r="J71" s="254"/>
      <c r="K71" s="25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/>
      <c r="AF71" s="254"/>
      <c r="AG71" s="254"/>
      <c r="AH71" s="254"/>
    </row>
    <row r="72" spans="1:34">
      <c r="A72" s="254"/>
      <c r="B72" s="254"/>
      <c r="C72" s="254"/>
      <c r="D72" s="254"/>
      <c r="E72" s="254"/>
      <c r="F72" s="254"/>
      <c r="G72" s="254"/>
      <c r="H72" s="254"/>
      <c r="I72" s="254"/>
      <c r="J72" s="254"/>
      <c r="K72" s="25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</row>
    <row r="73" spans="1:34">
      <c r="A73" s="254"/>
      <c r="B73" s="254"/>
      <c r="C73" s="254"/>
      <c r="D73" s="254"/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</row>
    <row r="74" spans="1:34">
      <c r="A74" s="254"/>
      <c r="B74" s="254"/>
      <c r="C74" s="254"/>
      <c r="D74" s="254"/>
      <c r="E74" s="254"/>
      <c r="F74" s="254"/>
      <c r="G74" s="254"/>
      <c r="H74" s="254"/>
      <c r="I74" s="254"/>
      <c r="J74" s="254"/>
      <c r="K74" s="25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  <c r="AA74" s="254"/>
      <c r="AB74" s="254"/>
      <c r="AC74" s="254"/>
      <c r="AD74" s="254"/>
      <c r="AE74" s="254"/>
      <c r="AF74" s="254"/>
      <c r="AG74" s="254"/>
      <c r="AH74" s="254"/>
    </row>
    <row r="75" spans="1:34">
      <c r="A75" s="254"/>
      <c r="B75" s="254"/>
      <c r="C75" s="254"/>
      <c r="D75" s="254"/>
      <c r="E75" s="254"/>
      <c r="F75" s="254"/>
      <c r="G75" s="254"/>
      <c r="H75" s="254"/>
      <c r="I75" s="254"/>
      <c r="J75" s="254"/>
      <c r="K75" s="25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  <c r="AA75" s="254"/>
      <c r="AB75" s="254"/>
      <c r="AC75" s="254"/>
      <c r="AD75" s="254"/>
      <c r="AE75" s="254"/>
      <c r="AF75" s="254"/>
      <c r="AG75" s="254"/>
      <c r="AH75" s="254"/>
    </row>
    <row r="76" spans="1:34">
      <c r="A76" s="254"/>
      <c r="B76" s="254"/>
      <c r="C76" s="254"/>
      <c r="D76" s="254"/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  <c r="AF76" s="254"/>
      <c r="AG76" s="254"/>
      <c r="AH76" s="254"/>
    </row>
    <row r="77" spans="1:34">
      <c r="A77" s="254"/>
      <c r="B77" s="254"/>
      <c r="C77" s="254"/>
      <c r="D77" s="254"/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254"/>
      <c r="P77" s="254"/>
      <c r="Q77" s="254"/>
      <c r="R77" s="254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  <c r="AF77" s="254"/>
      <c r="AG77" s="254"/>
      <c r="AH77" s="254"/>
    </row>
    <row r="78" spans="1:34">
      <c r="A78" s="254"/>
      <c r="B78" s="254"/>
      <c r="C78" s="254"/>
      <c r="D78" s="254"/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  <c r="AA78" s="254"/>
      <c r="AB78" s="254"/>
      <c r="AC78" s="254"/>
      <c r="AD78" s="254"/>
      <c r="AE78" s="254"/>
      <c r="AF78" s="254"/>
      <c r="AG78" s="254"/>
      <c r="AH78" s="254"/>
    </row>
    <row r="79" spans="1:34">
      <c r="A79" s="254"/>
      <c r="B79" s="254"/>
      <c r="C79" s="254"/>
      <c r="D79" s="254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  <c r="AA79" s="254"/>
      <c r="AB79" s="254"/>
      <c r="AC79" s="254"/>
      <c r="AD79" s="254"/>
      <c r="AE79" s="254"/>
      <c r="AF79" s="254"/>
      <c r="AG79" s="254"/>
      <c r="AH79" s="254"/>
    </row>
    <row r="80" spans="1:34">
      <c r="A80" s="254"/>
      <c r="B80" s="254"/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  <c r="AA80" s="254"/>
      <c r="AB80" s="254"/>
      <c r="AC80" s="254"/>
      <c r="AD80" s="254"/>
      <c r="AE80" s="254"/>
      <c r="AF80" s="254"/>
      <c r="AG80" s="254"/>
      <c r="AH80" s="254"/>
    </row>
    <row r="81" spans="1:34">
      <c r="A81" s="254"/>
      <c r="B81" s="254"/>
      <c r="C81" s="254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  <c r="AF81" s="254"/>
      <c r="AG81" s="254"/>
      <c r="AH81" s="254"/>
    </row>
    <row r="82" spans="1:34">
      <c r="A82" s="254"/>
      <c r="B82" s="254"/>
      <c r="C82" s="254"/>
      <c r="D82" s="254"/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  <c r="AF82" s="254"/>
      <c r="AG82" s="254"/>
      <c r="AH82" s="254"/>
    </row>
    <row r="83" spans="1:34">
      <c r="A83" s="254"/>
      <c r="B83" s="254"/>
      <c r="C83" s="254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</row>
    <row r="84" spans="1:34">
      <c r="A84" s="254"/>
      <c r="B84" s="254"/>
      <c r="C84" s="254"/>
      <c r="D84" s="254"/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</row>
    <row r="85" spans="1:34">
      <c r="A85" s="254"/>
      <c r="B85" s="254"/>
      <c r="C85" s="254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  <c r="AF85" s="254"/>
      <c r="AG85" s="254"/>
      <c r="AH85" s="254"/>
    </row>
    <row r="86" spans="1:34">
      <c r="A86" s="254"/>
      <c r="B86" s="254"/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</row>
    <row r="87" spans="1:34">
      <c r="A87" s="254"/>
      <c r="B87" s="254"/>
      <c r="C87" s="254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  <c r="AF87" s="254"/>
      <c r="AG87" s="254"/>
      <c r="AH87" s="254"/>
    </row>
    <row r="88" spans="1:34">
      <c r="A88" s="254"/>
      <c r="B88" s="254"/>
      <c r="C88" s="254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  <c r="AF88" s="254"/>
      <c r="AG88" s="254"/>
      <c r="AH88" s="254"/>
    </row>
    <row r="89" spans="1:34">
      <c r="A89" s="254"/>
      <c r="B89" s="254"/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  <c r="AF89" s="254"/>
      <c r="AG89" s="254"/>
      <c r="AH89" s="254"/>
    </row>
    <row r="90" spans="1:34">
      <c r="A90" s="254"/>
      <c r="B90" s="254"/>
      <c r="C90" s="254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  <c r="AF90" s="254"/>
      <c r="AG90" s="254"/>
      <c r="AH90" s="254"/>
    </row>
    <row r="91" spans="1:34">
      <c r="A91" s="254"/>
      <c r="B91" s="254"/>
      <c r="C91" s="254"/>
      <c r="D91" s="254"/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  <c r="AF91" s="254"/>
      <c r="AG91" s="254"/>
      <c r="AH91" s="254"/>
    </row>
    <row r="92" spans="1:34">
      <c r="A92" s="254"/>
      <c r="B92" s="254"/>
      <c r="C92" s="254"/>
      <c r="D92" s="254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  <c r="AF92" s="254"/>
      <c r="AG92" s="254"/>
      <c r="AH92" s="254"/>
    </row>
    <row r="93" spans="1:34">
      <c r="A93" s="254"/>
      <c r="B93" s="254"/>
      <c r="C93" s="254"/>
      <c r="D93" s="254"/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  <c r="AF93" s="254"/>
      <c r="AG93" s="254"/>
      <c r="AH93" s="254"/>
    </row>
    <row r="94" spans="1:34">
      <c r="A94" s="254"/>
      <c r="B94" s="254"/>
      <c r="C94" s="254"/>
      <c r="D94" s="254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  <c r="AF94" s="254"/>
      <c r="AG94" s="254"/>
      <c r="AH94" s="254"/>
    </row>
    <row r="95" spans="1:34">
      <c r="A95" s="254"/>
      <c r="B95" s="254"/>
      <c r="C95" s="254"/>
      <c r="D95" s="254"/>
      <c r="E95" s="254"/>
      <c r="F95" s="254"/>
      <c r="G95" s="254"/>
      <c r="H95" s="254"/>
      <c r="I95" s="254"/>
      <c r="J95" s="254"/>
      <c r="K95" s="254"/>
      <c r="L95" s="254"/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  <c r="AF95" s="254"/>
      <c r="AG95" s="254"/>
      <c r="AH95" s="254"/>
    </row>
    <row r="96" spans="1:34">
      <c r="A96" s="254"/>
      <c r="B96" s="254"/>
      <c r="C96" s="254"/>
      <c r="D96" s="254"/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F96" s="254"/>
      <c r="AG96" s="254"/>
      <c r="AH96" s="254"/>
    </row>
    <row r="97" spans="1:34">
      <c r="A97" s="254"/>
      <c r="B97" s="254"/>
      <c r="C97" s="254"/>
      <c r="D97" s="254"/>
      <c r="E97" s="254"/>
      <c r="F97" s="254"/>
      <c r="G97" s="254"/>
      <c r="H97" s="254"/>
      <c r="I97" s="254"/>
      <c r="J97" s="254"/>
      <c r="K97" s="254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  <c r="AF97" s="254"/>
      <c r="AG97" s="254"/>
      <c r="AH97" s="254"/>
    </row>
    <row r="98" spans="1:34">
      <c r="A98" s="254"/>
      <c r="B98" s="254"/>
      <c r="C98" s="254"/>
      <c r="D98" s="254"/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F98" s="254"/>
      <c r="AG98" s="254"/>
      <c r="AH98" s="254"/>
    </row>
    <row r="99" spans="1:34">
      <c r="A99" s="254"/>
      <c r="B99" s="254"/>
      <c r="C99" s="254"/>
      <c r="D99" s="254"/>
      <c r="E99" s="254"/>
      <c r="F99" s="254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  <c r="AA99" s="254"/>
      <c r="AB99" s="254"/>
      <c r="AC99" s="254"/>
      <c r="AD99" s="254"/>
      <c r="AE99" s="254"/>
      <c r="AF99" s="254"/>
      <c r="AG99" s="254"/>
      <c r="AH99" s="254"/>
    </row>
    <row r="100" spans="1:34">
      <c r="A100" s="254"/>
      <c r="B100" s="254"/>
      <c r="C100" s="254"/>
      <c r="D100" s="254"/>
      <c r="E100" s="254"/>
      <c r="F100" s="254"/>
      <c r="G100" s="254"/>
      <c r="H100" s="254"/>
      <c r="I100" s="254"/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  <c r="AF100" s="254"/>
      <c r="AG100" s="254"/>
      <c r="AH100" s="254"/>
    </row>
    <row r="101" spans="1:34">
      <c r="A101" s="254"/>
      <c r="B101" s="254"/>
      <c r="C101" s="254"/>
      <c r="D101" s="254"/>
      <c r="E101" s="254"/>
      <c r="F101" s="254"/>
      <c r="G101" s="254"/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  <c r="AF101" s="254"/>
      <c r="AG101" s="254"/>
      <c r="AH101" s="254"/>
    </row>
    <row r="102" spans="1:34">
      <c r="A102" s="254"/>
      <c r="B102" s="254"/>
      <c r="C102" s="254"/>
      <c r="D102" s="254"/>
      <c r="E102" s="254"/>
      <c r="F102" s="254"/>
      <c r="G102" s="254"/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  <c r="AF102" s="254"/>
      <c r="AG102" s="254"/>
      <c r="AH102" s="254"/>
    </row>
    <row r="103" spans="1:34">
      <c r="A103" s="254"/>
      <c r="B103" s="254"/>
      <c r="C103" s="254"/>
      <c r="D103" s="254"/>
      <c r="E103" s="254"/>
      <c r="F103" s="254"/>
      <c r="G103" s="254"/>
      <c r="H103" s="254"/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  <c r="AF103" s="254"/>
      <c r="AG103" s="254"/>
      <c r="AH103" s="254"/>
    </row>
    <row r="104" spans="1:34">
      <c r="A104" s="254"/>
      <c r="B104" s="254"/>
      <c r="C104" s="254"/>
      <c r="D104" s="254"/>
      <c r="E104" s="254"/>
      <c r="F104" s="254"/>
      <c r="G104" s="254"/>
      <c r="H104" s="254"/>
      <c r="I104" s="254"/>
      <c r="J104" s="254"/>
      <c r="K104" s="254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  <c r="AF104" s="254"/>
      <c r="AG104" s="254"/>
      <c r="AH104" s="254"/>
    </row>
    <row r="105" spans="1:34">
      <c r="A105" s="254"/>
      <c r="B105" s="254"/>
      <c r="C105" s="254"/>
      <c r="D105" s="254"/>
      <c r="E105" s="254"/>
      <c r="F105" s="254"/>
      <c r="G105" s="254"/>
      <c r="H105" s="254"/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  <c r="AF105" s="254"/>
      <c r="AG105" s="254"/>
      <c r="AH105" s="254"/>
    </row>
    <row r="106" spans="1:34">
      <c r="A106" s="254"/>
      <c r="B106" s="254"/>
      <c r="C106" s="254"/>
      <c r="D106" s="254"/>
      <c r="E106" s="254"/>
      <c r="F106" s="254"/>
      <c r="G106" s="254"/>
      <c r="H106" s="254"/>
      <c r="I106" s="254"/>
      <c r="J106" s="254"/>
      <c r="K106" s="25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  <c r="AF106" s="254"/>
      <c r="AG106" s="254"/>
      <c r="AH106" s="254"/>
    </row>
    <row r="107" spans="1:34">
      <c r="A107" s="254"/>
      <c r="B107" s="254"/>
      <c r="C107" s="254"/>
      <c r="D107" s="254"/>
      <c r="E107" s="254"/>
      <c r="F107" s="254"/>
      <c r="G107" s="254"/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  <c r="AF107" s="254"/>
      <c r="AG107" s="254"/>
      <c r="AH107" s="254"/>
    </row>
    <row r="108" spans="1:34">
      <c r="A108" s="254"/>
      <c r="B108" s="254"/>
      <c r="C108" s="254"/>
      <c r="D108" s="254"/>
      <c r="E108" s="254"/>
      <c r="F108" s="254"/>
      <c r="G108" s="254"/>
      <c r="H108" s="254"/>
      <c r="I108" s="254"/>
      <c r="J108" s="254"/>
      <c r="K108" s="25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  <c r="AA108" s="254"/>
      <c r="AB108" s="254"/>
      <c r="AC108" s="254"/>
      <c r="AD108" s="254"/>
      <c r="AE108" s="254"/>
      <c r="AF108" s="254"/>
      <c r="AG108" s="254"/>
      <c r="AH108" s="254"/>
    </row>
    <row r="109" spans="1:34">
      <c r="A109" s="254"/>
      <c r="B109" s="254"/>
      <c r="C109" s="254"/>
      <c r="D109" s="254"/>
      <c r="E109" s="254"/>
      <c r="F109" s="254"/>
      <c r="G109" s="254"/>
      <c r="H109" s="254"/>
      <c r="I109" s="254"/>
      <c r="J109" s="254"/>
      <c r="K109" s="25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  <c r="AF109" s="254"/>
      <c r="AG109" s="254"/>
      <c r="AH109" s="254"/>
    </row>
    <row r="110" spans="1:34">
      <c r="A110" s="254"/>
      <c r="B110" s="254"/>
      <c r="C110" s="254"/>
      <c r="D110" s="254"/>
      <c r="E110" s="254"/>
      <c r="F110" s="254"/>
      <c r="G110" s="254"/>
      <c r="H110" s="254"/>
      <c r="I110" s="254"/>
      <c r="J110" s="254"/>
      <c r="K110" s="254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  <c r="AF110" s="254"/>
      <c r="AG110" s="254"/>
      <c r="AH110" s="254"/>
    </row>
    <row r="111" spans="1:34">
      <c r="A111" s="254"/>
      <c r="B111" s="254"/>
      <c r="C111" s="254"/>
      <c r="D111" s="254"/>
      <c r="E111" s="254"/>
      <c r="F111" s="254"/>
      <c r="G111" s="254"/>
      <c r="H111" s="254"/>
      <c r="I111" s="254"/>
      <c r="J111" s="254"/>
      <c r="K111" s="25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  <c r="AF111" s="254"/>
      <c r="AG111" s="254"/>
      <c r="AH111" s="254"/>
    </row>
    <row r="112" spans="1:34">
      <c r="A112" s="254"/>
      <c r="B112" s="254"/>
      <c r="C112" s="254"/>
      <c r="D112" s="254"/>
      <c r="E112" s="254"/>
      <c r="F112" s="254"/>
      <c r="G112" s="254"/>
      <c r="H112" s="254"/>
      <c r="I112" s="254"/>
      <c r="J112" s="254"/>
      <c r="K112" s="25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  <c r="AF112" s="254"/>
      <c r="AG112" s="254"/>
      <c r="AH112" s="254"/>
    </row>
    <row r="113" spans="1:34">
      <c r="A113" s="254"/>
      <c r="B113" s="254"/>
      <c r="C113" s="254"/>
      <c r="D113" s="254"/>
      <c r="E113" s="254"/>
      <c r="F113" s="254"/>
      <c r="G113" s="254"/>
      <c r="H113" s="254"/>
      <c r="I113" s="254"/>
      <c r="J113" s="254"/>
      <c r="K113" s="254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  <c r="AF113" s="254"/>
      <c r="AG113" s="254"/>
      <c r="AH113" s="254"/>
    </row>
    <row r="114" spans="1:34">
      <c r="A114" s="254"/>
      <c r="B114" s="254"/>
      <c r="C114" s="254"/>
      <c r="D114" s="254"/>
      <c r="E114" s="254"/>
      <c r="F114" s="254"/>
      <c r="G114" s="254"/>
      <c r="H114" s="254"/>
      <c r="I114" s="254"/>
      <c r="J114" s="254"/>
      <c r="K114" s="25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  <c r="AF114" s="254"/>
      <c r="AG114" s="254"/>
      <c r="AH114" s="254"/>
    </row>
    <row r="115" spans="1:34">
      <c r="A115" s="254"/>
      <c r="B115" s="254"/>
      <c r="C115" s="254"/>
      <c r="D115" s="254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  <c r="AF115" s="254"/>
      <c r="AG115" s="254"/>
      <c r="AH115" s="254"/>
    </row>
    <row r="116" spans="1:34">
      <c r="A116" s="254"/>
      <c r="B116" s="254"/>
      <c r="C116" s="254"/>
      <c r="D116" s="254"/>
      <c r="E116" s="254"/>
      <c r="F116" s="254"/>
      <c r="G116" s="254"/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  <c r="AF116" s="254"/>
      <c r="AG116" s="254"/>
      <c r="AH116" s="254"/>
    </row>
    <row r="117" spans="1:34">
      <c r="A117" s="254"/>
      <c r="B117" s="254"/>
      <c r="C117" s="254"/>
      <c r="D117" s="254"/>
      <c r="E117" s="254"/>
      <c r="F117" s="254"/>
      <c r="G117" s="254"/>
      <c r="H117" s="254"/>
      <c r="I117" s="254"/>
      <c r="J117" s="254"/>
      <c r="K117" s="254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  <c r="AF117" s="254"/>
      <c r="AG117" s="254"/>
      <c r="AH117" s="254"/>
    </row>
    <row r="118" spans="1:34">
      <c r="A118" s="254"/>
      <c r="B118" s="254"/>
      <c r="C118" s="254"/>
      <c r="D118" s="254"/>
      <c r="E118" s="254"/>
      <c r="F118" s="254"/>
      <c r="G118" s="254"/>
      <c r="H118" s="254"/>
      <c r="I118" s="254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  <c r="AF118" s="254"/>
      <c r="AG118" s="254"/>
      <c r="AH118" s="254"/>
    </row>
    <row r="119" spans="1:34">
      <c r="A119" s="254"/>
      <c r="B119" s="254"/>
      <c r="C119" s="254"/>
      <c r="D119" s="254"/>
      <c r="E119" s="254"/>
      <c r="F119" s="254"/>
      <c r="G119" s="254"/>
      <c r="H119" s="254"/>
      <c r="I119" s="254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  <c r="AF119" s="254"/>
      <c r="AG119" s="254"/>
      <c r="AH119" s="254"/>
    </row>
    <row r="120" spans="1:34">
      <c r="A120" s="254"/>
      <c r="B120" s="254"/>
      <c r="C120" s="254"/>
      <c r="D120" s="254"/>
      <c r="E120" s="254"/>
      <c r="F120" s="254"/>
      <c r="G120" s="254"/>
      <c r="H120" s="254"/>
      <c r="I120" s="254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  <c r="AF120" s="254"/>
      <c r="AG120" s="254"/>
      <c r="AH120" s="254"/>
    </row>
    <row r="121" spans="1:34">
      <c r="A121" s="254"/>
      <c r="B121" s="254"/>
      <c r="C121" s="254"/>
      <c r="D121" s="254"/>
      <c r="E121" s="254"/>
      <c r="F121" s="254"/>
      <c r="G121" s="254"/>
      <c r="H121" s="254"/>
      <c r="I121" s="254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  <c r="AF121" s="254"/>
      <c r="AG121" s="254"/>
      <c r="AH121" s="254"/>
    </row>
    <row r="122" spans="1:34">
      <c r="A122" s="254"/>
      <c r="B122" s="254"/>
      <c r="C122" s="254"/>
      <c r="D122" s="254"/>
      <c r="E122" s="254"/>
      <c r="F122" s="254"/>
      <c r="G122" s="254"/>
      <c r="H122" s="254"/>
      <c r="I122" s="254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  <c r="AF122" s="254"/>
      <c r="AG122" s="254"/>
      <c r="AH122" s="254"/>
    </row>
    <row r="123" spans="1:34">
      <c r="A123" s="254"/>
      <c r="B123" s="254"/>
      <c r="C123" s="254"/>
      <c r="D123" s="254"/>
      <c r="E123" s="254"/>
      <c r="F123" s="254"/>
      <c r="G123" s="254"/>
      <c r="H123" s="254"/>
      <c r="I123" s="254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  <c r="AF123" s="254"/>
      <c r="AG123" s="254"/>
      <c r="AH123" s="254"/>
    </row>
    <row r="124" spans="1:34">
      <c r="A124" s="254"/>
      <c r="B124" s="254"/>
      <c r="C124" s="254"/>
      <c r="D124" s="254"/>
      <c r="E124" s="254"/>
      <c r="F124" s="254"/>
      <c r="G124" s="254"/>
      <c r="H124" s="254"/>
      <c r="I124" s="254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  <c r="AF124" s="254"/>
      <c r="AG124" s="254"/>
      <c r="AH124" s="254"/>
    </row>
    <row r="125" spans="1:34">
      <c r="A125" s="254"/>
      <c r="B125" s="254"/>
      <c r="C125" s="254"/>
      <c r="D125" s="254"/>
      <c r="E125" s="254"/>
      <c r="F125" s="254"/>
      <c r="G125" s="254"/>
      <c r="H125" s="254"/>
      <c r="I125" s="254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  <c r="AF125" s="254"/>
      <c r="AG125" s="254"/>
      <c r="AH125" s="254"/>
    </row>
    <row r="126" spans="1:34">
      <c r="A126" s="254"/>
      <c r="B126" s="254"/>
      <c r="C126" s="254"/>
      <c r="D126" s="254"/>
      <c r="E126" s="254"/>
      <c r="F126" s="254"/>
      <c r="G126" s="254"/>
      <c r="H126" s="254"/>
      <c r="I126" s="254"/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  <c r="AF126" s="254"/>
      <c r="AG126" s="254"/>
      <c r="AH126" s="254"/>
    </row>
    <row r="127" spans="1:34">
      <c r="A127" s="254"/>
      <c r="B127" s="254"/>
      <c r="C127" s="254"/>
      <c r="D127" s="254"/>
      <c r="E127" s="254"/>
      <c r="F127" s="254"/>
      <c r="G127" s="254"/>
      <c r="H127" s="254"/>
      <c r="I127" s="254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  <c r="AF127" s="254"/>
      <c r="AG127" s="254"/>
      <c r="AH127" s="254"/>
    </row>
    <row r="128" spans="1:34">
      <c r="A128" s="254"/>
      <c r="B128" s="254"/>
      <c r="C128" s="254"/>
      <c r="D128" s="254"/>
      <c r="E128" s="254"/>
      <c r="F128" s="254"/>
      <c r="G128" s="254"/>
      <c r="H128" s="254"/>
      <c r="I128" s="254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  <c r="AF128" s="254"/>
      <c r="AG128" s="254"/>
      <c r="AH128" s="254"/>
    </row>
    <row r="129" spans="1:34">
      <c r="A129" s="254"/>
      <c r="B129" s="254"/>
      <c r="C129" s="254"/>
      <c r="D129" s="254"/>
      <c r="E129" s="254"/>
      <c r="F129" s="254"/>
      <c r="G129" s="254"/>
      <c r="H129" s="254"/>
      <c r="I129" s="254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F129" s="254"/>
      <c r="AG129" s="254"/>
      <c r="AH129" s="254"/>
    </row>
    <row r="130" spans="1:34">
      <c r="A130" s="254"/>
      <c r="B130" s="254"/>
      <c r="C130" s="254"/>
      <c r="D130" s="254"/>
      <c r="E130" s="254"/>
      <c r="F130" s="254"/>
      <c r="G130" s="254"/>
      <c r="H130" s="254"/>
      <c r="I130" s="254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  <c r="AF130" s="254"/>
      <c r="AG130" s="254"/>
      <c r="AH130" s="254"/>
    </row>
    <row r="131" spans="1:34">
      <c r="A131" s="254"/>
      <c r="B131" s="254"/>
      <c r="C131" s="254"/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  <c r="AF131" s="254"/>
      <c r="AG131" s="254"/>
      <c r="AH131" s="254"/>
    </row>
    <row r="132" spans="1:34">
      <c r="A132" s="254"/>
      <c r="B132" s="254"/>
      <c r="C132" s="254"/>
      <c r="D132" s="254"/>
      <c r="E132" s="254"/>
      <c r="F132" s="254"/>
      <c r="G132" s="254"/>
      <c r="H132" s="254"/>
      <c r="I132" s="254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F132" s="254"/>
      <c r="AG132" s="254"/>
      <c r="AH132" s="254"/>
    </row>
    <row r="133" spans="1:34">
      <c r="A133" s="254"/>
      <c r="B133" s="254"/>
      <c r="C133" s="254"/>
      <c r="D133" s="254"/>
      <c r="E133" s="254"/>
      <c r="F133" s="254"/>
      <c r="G133" s="254"/>
      <c r="H133" s="254"/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F133" s="254"/>
      <c r="AG133" s="254"/>
      <c r="AH133" s="254"/>
    </row>
    <row r="134" spans="1:34">
      <c r="A134" s="254"/>
      <c r="B134" s="254"/>
      <c r="C134" s="254"/>
      <c r="D134" s="254"/>
      <c r="E134" s="254"/>
      <c r="F134" s="254"/>
      <c r="G134" s="254"/>
      <c r="H134" s="254"/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F134" s="254"/>
      <c r="AG134" s="254"/>
      <c r="AH134" s="254"/>
    </row>
    <row r="135" spans="1:34">
      <c r="A135" s="254"/>
      <c r="B135" s="254"/>
      <c r="C135" s="254"/>
      <c r="D135" s="254"/>
      <c r="E135" s="254"/>
      <c r="F135" s="254"/>
      <c r="G135" s="254"/>
      <c r="H135" s="254"/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F135" s="254"/>
      <c r="AG135" s="254"/>
      <c r="AH135" s="254"/>
    </row>
    <row r="136" spans="1:34">
      <c r="A136" s="254"/>
      <c r="B136" s="254"/>
      <c r="C136" s="254"/>
      <c r="D136" s="254"/>
      <c r="E136" s="254"/>
      <c r="F136" s="254"/>
      <c r="G136" s="254"/>
      <c r="H136" s="254"/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F136" s="254"/>
      <c r="AG136" s="254"/>
      <c r="AH136" s="254"/>
    </row>
    <row r="137" spans="1:34">
      <c r="A137" s="254"/>
      <c r="B137" s="254"/>
      <c r="C137" s="254"/>
      <c r="D137" s="254"/>
      <c r="E137" s="254"/>
      <c r="F137" s="254"/>
      <c r="G137" s="254"/>
      <c r="H137" s="254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F137" s="254"/>
      <c r="AG137" s="254"/>
      <c r="AH137" s="254"/>
    </row>
    <row r="138" spans="1:34">
      <c r="A138" s="254"/>
      <c r="B138" s="254"/>
      <c r="C138" s="254"/>
      <c r="D138" s="254"/>
      <c r="E138" s="254"/>
      <c r="F138" s="254"/>
      <c r="G138" s="254"/>
      <c r="H138" s="254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F138" s="254"/>
      <c r="AG138" s="254"/>
      <c r="AH138" s="254"/>
    </row>
    <row r="139" spans="1:34">
      <c r="A139" s="254"/>
      <c r="B139" s="254"/>
      <c r="C139" s="254"/>
      <c r="D139" s="254"/>
      <c r="E139" s="254"/>
      <c r="F139" s="254"/>
      <c r="G139" s="254"/>
      <c r="H139" s="254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F139" s="254"/>
      <c r="AG139" s="254"/>
      <c r="AH139" s="254"/>
    </row>
    <row r="140" spans="1:34">
      <c r="A140" s="254"/>
      <c r="B140" s="254"/>
      <c r="C140" s="254"/>
      <c r="D140" s="254"/>
      <c r="E140" s="254"/>
      <c r="F140" s="254"/>
      <c r="G140" s="254"/>
      <c r="H140" s="254"/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F140" s="254"/>
      <c r="AG140" s="254"/>
      <c r="AH140" s="254"/>
    </row>
    <row r="141" spans="1:34">
      <c r="A141" s="254"/>
      <c r="B141" s="254"/>
      <c r="C141" s="254"/>
      <c r="D141" s="254"/>
      <c r="E141" s="254"/>
      <c r="F141" s="254"/>
      <c r="G141" s="254"/>
      <c r="H141" s="254"/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F141" s="254"/>
      <c r="AG141" s="254"/>
      <c r="AH141" s="254"/>
    </row>
    <row r="142" spans="1:34">
      <c r="A142" s="254"/>
      <c r="B142" s="254"/>
      <c r="C142" s="254"/>
      <c r="D142" s="254"/>
      <c r="E142" s="254"/>
      <c r="F142" s="254"/>
      <c r="G142" s="254"/>
      <c r="H142" s="254"/>
      <c r="I142" s="254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F142" s="254"/>
      <c r="AG142" s="254"/>
      <c r="AH142" s="254"/>
    </row>
    <row r="143" spans="1:34">
      <c r="A143" s="254"/>
      <c r="B143" s="254"/>
      <c r="C143" s="254"/>
      <c r="D143" s="254"/>
      <c r="E143" s="254"/>
      <c r="F143" s="254"/>
      <c r="G143" s="254"/>
      <c r="H143" s="254"/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F143" s="254"/>
      <c r="AG143" s="254"/>
      <c r="AH143" s="254"/>
    </row>
    <row r="144" spans="1:34">
      <c r="A144" s="254"/>
      <c r="B144" s="254"/>
      <c r="C144" s="254"/>
      <c r="D144" s="254"/>
      <c r="E144" s="254"/>
      <c r="F144" s="254"/>
      <c r="G144" s="254"/>
      <c r="H144" s="254"/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</row>
    <row r="145" spans="1:34">
      <c r="A145" s="254"/>
      <c r="B145" s="254"/>
      <c r="C145" s="254"/>
      <c r="D145" s="254"/>
      <c r="E145" s="254"/>
      <c r="F145" s="254"/>
      <c r="G145" s="254"/>
      <c r="H145" s="254"/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F145" s="254"/>
      <c r="AG145" s="254"/>
      <c r="AH145" s="254"/>
    </row>
    <row r="146" spans="1:34">
      <c r="A146" s="254"/>
      <c r="B146" s="254"/>
      <c r="C146" s="254"/>
      <c r="D146" s="254"/>
      <c r="E146" s="254"/>
      <c r="F146" s="254"/>
      <c r="G146" s="254"/>
      <c r="H146" s="254"/>
      <c r="I146" s="254"/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F146" s="254"/>
      <c r="AG146" s="254"/>
      <c r="AH146" s="254"/>
    </row>
    <row r="147" spans="1:34">
      <c r="A147" s="254"/>
      <c r="B147" s="254"/>
      <c r="C147" s="254"/>
      <c r="D147" s="254"/>
      <c r="E147" s="254"/>
      <c r="F147" s="254"/>
      <c r="G147" s="254"/>
      <c r="H147" s="254"/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F147" s="254"/>
      <c r="AG147" s="254"/>
      <c r="AH147" s="254"/>
    </row>
    <row r="148" spans="1:34">
      <c r="A148" s="254"/>
      <c r="B148" s="254"/>
      <c r="C148" s="254"/>
      <c r="D148" s="254"/>
      <c r="E148" s="254"/>
      <c r="F148" s="254"/>
      <c r="G148" s="254"/>
      <c r="H148" s="254"/>
      <c r="I148" s="254"/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F148" s="254"/>
      <c r="AG148" s="254"/>
      <c r="AH148" s="254"/>
    </row>
    <row r="149" spans="1:34">
      <c r="A149" s="254"/>
      <c r="B149" s="254"/>
      <c r="C149" s="254"/>
      <c r="D149" s="254"/>
      <c r="E149" s="254"/>
      <c r="F149" s="254"/>
      <c r="G149" s="254"/>
      <c r="H149" s="254"/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F149" s="254"/>
      <c r="AG149" s="254"/>
      <c r="AH149" s="254"/>
    </row>
    <row r="150" spans="1:34">
      <c r="A150" s="254"/>
      <c r="B150" s="254"/>
      <c r="C150" s="254"/>
      <c r="D150" s="254"/>
      <c r="E150" s="254"/>
      <c r="F150" s="254"/>
      <c r="G150" s="254"/>
      <c r="H150" s="254"/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F150" s="254"/>
      <c r="AG150" s="254"/>
      <c r="AH150" s="254"/>
    </row>
    <row r="151" spans="1:34">
      <c r="A151" s="254"/>
      <c r="B151" s="254"/>
      <c r="C151" s="254"/>
      <c r="D151" s="254"/>
      <c r="E151" s="254"/>
      <c r="F151" s="254"/>
      <c r="G151" s="254"/>
      <c r="H151" s="254"/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F151" s="254"/>
      <c r="AG151" s="254"/>
      <c r="AH151" s="254"/>
    </row>
    <row r="152" spans="1:34">
      <c r="A152" s="254"/>
      <c r="B152" s="254"/>
      <c r="C152" s="254"/>
      <c r="D152" s="254"/>
      <c r="E152" s="254"/>
      <c r="F152" s="254"/>
      <c r="G152" s="254"/>
      <c r="H152" s="254"/>
      <c r="I152" s="254"/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F152" s="254"/>
      <c r="AG152" s="254"/>
      <c r="AH152" s="254"/>
    </row>
    <row r="153" spans="1:34">
      <c r="A153" s="254"/>
      <c r="B153" s="254"/>
      <c r="C153" s="254"/>
      <c r="D153" s="254"/>
      <c r="E153" s="254"/>
      <c r="F153" s="254"/>
      <c r="G153" s="254"/>
      <c r="H153" s="254"/>
      <c r="I153" s="254"/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F153" s="254"/>
      <c r="AG153" s="254"/>
      <c r="AH153" s="254"/>
    </row>
    <row r="154" spans="1:34">
      <c r="A154" s="254"/>
      <c r="B154" s="254"/>
      <c r="C154" s="254"/>
      <c r="D154" s="254"/>
      <c r="E154" s="254"/>
      <c r="F154" s="254"/>
      <c r="G154" s="254"/>
      <c r="H154" s="254"/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F154" s="254"/>
      <c r="AG154" s="254"/>
      <c r="AH154" s="254"/>
    </row>
    <row r="155" spans="1:34">
      <c r="A155" s="254"/>
      <c r="B155" s="254"/>
      <c r="C155" s="254"/>
      <c r="D155" s="254"/>
      <c r="E155" s="254"/>
      <c r="F155" s="254"/>
      <c r="G155" s="254"/>
      <c r="H155" s="254"/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254"/>
      <c r="T155" s="254"/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F155" s="254"/>
      <c r="AG155" s="254"/>
      <c r="AH155" s="254"/>
    </row>
    <row r="156" spans="1:34">
      <c r="A156" s="254"/>
      <c r="B156" s="254"/>
      <c r="C156" s="254"/>
      <c r="D156" s="254"/>
      <c r="E156" s="254"/>
      <c r="F156" s="254"/>
      <c r="G156" s="254"/>
      <c r="H156" s="254"/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254"/>
      <c r="T156" s="254"/>
      <c r="U156" s="254"/>
      <c r="V156" s="254"/>
      <c r="W156" s="254"/>
      <c r="X156" s="254"/>
      <c r="Y156" s="254"/>
      <c r="Z156" s="254"/>
      <c r="AA156" s="254"/>
      <c r="AB156" s="254"/>
      <c r="AC156" s="254"/>
      <c r="AD156" s="254"/>
      <c r="AE156" s="254"/>
      <c r="AF156" s="254"/>
      <c r="AG156" s="254"/>
      <c r="AH156" s="254"/>
    </row>
    <row r="157" spans="1:34">
      <c r="A157" s="254"/>
      <c r="B157" s="254"/>
      <c r="C157" s="254"/>
      <c r="D157" s="254"/>
      <c r="E157" s="254"/>
      <c r="F157" s="254"/>
      <c r="G157" s="254"/>
      <c r="H157" s="254"/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254"/>
      <c r="T157" s="254"/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F157" s="254"/>
      <c r="AG157" s="254"/>
      <c r="AH157" s="254"/>
    </row>
    <row r="158" spans="1:34">
      <c r="A158" s="254"/>
      <c r="B158" s="254"/>
      <c r="C158" s="254"/>
      <c r="D158" s="254"/>
      <c r="E158" s="254"/>
      <c r="F158" s="254"/>
      <c r="G158" s="254"/>
      <c r="H158" s="254"/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F158" s="254"/>
      <c r="AG158" s="254"/>
      <c r="AH158" s="254"/>
    </row>
    <row r="159" spans="1:34">
      <c r="A159" s="254"/>
      <c r="B159" s="254"/>
      <c r="C159" s="254"/>
      <c r="D159" s="254"/>
      <c r="E159" s="254"/>
      <c r="F159" s="254"/>
      <c r="G159" s="254"/>
      <c r="H159" s="254"/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F159" s="254"/>
      <c r="AG159" s="254"/>
      <c r="AH159" s="254"/>
    </row>
    <row r="160" spans="1:34">
      <c r="A160" s="254"/>
      <c r="B160" s="254"/>
      <c r="C160" s="254"/>
      <c r="D160" s="254"/>
      <c r="E160" s="254"/>
      <c r="F160" s="254"/>
      <c r="G160" s="254"/>
      <c r="H160" s="254"/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F160" s="254"/>
      <c r="AG160" s="254"/>
      <c r="AH160" s="254"/>
    </row>
    <row r="161" spans="1:34">
      <c r="A161" s="254"/>
      <c r="B161" s="254"/>
      <c r="C161" s="254"/>
      <c r="D161" s="254"/>
      <c r="E161" s="254"/>
      <c r="F161" s="254"/>
      <c r="G161" s="254"/>
      <c r="H161" s="254"/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F161" s="254"/>
      <c r="AG161" s="254"/>
      <c r="AH161" s="254"/>
    </row>
    <row r="162" spans="1:34">
      <c r="A162" s="254"/>
      <c r="B162" s="254"/>
      <c r="C162" s="254"/>
      <c r="D162" s="254"/>
      <c r="E162" s="254"/>
      <c r="F162" s="254"/>
      <c r="G162" s="254"/>
      <c r="H162" s="254"/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F162" s="254"/>
      <c r="AG162" s="254"/>
      <c r="AH162" s="254"/>
    </row>
    <row r="163" spans="1:34">
      <c r="A163" s="254"/>
      <c r="B163" s="254"/>
      <c r="C163" s="254"/>
      <c r="D163" s="254"/>
      <c r="E163" s="254"/>
      <c r="F163" s="254"/>
      <c r="G163" s="254"/>
      <c r="H163" s="254"/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F163" s="254"/>
      <c r="AG163" s="254"/>
      <c r="AH163" s="254"/>
    </row>
    <row r="164" spans="1:34">
      <c r="A164" s="254"/>
      <c r="B164" s="254"/>
      <c r="C164" s="254"/>
      <c r="D164" s="254"/>
      <c r="E164" s="254"/>
      <c r="F164" s="254"/>
      <c r="G164" s="254"/>
      <c r="H164" s="254"/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F164" s="254"/>
      <c r="AG164" s="254"/>
      <c r="AH164" s="254"/>
    </row>
    <row r="165" spans="1:34">
      <c r="A165" s="254"/>
      <c r="B165" s="254"/>
      <c r="C165" s="254"/>
      <c r="D165" s="254"/>
      <c r="E165" s="254"/>
      <c r="F165" s="254"/>
      <c r="G165" s="254"/>
      <c r="H165" s="254"/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F165" s="254"/>
      <c r="AG165" s="254"/>
      <c r="AH165" s="254"/>
    </row>
    <row r="166" spans="1:34">
      <c r="A166" s="254"/>
      <c r="B166" s="254"/>
      <c r="C166" s="254"/>
      <c r="D166" s="254"/>
      <c r="E166" s="254"/>
      <c r="F166" s="254"/>
      <c r="G166" s="254"/>
      <c r="H166" s="254"/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F166" s="254"/>
      <c r="AG166" s="254"/>
      <c r="AH166" s="254"/>
    </row>
    <row r="167" spans="1:34">
      <c r="A167" s="254"/>
      <c r="B167" s="254"/>
      <c r="C167" s="254"/>
      <c r="D167" s="254"/>
      <c r="E167" s="254"/>
      <c r="F167" s="254"/>
      <c r="G167" s="254"/>
      <c r="H167" s="254"/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F167" s="254"/>
      <c r="AG167" s="254"/>
      <c r="AH167" s="254"/>
    </row>
    <row r="168" spans="1:34">
      <c r="A168" s="254"/>
      <c r="B168" s="254"/>
      <c r="C168" s="254"/>
      <c r="D168" s="254"/>
      <c r="E168" s="254"/>
      <c r="F168" s="254"/>
      <c r="G168" s="254"/>
      <c r="H168" s="254"/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F168" s="254"/>
      <c r="AG168" s="254"/>
      <c r="AH168" s="254"/>
    </row>
    <row r="169" spans="1:34">
      <c r="A169" s="254"/>
      <c r="B169" s="254"/>
      <c r="C169" s="254"/>
      <c r="D169" s="254"/>
      <c r="E169" s="254"/>
      <c r="F169" s="254"/>
      <c r="G169" s="254"/>
      <c r="H169" s="254"/>
      <c r="I169" s="254"/>
      <c r="J169" s="254"/>
      <c r="K169" s="25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F169" s="254"/>
      <c r="AG169" s="254"/>
      <c r="AH169" s="254"/>
    </row>
    <row r="170" spans="1:34">
      <c r="A170" s="254"/>
      <c r="B170" s="254"/>
      <c r="C170" s="254"/>
      <c r="D170" s="254"/>
      <c r="E170" s="254"/>
      <c r="F170" s="254"/>
      <c r="G170" s="254"/>
      <c r="H170" s="254"/>
      <c r="I170" s="254"/>
      <c r="J170" s="254"/>
      <c r="K170" s="25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F170" s="254"/>
      <c r="AG170" s="254"/>
      <c r="AH170" s="254"/>
    </row>
    <row r="171" spans="1:34">
      <c r="A171" s="254"/>
      <c r="B171" s="254"/>
      <c r="C171" s="254"/>
      <c r="D171" s="254"/>
      <c r="E171" s="254"/>
      <c r="F171" s="254"/>
      <c r="G171" s="254"/>
      <c r="H171" s="254"/>
      <c r="I171" s="254"/>
      <c r="J171" s="254"/>
      <c r="K171" s="25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F171" s="254"/>
      <c r="AG171" s="254"/>
      <c r="AH171" s="254"/>
    </row>
    <row r="172" spans="1:34">
      <c r="A172" s="254"/>
      <c r="B172" s="254"/>
      <c r="C172" s="254"/>
      <c r="D172" s="254"/>
      <c r="E172" s="254"/>
      <c r="F172" s="254"/>
      <c r="G172" s="254"/>
      <c r="H172" s="254"/>
      <c r="I172" s="254"/>
      <c r="J172" s="254"/>
      <c r="K172" s="25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F172" s="254"/>
      <c r="AG172" s="254"/>
      <c r="AH172" s="254"/>
    </row>
    <row r="173" spans="1:34">
      <c r="A173" s="254"/>
      <c r="B173" s="254"/>
      <c r="C173" s="254"/>
      <c r="D173" s="254"/>
      <c r="E173" s="254"/>
      <c r="F173" s="254"/>
      <c r="G173" s="254"/>
      <c r="H173" s="254"/>
      <c r="I173" s="254"/>
      <c r="J173" s="254"/>
      <c r="K173" s="25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F173" s="254"/>
      <c r="AG173" s="254"/>
      <c r="AH173" s="254"/>
    </row>
    <row r="174" spans="1:34">
      <c r="A174" s="254"/>
      <c r="B174" s="254"/>
      <c r="C174" s="254"/>
      <c r="D174" s="254"/>
      <c r="E174" s="254"/>
      <c r="F174" s="254"/>
      <c r="G174" s="254"/>
      <c r="H174" s="254"/>
      <c r="I174" s="254"/>
      <c r="J174" s="254"/>
      <c r="K174" s="25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F174" s="254"/>
      <c r="AG174" s="254"/>
      <c r="AH174" s="254"/>
    </row>
    <row r="175" spans="1:34">
      <c r="A175" s="254"/>
      <c r="B175" s="254"/>
      <c r="C175" s="254"/>
      <c r="D175" s="254"/>
      <c r="E175" s="254"/>
      <c r="F175" s="254"/>
      <c r="G175" s="254"/>
      <c r="H175" s="254"/>
      <c r="I175" s="254"/>
      <c r="J175" s="254"/>
      <c r="K175" s="25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F175" s="254"/>
      <c r="AG175" s="254"/>
      <c r="AH175" s="254"/>
    </row>
    <row r="176" spans="1:34">
      <c r="A176" s="254"/>
      <c r="B176" s="254"/>
      <c r="C176" s="254"/>
      <c r="D176" s="254"/>
      <c r="E176" s="254"/>
      <c r="F176" s="254"/>
      <c r="G176" s="254"/>
      <c r="H176" s="254"/>
      <c r="I176" s="254"/>
      <c r="J176" s="254"/>
      <c r="K176" s="25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F176" s="254"/>
      <c r="AG176" s="254"/>
      <c r="AH176" s="254"/>
    </row>
    <row r="177" spans="1:34">
      <c r="A177" s="254"/>
      <c r="B177" s="254"/>
      <c r="C177" s="254"/>
      <c r="D177" s="254"/>
      <c r="E177" s="254"/>
      <c r="F177" s="254"/>
      <c r="G177" s="254"/>
      <c r="H177" s="254"/>
      <c r="I177" s="254"/>
      <c r="J177" s="254"/>
      <c r="K177" s="25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F177" s="254"/>
      <c r="AG177" s="254"/>
      <c r="AH177" s="254"/>
    </row>
    <row r="178" spans="1:34">
      <c r="A178" s="254"/>
      <c r="B178" s="254"/>
      <c r="C178" s="254"/>
      <c r="D178" s="254"/>
      <c r="E178" s="254"/>
      <c r="F178" s="254"/>
      <c r="G178" s="254"/>
      <c r="H178" s="254"/>
      <c r="I178" s="254"/>
      <c r="J178" s="254"/>
      <c r="K178" s="25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F178" s="254"/>
      <c r="AG178" s="254"/>
      <c r="AH178" s="254"/>
    </row>
    <row r="179" spans="1:34">
      <c r="A179" s="254"/>
      <c r="B179" s="254"/>
      <c r="C179" s="254"/>
      <c r="D179" s="254"/>
      <c r="E179" s="254"/>
      <c r="F179" s="254"/>
      <c r="G179" s="254"/>
      <c r="H179" s="254"/>
      <c r="I179" s="254"/>
      <c r="J179" s="254"/>
      <c r="K179" s="25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F179" s="254"/>
      <c r="AG179" s="254"/>
      <c r="AH179" s="254"/>
    </row>
    <row r="180" spans="1:34">
      <c r="A180" s="254"/>
      <c r="B180" s="254"/>
      <c r="C180" s="254"/>
      <c r="D180" s="254"/>
      <c r="E180" s="254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F180" s="254"/>
      <c r="AG180" s="254"/>
      <c r="AH180" s="254"/>
    </row>
    <row r="181" spans="1:34">
      <c r="A181" s="254"/>
      <c r="B181" s="254"/>
      <c r="C181" s="254"/>
      <c r="D181" s="254"/>
      <c r="E181" s="254"/>
      <c r="F181" s="254"/>
      <c r="G181" s="254"/>
      <c r="H181" s="254"/>
      <c r="I181" s="254"/>
      <c r="J181" s="254"/>
      <c r="K181" s="25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F181" s="254"/>
      <c r="AG181" s="254"/>
      <c r="AH181" s="254"/>
    </row>
    <row r="182" spans="1:34">
      <c r="A182" s="254"/>
      <c r="B182" s="254"/>
      <c r="C182" s="254"/>
      <c r="D182" s="254"/>
      <c r="E182" s="254"/>
      <c r="F182" s="254"/>
      <c r="G182" s="254"/>
      <c r="H182" s="254"/>
      <c r="I182" s="254"/>
      <c r="J182" s="254"/>
      <c r="K182" s="25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F182" s="254"/>
      <c r="AG182" s="254"/>
      <c r="AH182" s="254"/>
    </row>
    <row r="183" spans="1:34">
      <c r="A183" s="254"/>
      <c r="B183" s="254"/>
      <c r="C183" s="254"/>
      <c r="D183" s="254"/>
      <c r="E183" s="254"/>
      <c r="F183" s="254"/>
      <c r="G183" s="254"/>
      <c r="H183" s="254"/>
      <c r="I183" s="254"/>
      <c r="J183" s="254"/>
      <c r="K183" s="25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F183" s="254"/>
      <c r="AG183" s="254"/>
      <c r="AH183" s="254"/>
    </row>
    <row r="184" spans="1:34">
      <c r="A184" s="254"/>
      <c r="B184" s="254"/>
      <c r="C184" s="254"/>
      <c r="D184" s="254"/>
      <c r="E184" s="254"/>
      <c r="F184" s="254"/>
      <c r="G184" s="254"/>
      <c r="H184" s="254"/>
      <c r="I184" s="254"/>
      <c r="J184" s="254"/>
      <c r="K184" s="25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F184" s="254"/>
      <c r="AG184" s="254"/>
      <c r="AH184" s="254"/>
    </row>
    <row r="185" spans="1:34">
      <c r="A185" s="254"/>
      <c r="B185" s="254"/>
      <c r="C185" s="254"/>
      <c r="D185" s="254"/>
      <c r="E185" s="254"/>
      <c r="F185" s="254"/>
      <c r="G185" s="254"/>
      <c r="H185" s="254"/>
      <c r="I185" s="254"/>
      <c r="J185" s="254"/>
      <c r="K185" s="25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F185" s="254"/>
      <c r="AG185" s="254"/>
      <c r="AH185" s="254"/>
    </row>
    <row r="186" spans="1:34">
      <c r="A186" s="254"/>
      <c r="B186" s="254"/>
      <c r="C186" s="254"/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F186" s="254"/>
      <c r="AG186" s="254"/>
      <c r="AH186" s="254"/>
    </row>
  </sheetData>
  <sheetProtection selectLockedCells="1" selectUnlockedCells="1"/>
  <customSheetViews>
    <customSheetView guid="{9EFA7784-3A63-4493-A104-8931F74310FB}" showPageBreaks="1" printArea="1" view="pageBreakPreview" topLeftCell="A34">
      <selection activeCell="B43" sqref="B43:I43"/>
      <pageMargins left="0.7" right="0.7" top="0.75" bottom="0.75" header="0.3" footer="0.3"/>
      <pageSetup scale="49" orientation="portrait" r:id="rId1"/>
    </customSheetView>
  </customSheetViews>
  <mergeCells count="45">
    <mergeCell ref="A5:K5"/>
    <mergeCell ref="A6:K6"/>
    <mergeCell ref="B44:I44"/>
    <mergeCell ref="B45:I45"/>
    <mergeCell ref="B46:I46"/>
    <mergeCell ref="B30:I30"/>
    <mergeCell ref="B15:I15"/>
    <mergeCell ref="B34:I34"/>
    <mergeCell ref="B35:I35"/>
    <mergeCell ref="B33:I33"/>
    <mergeCell ref="B28:I28"/>
    <mergeCell ref="B36:I36"/>
    <mergeCell ref="B37:I37"/>
    <mergeCell ref="B29:I29"/>
    <mergeCell ref="B18:I18"/>
    <mergeCell ref="B19:I19"/>
    <mergeCell ref="B14:I14"/>
    <mergeCell ref="B52:I52"/>
    <mergeCell ref="B38:I38"/>
    <mergeCell ref="B39:I39"/>
    <mergeCell ref="B40:I40"/>
    <mergeCell ref="B41:I41"/>
    <mergeCell ref="B43:I43"/>
    <mergeCell ref="B42:I42"/>
    <mergeCell ref="B47:I47"/>
    <mergeCell ref="B48:I48"/>
    <mergeCell ref="B49:I49"/>
    <mergeCell ref="B50:I50"/>
    <mergeCell ref="B51:I51"/>
    <mergeCell ref="B16:I16"/>
    <mergeCell ref="B20:I20"/>
    <mergeCell ref="B31:I31"/>
    <mergeCell ref="B32:I32"/>
    <mergeCell ref="B10:I10"/>
    <mergeCell ref="B27:I27"/>
    <mergeCell ref="B21:I21"/>
    <mergeCell ref="B22:I22"/>
    <mergeCell ref="B23:I23"/>
    <mergeCell ref="B24:I24"/>
    <mergeCell ref="B25:I25"/>
    <mergeCell ref="B26:I26"/>
    <mergeCell ref="B12:F12"/>
    <mergeCell ref="B17:I17"/>
    <mergeCell ref="B11:I11"/>
    <mergeCell ref="B13:I13"/>
  </mergeCells>
  <hyperlinks>
    <hyperlink ref="B11" location="Круг.кан.вентиляторы!A1" display="1. Круглые канальные вентиляторы"/>
    <hyperlink ref="B13" location="Прям.кан.вентиляторы!A1" display="2. Прямоугольные канальные вентиляторы"/>
    <hyperlink ref="B13:H13" location="Прямоугол.кан.вентиляторы!A1" display="2. Прямоугольные канальные вентиляторы"/>
    <hyperlink ref="B17" location="'Аксессуары для круг.кан.вент.'!A1" display="3. Аксессуары для круглых канальных вентиляторов"/>
    <hyperlink ref="B18" location="'Аксессуары для прям.кан.вент.'!A1" display="4. Акасессуары для прямоугольных канальных вентиляторов"/>
    <hyperlink ref="B14" location="Содержание!A1" display="3. Крышные вентиляторы"/>
    <hyperlink ref="B23" location="Воздуховоды!A1" display="11. Воздуховоды"/>
    <hyperlink ref="B20" location="'Компактные установки Electrolux'!A1" display="7. Компактные установки Electrolux"/>
    <hyperlink ref="B24" location="Воздухораспределители!A1" display="12. Воздухораспределители"/>
    <hyperlink ref="B22:I22" location="'Кухонные вентиляторы'!R1C1" display="10. Кухонные вентиляторы"/>
    <hyperlink ref="B25" location="Воздухораспределители!A1" display="12. Воздухораспределители"/>
    <hyperlink ref="B25:I25" location="'Компактные установки CAU, ECO'!R1C1" display="14. Компактные установки CAU, ECO"/>
    <hyperlink ref="B26" location="Воздухораспределители!A1" display="12. Воздухораспределители"/>
    <hyperlink ref="B26:I26" location="'Компактные установки Electrolux'!R1C1" display="15. Компактные установки Electrolux"/>
    <hyperlink ref="B16" location="'Кухонные вентиляторы'!A1" display="4. Крышные вентиляторы"/>
    <hyperlink ref="B16:I16" location="ККБ!Заголовки_для_печати" display="4. ККБ"/>
    <hyperlink ref="B14:I14" location="Фанкойлы!_ФильтрБазыДанных" display="3. Фанкойлы"/>
    <hyperlink ref="B19:I19" location="Круг.кан.вентиляторы!A1" display="7. Круглые канальные вентиляторы"/>
    <hyperlink ref="B21:I21" location="'Крышные вентиляторы'!A1" display="9. Крышные вентиляторы"/>
    <hyperlink ref="B11:I11" location="'VRF_Мультизональные системы'!_ФильтрБазыДанных" display="1. VRF - Мультизональные системы"/>
    <hyperlink ref="B13:I13" location="Чиллеры!_ФильтрБазыДанных" display="2. Чиллеры"/>
    <hyperlink ref="B17:I17" location="'Тепловые насосы'!Область_печати" display="5. Тепловые насосы"/>
    <hyperlink ref="B18:I18" location="'Прецизионные кондиционеры'!Область_печати" display="6. Прецизионные кондиционеры"/>
    <hyperlink ref="B20:I20" location="Прямоугол.кан.вентиляторы!Область_печати" display="8. Прямоугольные канальные вентиляторы"/>
    <hyperlink ref="B23:I23" location="'Аксессуары для круг.кан.вент.'!R1C1" display="12. Аксессуары для круг.кан.вент."/>
    <hyperlink ref="B24:I24" location="'Аксессуары для прям.кан.вент.'!R1C1" display="13. Аксессуары для прям.кан.вент."/>
    <hyperlink ref="B28" location="Воздухораспределители!A1" display="12. Воздухораспределители"/>
    <hyperlink ref="B28:I28" location="'БЫТОВЫЕ КОНДИЦИОНЕРЫ (RAC)'!R1C1" display="17. Бытовые кондиционеры"/>
    <hyperlink ref="B27:I27" location="'Компактные установки UniMAX'!R1C1" display="16. Компактные установки UniMAX"/>
    <hyperlink ref="B27" location="Воздухораспределители!A1" display="12. Воздухораспределители"/>
    <hyperlink ref="B29" location="Воздухораспределители!A1" display="12. Воздухораспределители"/>
    <hyperlink ref="B29:I29" location="'ПОЛУПРОМЫШЛЕННЫЕ КОНДИЦИОНЕРЫ'!R1C1" display="17. Полупромышленные кондиционеры"/>
    <hyperlink ref="B30" location="Воздухораспределители!A1" display="12. Воздухораспределители"/>
    <hyperlink ref="B30:I30" location="'Инверторные кондиционеры'!R1C1" display="17. Инверторные кондиционеры"/>
    <hyperlink ref="B31" location="Воздухораспределители!A1" display="12. Воздухораспределители"/>
    <hyperlink ref="B31:I31" location="'Элементы Автоматики SHUFT'!R1C1" display="18. Элементы автоматики SHUFT"/>
    <hyperlink ref="B32" location="Воздухораспределители!A1" display="12. Воздухораспределители"/>
    <hyperlink ref="B32:I32" location="'ПЧ DANFOSS'!R1C1" display="20. Частотные преобразователи DANFOSS"/>
    <hyperlink ref="B33" location="Воздухораспределители!A1" display="12. Воздухораспределители"/>
    <hyperlink ref="B33:I33" location="'СЕРВОПРИВОДЫ GRUNER'!R1C1" display="21. Сервоприводы Gruner"/>
    <hyperlink ref="B15" location="Содержание!A1" display="3. Крышные вентиляторы"/>
    <hyperlink ref="B15:I15" location="'Фанкойлы Electrolux'!R1C1" display="4. Фанкойлы Electrolux"/>
    <hyperlink ref="B12" location="'Step Free Electrolux'!R1C1" display="2. Step Free Electrolux"/>
    <hyperlink ref="B34" location="Воздухораспределители!A1" display="12. Воздухораспределители"/>
    <hyperlink ref="B34:I34" location="'ВР 80-75 НИЗКОГО давления'!A1" display="23. Вентиляторы радиальные ВР 80-75 низкого давления"/>
    <hyperlink ref="B35" location="Воздухораспределители!A1" display="12. Воздухораспределители"/>
    <hyperlink ref="B35:I35" location="'ВР 280-46 СРЕДНЕГО давления'!A1" display="24. Вентиляторы радиальные ВР 280-46 среднего давления"/>
    <hyperlink ref="B36" location="Воздухораспределители!A1" display="12. Воздухораспределители"/>
    <hyperlink ref="B36:I36" location="'ВЦП 7-40 ПЫЛЕВЫЕ'!A1" display="25. Вентиляторы пылевые ВЦП 7-40 "/>
    <hyperlink ref="B37" location="Воздухораспределители!A1" display="12. Воздухораспределители"/>
    <hyperlink ref="B37:I37" location="'ВЫСОКОГО давления'!A1" display="26. ВЕНТИЛЯТОРЫ РАДИАЛЬНЫЕ ВЫСОКОГО ДАВЛЕНИЯ"/>
    <hyperlink ref="B39" location="Воздухораспределители!A1" display="12. Воздухораспределители"/>
    <hyperlink ref="B40" location="Воздухораспределители!A1" display="12. Воздухораспределители"/>
    <hyperlink ref="B41" location="Воздухораспределители!A1" display="12. Воздухораспределители"/>
    <hyperlink ref="B42" location="Воздухораспределители!A1" display="12. Воздухораспределители"/>
    <hyperlink ref="B43" location="Воздухораспределители!A1" display="12. Воздухораспределители"/>
    <hyperlink ref="B44" location="Воздухораспределители!A1" display="12. Воздухораспределители"/>
    <hyperlink ref="B45" location="Воздухораспределители!A1" display="12. Воздухораспределители"/>
    <hyperlink ref="B39:I39" location="'Крышные ВКР'!R1C1" display="28. Крышные ВКР"/>
    <hyperlink ref="B40:I40" location="'Крышные ВКРС'!R1C1" display="29. Крышные ВКРС"/>
    <hyperlink ref="B41:I41" location="'Крышные ВКРФ'!R1C1" display="30. Крышные ВКРФ"/>
    <hyperlink ref="B42:I42" location="'Крышные ВКРФм'!R1C1" display="31. Крышные ВКРФм"/>
    <hyperlink ref="B43:I43" location="'Клапаны УВК, КВУ'!R1C1" display="32. Клапаны УВК, КВУ"/>
    <hyperlink ref="B44:I44" location="'Электроприводы BELIMO'!R1C1" display="33. Электроприводы BELIMO"/>
    <hyperlink ref="B45:I45" location="'Частотные преобразователи'!R1C1" display="34. Частотные преобразователи"/>
    <hyperlink ref="B38:I38" location="'ВР 140-15 ВЫСОКОГО давления'!R1C1" display="27. ВР 140-15 ВЫСОКОГО давления"/>
    <hyperlink ref="B38" location="Воздухораспределители!A1" display="12. Воздухораспределители"/>
    <hyperlink ref="B10" location="Круг.кан.вентиляторы!A1" display="1. Круглые канальные вентиляторы"/>
    <hyperlink ref="B10:I10" location="'Air Master'!R1C1" display="1. AirMaster"/>
    <hyperlink ref="B46" location="Воздухораспределители!A1" display="12. Воздухораспределители"/>
    <hyperlink ref="B47" location="Воздухораспределители!A1" display="12. Воздухораспределители"/>
    <hyperlink ref="B48" location="Воздухораспределители!A1" display="12. Воздухораспределители"/>
    <hyperlink ref="B49" location="Воздухораспределители!A1" display="12. Воздухораспределители"/>
    <hyperlink ref="B50" location="Воздухораспределители!A1" display="12. Воздухораспределители"/>
    <hyperlink ref="B51" location="Воздухораспределители!A1" display="12. Воздухораспределители"/>
    <hyperlink ref="B52" location="Воздухораспределители!A1" display="12. Воздухораспределители"/>
    <hyperlink ref="B46:I52" location="'Частотные преобразователи'!R1C1" display="34. Частотные преобразователи"/>
    <hyperlink ref="B46:I46" location="'Комплектующие к вентиляторам'!Область_печати" display="37. Комплектующие к вентиляторам"/>
    <hyperlink ref="B47:I47" location="Осевые!R1C1" display="38. Осевые"/>
    <hyperlink ref="B48:I48" location="'Осевые подпора'!R1C1" display="39. Осевые подпора"/>
    <hyperlink ref="B49:I49" location="'Осевые подпора 2'!R1C1" display="40. Осевые подпора 2"/>
    <hyperlink ref="B50:I50" location="'Канальные ВКК, ВКП'!R1C1" display="41. Канальные ВКК, ВКП"/>
    <hyperlink ref="B51:I51" location="'ДН, ВДН'!R1C1" display="42. Тягодутьевые машины ДН, ВДН"/>
    <hyperlink ref="B52:I52" location="'Калориферы, Отопит. агрегаты'!R1C1" display="42. Калориферы, Отопительные агрегаты"/>
    <hyperlink ref="K4" r:id="rId2"/>
  </hyperlinks>
  <pageMargins left="0.7" right="0.7" top="0.75" bottom="0.75" header="0.3" footer="0.3"/>
  <pageSetup scale="49" orientation="portrait" r:id="rId3"/>
  <drawing r:id="rId4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J91"/>
  <sheetViews>
    <sheetView topLeftCell="A10" zoomScale="95" zoomScaleNormal="95" zoomScaleSheetLayoutView="100" workbookViewId="0">
      <selection activeCell="J12" sqref="J12"/>
    </sheetView>
  </sheetViews>
  <sheetFormatPr defaultRowHeight="12.75"/>
  <cols>
    <col min="1" max="1" width="10" style="1546" customWidth="1"/>
    <col min="2" max="2" width="11.85546875" style="1546" customWidth="1"/>
    <col min="3" max="3" width="18.7109375" style="1546" customWidth="1"/>
    <col min="4" max="4" width="18" style="1546" customWidth="1"/>
    <col min="5" max="5" width="16.85546875" style="1546" customWidth="1"/>
    <col min="6" max="6" width="15.140625" style="1546" customWidth="1"/>
    <col min="7" max="7" width="13.140625" style="1601" customWidth="1"/>
    <col min="8" max="8" width="16.140625" style="1546" customWidth="1"/>
    <col min="9" max="9" width="17" style="1546" customWidth="1"/>
    <col min="10" max="16384" width="9.140625" style="1546"/>
  </cols>
  <sheetData>
    <row r="1" spans="1:10" s="1443" customFormat="1" ht="12.75" customHeight="1">
      <c r="A1" s="1487"/>
      <c r="B1" s="1488"/>
      <c r="C1" s="1488"/>
      <c r="D1" s="1489"/>
      <c r="E1" s="3249" t="s">
        <v>3239</v>
      </c>
      <c r="F1" s="3250"/>
      <c r="G1" s="3191" t="s">
        <v>3222</v>
      </c>
      <c r="H1" s="3255"/>
      <c r="I1" s="3256"/>
    </row>
    <row r="2" spans="1:10" s="1443" customFormat="1" ht="22.5" customHeight="1">
      <c r="A2" s="1490"/>
      <c r="B2" s="1491"/>
      <c r="C2" s="1491"/>
      <c r="D2" s="1492"/>
      <c r="E2" s="3251"/>
      <c r="F2" s="3252"/>
      <c r="G2" s="3257"/>
      <c r="H2" s="3258"/>
      <c r="I2" s="3259"/>
    </row>
    <row r="3" spans="1:10" s="1443" customFormat="1" ht="50.25" customHeight="1">
      <c r="A3" s="1493"/>
      <c r="B3" s="1494"/>
      <c r="C3" s="1494"/>
      <c r="D3" s="1495"/>
      <c r="E3" s="3253"/>
      <c r="F3" s="3254"/>
      <c r="G3" s="3260"/>
      <c r="H3" s="3261"/>
      <c r="I3" s="3262"/>
    </row>
    <row r="4" spans="1:10" s="1443" customFormat="1" ht="6.75" customHeight="1" thickBot="1">
      <c r="A4" s="1491"/>
      <c r="B4" s="1491"/>
      <c r="C4" s="1491"/>
      <c r="D4" s="1491"/>
      <c r="E4" s="1491"/>
      <c r="F4" s="1491"/>
      <c r="G4" s="1602"/>
      <c r="H4" s="1491"/>
      <c r="I4" s="1491"/>
    </row>
    <row r="5" spans="1:10" s="1443" customFormat="1" ht="137.25" customHeight="1" thickBot="1">
      <c r="A5" s="3200" t="s">
        <v>3240</v>
      </c>
      <c r="B5" s="3263"/>
      <c r="C5" s="3263"/>
      <c r="D5" s="3263"/>
      <c r="E5" s="3264"/>
      <c r="F5" s="3200" t="s">
        <v>3224</v>
      </c>
      <c r="G5" s="3263"/>
      <c r="H5" s="3263"/>
      <c r="I5" s="3264"/>
    </row>
    <row r="6" spans="1:10" ht="12.75" customHeight="1">
      <c r="A6" s="3265"/>
      <c r="B6" s="3265"/>
      <c r="C6" s="3265"/>
      <c r="D6" s="3265"/>
      <c r="E6" s="3265"/>
      <c r="F6" s="3265"/>
      <c r="G6" s="3265"/>
      <c r="H6" s="3265"/>
      <c r="I6" s="3265"/>
    </row>
    <row r="7" spans="1:10" ht="30.75" customHeight="1">
      <c r="A7" s="3234" t="s">
        <v>3241</v>
      </c>
      <c r="B7" s="3235"/>
      <c r="C7" s="3235"/>
      <c r="D7" s="3235"/>
      <c r="E7" s="3235"/>
      <c r="F7" s="3235"/>
      <c r="G7" s="3235"/>
      <c r="H7" s="3235"/>
      <c r="I7" s="3236"/>
    </row>
    <row r="8" spans="1:10" ht="13.5" customHeight="1">
      <c r="A8" s="3237" t="s">
        <v>3155</v>
      </c>
      <c r="B8" s="3238"/>
      <c r="C8" s="3241" t="s">
        <v>3225</v>
      </c>
      <c r="D8" s="3242"/>
      <c r="E8" s="3242"/>
      <c r="F8" s="3242"/>
      <c r="G8" s="3242"/>
      <c r="H8" s="3242"/>
      <c r="I8" s="3243"/>
    </row>
    <row r="9" spans="1:10" ht="13.5" customHeight="1">
      <c r="A9" s="3239"/>
      <c r="B9" s="3240"/>
      <c r="C9" s="3244" t="s">
        <v>3157</v>
      </c>
      <c r="D9" s="3245"/>
      <c r="E9" s="3246" t="s">
        <v>3158</v>
      </c>
      <c r="F9" s="3247"/>
      <c r="G9" s="3248"/>
      <c r="H9" s="3244" t="s">
        <v>3159</v>
      </c>
      <c r="I9" s="3236"/>
    </row>
    <row r="10" spans="1:10" ht="33.75" customHeight="1">
      <c r="A10" s="1499" t="s">
        <v>3160</v>
      </c>
      <c r="B10" s="1500" t="s">
        <v>3161</v>
      </c>
      <c r="C10" s="1498" t="s">
        <v>3162</v>
      </c>
      <c r="D10" s="1500" t="s">
        <v>3163</v>
      </c>
      <c r="E10" s="1498" t="s">
        <v>3164</v>
      </c>
      <c r="F10" s="1497" t="s">
        <v>3165</v>
      </c>
      <c r="G10" s="1603" t="s">
        <v>3163</v>
      </c>
      <c r="H10" s="1498" t="s">
        <v>3166</v>
      </c>
      <c r="I10" s="1501" t="s">
        <v>3227</v>
      </c>
    </row>
    <row r="11" spans="1:10">
      <c r="A11" s="1604" t="s">
        <v>3228</v>
      </c>
      <c r="B11" s="1605"/>
      <c r="C11" s="1605"/>
      <c r="D11" s="1605"/>
      <c r="E11" s="1605"/>
      <c r="F11" s="1605"/>
      <c r="G11" s="1605"/>
      <c r="H11" s="1605"/>
      <c r="I11" s="1606"/>
      <c r="J11" s="1546">
        <f>KZT!I3</f>
        <v>6.16</v>
      </c>
    </row>
    <row r="12" spans="1:10">
      <c r="A12" s="1548">
        <v>0.12</v>
      </c>
      <c r="B12" s="1549">
        <v>1500</v>
      </c>
      <c r="C12" s="1583">
        <v>6770</v>
      </c>
      <c r="D12" s="1583">
        <v>13851.538461538461</v>
      </c>
      <c r="E12" s="1583"/>
      <c r="F12" s="1583"/>
      <c r="G12" s="1583"/>
      <c r="H12" s="1551"/>
      <c r="I12" s="1551"/>
      <c r="J12" s="1546">
        <f>J11</f>
        <v>6.16</v>
      </c>
    </row>
    <row r="13" spans="1:10">
      <c r="A13" s="1552">
        <v>0.18</v>
      </c>
      <c r="B13" s="1549">
        <v>1500</v>
      </c>
      <c r="C13" s="1583">
        <v>6770</v>
      </c>
      <c r="D13" s="1583">
        <v>13851.538461538461</v>
      </c>
      <c r="E13" s="1583"/>
      <c r="F13" s="1583"/>
      <c r="G13" s="1583"/>
      <c r="H13" s="1553"/>
      <c r="I13" s="1553"/>
      <c r="J13" s="1546">
        <f t="shared" ref="J13:J76" si="0">J12</f>
        <v>6.16</v>
      </c>
    </row>
    <row r="14" spans="1:10">
      <c r="A14" s="1552">
        <v>0.25</v>
      </c>
      <c r="B14" s="1549">
        <v>1500</v>
      </c>
      <c r="C14" s="1583">
        <v>7677.272727272727</v>
      </c>
      <c r="D14" s="1583">
        <v>14619.23076923077</v>
      </c>
      <c r="E14" s="1583">
        <v>10301.538461538461</v>
      </c>
      <c r="F14" s="1583">
        <v>15547.692307692309</v>
      </c>
      <c r="G14" s="1583">
        <v>18763.076923076922</v>
      </c>
      <c r="H14" s="1553"/>
      <c r="I14" s="1553"/>
      <c r="J14" s="1546">
        <f t="shared" si="0"/>
        <v>6.16</v>
      </c>
    </row>
    <row r="15" spans="1:10">
      <c r="A15" s="1552">
        <v>0.37</v>
      </c>
      <c r="B15" s="1549">
        <v>1500</v>
      </c>
      <c r="C15" s="1583">
        <v>7339.090909090909</v>
      </c>
      <c r="D15" s="1583">
        <v>14333.076923076924</v>
      </c>
      <c r="E15" s="1583">
        <v>10301.538461538461</v>
      </c>
      <c r="F15" s="1583">
        <v>15547.692307692309</v>
      </c>
      <c r="G15" s="1583">
        <v>18763.076923076922</v>
      </c>
      <c r="H15" s="1553"/>
      <c r="I15" s="1553"/>
      <c r="J15" s="1546">
        <f t="shared" si="0"/>
        <v>6.16</v>
      </c>
    </row>
    <row r="16" spans="1:10">
      <c r="A16" s="1548">
        <v>0.75</v>
      </c>
      <c r="B16" s="1549">
        <v>1500</v>
      </c>
      <c r="C16" s="1583">
        <v>8895.454545454546</v>
      </c>
      <c r="D16" s="1583">
        <v>15650</v>
      </c>
      <c r="E16" s="1583">
        <v>10644.615384615385</v>
      </c>
      <c r="F16" s="1583">
        <v>15890.76923076923</v>
      </c>
      <c r="G16" s="1583">
        <v>19106.153846153848</v>
      </c>
      <c r="H16" s="1553"/>
      <c r="I16" s="1553"/>
      <c r="J16" s="1546">
        <f t="shared" si="0"/>
        <v>6.16</v>
      </c>
    </row>
    <row r="17" spans="1:10">
      <c r="A17" s="1554">
        <v>1.1000000000000001</v>
      </c>
      <c r="B17" s="1555">
        <v>3000</v>
      </c>
      <c r="C17" s="1583">
        <v>8895.454545454546</v>
      </c>
      <c r="D17" s="1583">
        <v>15650</v>
      </c>
      <c r="E17" s="1583">
        <v>10644.615384615385</v>
      </c>
      <c r="F17" s="1583">
        <v>15890.76923076923</v>
      </c>
      <c r="G17" s="1583">
        <v>19106.153846153848</v>
      </c>
      <c r="H17" s="1553"/>
      <c r="I17" s="1553"/>
      <c r="J17" s="1546">
        <f t="shared" si="0"/>
        <v>6.16</v>
      </c>
    </row>
    <row r="18" spans="1:10">
      <c r="A18" s="1554">
        <v>1.5</v>
      </c>
      <c r="B18" s="1555">
        <v>3000</v>
      </c>
      <c r="C18" s="1583">
        <v>10208.181818181818</v>
      </c>
      <c r="D18" s="1583">
        <v>16760.76923076923</v>
      </c>
      <c r="E18" s="1583">
        <v>11744.615384615385</v>
      </c>
      <c r="F18" s="1583">
        <v>16990.76923076923</v>
      </c>
      <c r="G18" s="1583">
        <v>20206.153846153848</v>
      </c>
      <c r="H18" s="1553"/>
      <c r="I18" s="1553"/>
      <c r="J18" s="1546">
        <f t="shared" si="0"/>
        <v>6.16</v>
      </c>
    </row>
    <row r="19" spans="1:10">
      <c r="A19" s="1556">
        <v>2.2000000000000002</v>
      </c>
      <c r="B19" s="1555">
        <v>3000</v>
      </c>
      <c r="C19" s="1583">
        <v>10750</v>
      </c>
      <c r="D19" s="1583">
        <v>17219.23076923077</v>
      </c>
      <c r="E19" s="1583">
        <v>11744.615384615385</v>
      </c>
      <c r="F19" s="1583">
        <v>16990.76923076923</v>
      </c>
      <c r="G19" s="1583">
        <v>20206.153846153848</v>
      </c>
      <c r="H19" s="1557"/>
      <c r="I19" s="1557"/>
      <c r="J19" s="1546">
        <f t="shared" si="0"/>
        <v>6.16</v>
      </c>
    </row>
    <row r="20" spans="1:10">
      <c r="A20" s="1604" t="s">
        <v>3229</v>
      </c>
      <c r="B20" s="1605"/>
      <c r="C20" s="1605"/>
      <c r="D20" s="1605"/>
      <c r="E20" s="1605"/>
      <c r="F20" s="1605"/>
      <c r="G20" s="1605"/>
      <c r="H20" s="1605"/>
      <c r="I20" s="1606"/>
      <c r="J20" s="1546">
        <f t="shared" si="0"/>
        <v>6.16</v>
      </c>
    </row>
    <row r="21" spans="1:10">
      <c r="A21" s="1548">
        <v>0.37</v>
      </c>
      <c r="B21" s="1549">
        <v>1500</v>
      </c>
      <c r="C21" s="1583">
        <v>8088.090909090909</v>
      </c>
      <c r="D21" s="1583">
        <v>16998.461538461539</v>
      </c>
      <c r="E21" s="1583">
        <v>12332.307692307691</v>
      </c>
      <c r="F21" s="1583">
        <v>17747.692307692309</v>
      </c>
      <c r="G21" s="1583">
        <v>21978.461538461539</v>
      </c>
      <c r="H21" s="1551"/>
      <c r="I21" s="1551"/>
      <c r="J21" s="1546">
        <f t="shared" si="0"/>
        <v>6.16</v>
      </c>
    </row>
    <row r="22" spans="1:10">
      <c r="A22" s="1552">
        <v>0.55000000000000004</v>
      </c>
      <c r="B22" s="1549">
        <v>1500</v>
      </c>
      <c r="C22" s="1583">
        <v>9111.7272727272721</v>
      </c>
      <c r="D22" s="1583">
        <v>17864.615384615383</v>
      </c>
      <c r="E22" s="1583">
        <v>12675.384615384615</v>
      </c>
      <c r="F22" s="1583">
        <v>18090.76923076923</v>
      </c>
      <c r="G22" s="1583">
        <v>22321.538461538461</v>
      </c>
      <c r="H22" s="1553"/>
      <c r="I22" s="1553"/>
      <c r="J22" s="1546">
        <f t="shared" si="0"/>
        <v>6.16</v>
      </c>
    </row>
    <row r="23" spans="1:10">
      <c r="A23" s="1552">
        <v>0.75</v>
      </c>
      <c r="B23" s="1549">
        <v>1500</v>
      </c>
      <c r="C23" s="1583">
        <v>9644.454545454546</v>
      </c>
      <c r="D23" s="1583">
        <v>18315.384615384617</v>
      </c>
      <c r="E23" s="1583">
        <v>12675.384615384615</v>
      </c>
      <c r="F23" s="1583">
        <v>18090.76923076923</v>
      </c>
      <c r="G23" s="1583">
        <v>22321.538461538461</v>
      </c>
      <c r="H23" s="1553"/>
      <c r="I23" s="1553"/>
      <c r="J23" s="1546">
        <f t="shared" si="0"/>
        <v>6.16</v>
      </c>
    </row>
    <row r="24" spans="1:10">
      <c r="A24" s="1554">
        <v>1.1000000000000001</v>
      </c>
      <c r="B24" s="1549">
        <v>1500</v>
      </c>
      <c r="C24" s="1583">
        <v>10808.09090909091</v>
      </c>
      <c r="D24" s="1583">
        <v>19300</v>
      </c>
      <c r="E24" s="1583">
        <v>13947.692307692309</v>
      </c>
      <c r="F24" s="1583">
        <v>19363.076923076922</v>
      </c>
      <c r="G24" s="1583">
        <v>23593.846153846152</v>
      </c>
      <c r="H24" s="1553"/>
      <c r="I24" s="1553"/>
      <c r="J24" s="1546">
        <f t="shared" si="0"/>
        <v>6.16</v>
      </c>
    </row>
    <row r="25" spans="1:10">
      <c r="A25" s="1554">
        <v>1.5</v>
      </c>
      <c r="B25" s="1549">
        <v>1500</v>
      </c>
      <c r="C25" s="1583">
        <v>11419</v>
      </c>
      <c r="D25" s="1583">
        <v>19816.923076923078</v>
      </c>
      <c r="E25" s="1583">
        <v>13775.384615384615</v>
      </c>
      <c r="F25" s="1583">
        <v>19190.76923076923</v>
      </c>
      <c r="G25" s="1583">
        <v>23421.538461538461</v>
      </c>
      <c r="H25" s="1553"/>
      <c r="I25" s="1553"/>
      <c r="J25" s="1546">
        <f t="shared" si="0"/>
        <v>6.16</v>
      </c>
    </row>
    <row r="26" spans="1:10" ht="13.5" customHeight="1">
      <c r="A26" s="1554">
        <v>2.2000000000000002</v>
      </c>
      <c r="B26" s="1549">
        <v>3000</v>
      </c>
      <c r="C26" s="1583">
        <v>11499</v>
      </c>
      <c r="D26" s="1583">
        <v>19884.615384615383</v>
      </c>
      <c r="E26" s="1583">
        <v>13775.384615384615</v>
      </c>
      <c r="F26" s="1583">
        <v>19190.76923076923</v>
      </c>
      <c r="G26" s="1583">
        <v>23421.538461538461</v>
      </c>
      <c r="H26" s="1553"/>
      <c r="I26" s="1553"/>
      <c r="J26" s="1546">
        <f t="shared" si="0"/>
        <v>6.16</v>
      </c>
    </row>
    <row r="27" spans="1:10" ht="12.75" customHeight="1">
      <c r="A27" s="1554">
        <v>3</v>
      </c>
      <c r="B27" s="1549">
        <v>3000</v>
      </c>
      <c r="C27" s="1583">
        <v>13906.272727272728</v>
      </c>
      <c r="D27" s="1583">
        <v>21921.538461538461</v>
      </c>
      <c r="E27" s="1583">
        <v>16375.384615384615</v>
      </c>
      <c r="F27" s="1583">
        <v>21790.76923076923</v>
      </c>
      <c r="G27" s="1583">
        <v>26021.538461538461</v>
      </c>
      <c r="H27" s="1553"/>
      <c r="I27" s="1553"/>
      <c r="J27" s="1546">
        <f t="shared" si="0"/>
        <v>6.16</v>
      </c>
    </row>
    <row r="28" spans="1:10">
      <c r="A28" s="1554">
        <v>4</v>
      </c>
      <c r="B28" s="1549">
        <v>3000</v>
      </c>
      <c r="C28" s="1583">
        <v>16086.27272727273</v>
      </c>
      <c r="D28" s="1583">
        <v>23766.153846153848</v>
      </c>
      <c r="E28" s="1583">
        <v>19055.384615384617</v>
      </c>
      <c r="F28" s="1583">
        <v>24470.76923076923</v>
      </c>
      <c r="G28" s="1583">
        <v>28701.538461538461</v>
      </c>
      <c r="H28" s="1553"/>
      <c r="I28" s="1553"/>
      <c r="J28" s="1546">
        <f t="shared" si="0"/>
        <v>6.16</v>
      </c>
    </row>
    <row r="29" spans="1:10">
      <c r="A29" s="1556">
        <v>5.5</v>
      </c>
      <c r="B29" s="1549">
        <v>3000</v>
      </c>
      <c r="C29" s="1583">
        <v>17928.090909090912</v>
      </c>
      <c r="D29" s="1583">
        <v>25324.615384615383</v>
      </c>
      <c r="E29" s="1583">
        <v>19055.384615384617</v>
      </c>
      <c r="F29" s="1583">
        <v>24470.76923076923</v>
      </c>
      <c r="G29" s="1583">
        <v>28701.538461538461</v>
      </c>
      <c r="H29" s="1557"/>
      <c r="I29" s="1557"/>
      <c r="J29" s="1546">
        <f t="shared" si="0"/>
        <v>6.16</v>
      </c>
    </row>
    <row r="30" spans="1:10">
      <c r="A30" s="1604" t="s">
        <v>3230</v>
      </c>
      <c r="B30" s="1605"/>
      <c r="C30" s="1605"/>
      <c r="D30" s="1605"/>
      <c r="E30" s="1605"/>
      <c r="F30" s="1605"/>
      <c r="G30" s="1605"/>
      <c r="H30" s="1605"/>
      <c r="I30" s="1606"/>
      <c r="J30" s="1546">
        <f t="shared" si="0"/>
        <v>6.16</v>
      </c>
    </row>
    <row r="31" spans="1:10">
      <c r="A31" s="1548">
        <v>0.55000000000000004</v>
      </c>
      <c r="B31" s="1549">
        <v>1000</v>
      </c>
      <c r="C31" s="1583">
        <v>10996</v>
      </c>
      <c r="D31" s="1583">
        <v>25748.461538461539</v>
      </c>
      <c r="E31" s="1583">
        <v>13775.384615384615</v>
      </c>
      <c r="F31" s="1583">
        <v>20036.923076923078</v>
      </c>
      <c r="G31" s="1583">
        <v>29090.76923076923</v>
      </c>
      <c r="H31" s="1551"/>
      <c r="I31" s="1551"/>
      <c r="J31" s="1546">
        <f t="shared" si="0"/>
        <v>6.16</v>
      </c>
    </row>
    <row r="32" spans="1:10">
      <c r="A32" s="1552">
        <v>0.75</v>
      </c>
      <c r="B32" s="1549">
        <v>1000</v>
      </c>
      <c r="C32" s="1583">
        <v>12241.454545454546</v>
      </c>
      <c r="D32" s="1583">
        <v>26802.307692307691</v>
      </c>
      <c r="E32" s="1583">
        <v>14875.384615384615</v>
      </c>
      <c r="F32" s="1583">
        <v>21136.923076923078</v>
      </c>
      <c r="G32" s="1583">
        <v>30190.76923076923</v>
      </c>
      <c r="H32" s="1553"/>
      <c r="I32" s="1553"/>
      <c r="J32" s="1546">
        <f t="shared" si="0"/>
        <v>6.16</v>
      </c>
    </row>
    <row r="33" spans="1:10">
      <c r="A33" s="1554">
        <v>1.5</v>
      </c>
      <c r="B33" s="1558">
        <v>1500</v>
      </c>
      <c r="C33" s="1583">
        <v>12596</v>
      </c>
      <c r="D33" s="1583">
        <v>27102.307692307691</v>
      </c>
      <c r="E33" s="1583">
        <v>14875.384615384615</v>
      </c>
      <c r="F33" s="1583">
        <v>21136.923076923078</v>
      </c>
      <c r="G33" s="1583">
        <v>30190.76923076923</v>
      </c>
      <c r="H33" s="1553"/>
      <c r="I33" s="1553"/>
      <c r="J33" s="1546">
        <f t="shared" si="0"/>
        <v>6.16</v>
      </c>
    </row>
    <row r="34" spans="1:10">
      <c r="A34" s="1554">
        <v>2.2000000000000002</v>
      </c>
      <c r="B34" s="1558">
        <v>1500</v>
      </c>
      <c r="C34" s="1583">
        <v>15005.090909090906</v>
      </c>
      <c r="D34" s="1583">
        <v>29140.76923076923</v>
      </c>
      <c r="E34" s="1583">
        <v>17366.153846153848</v>
      </c>
      <c r="F34" s="1583">
        <v>23627.692307692309</v>
      </c>
      <c r="G34" s="1583">
        <v>32681.538461538461</v>
      </c>
      <c r="H34" s="1553"/>
      <c r="I34" s="1553"/>
      <c r="J34" s="1546">
        <f t="shared" si="0"/>
        <v>6.16</v>
      </c>
    </row>
    <row r="35" spans="1:10">
      <c r="A35" s="1556">
        <v>3</v>
      </c>
      <c r="B35" s="1559">
        <v>1500</v>
      </c>
      <c r="C35" s="1583">
        <v>16723.272727272724</v>
      </c>
      <c r="D35" s="1583">
        <v>30594.615384615383</v>
      </c>
      <c r="E35" s="1583">
        <v>20155.384615384617</v>
      </c>
      <c r="F35" s="1583">
        <v>26416.923076923078</v>
      </c>
      <c r="G35" s="1583">
        <v>35470.769230769234</v>
      </c>
      <c r="H35" s="1557"/>
      <c r="I35" s="1557"/>
      <c r="J35" s="1546">
        <f t="shared" si="0"/>
        <v>6.16</v>
      </c>
    </row>
    <row r="36" spans="1:10">
      <c r="A36" s="1604" t="s">
        <v>3231</v>
      </c>
      <c r="B36" s="1605"/>
      <c r="C36" s="1605"/>
      <c r="D36" s="1605"/>
      <c r="E36" s="1605"/>
      <c r="F36" s="1605"/>
      <c r="G36" s="1605"/>
      <c r="H36" s="1605"/>
      <c r="I36" s="1606"/>
      <c r="J36" s="1546">
        <f t="shared" si="0"/>
        <v>6.16</v>
      </c>
    </row>
    <row r="37" spans="1:10">
      <c r="A37" s="1560">
        <v>1.5</v>
      </c>
      <c r="B37" s="1549">
        <v>1000</v>
      </c>
      <c r="C37" s="1583">
        <v>16503.090909090912</v>
      </c>
      <c r="D37" s="1583">
        <v>33583.076923076922</v>
      </c>
      <c r="E37" s="1583">
        <v>18973.846153846152</v>
      </c>
      <c r="F37" s="1583">
        <v>29889.23076923077</v>
      </c>
      <c r="G37" s="1583">
        <v>42073.846153846156</v>
      </c>
      <c r="H37" s="1551"/>
      <c r="I37" s="1551"/>
      <c r="J37" s="1546">
        <f t="shared" si="0"/>
        <v>6.16</v>
      </c>
    </row>
    <row r="38" spans="1:10">
      <c r="A38" s="1554">
        <v>2.2000000000000002</v>
      </c>
      <c r="B38" s="1549">
        <v>1000</v>
      </c>
      <c r="C38" s="1583">
        <v>18870.36363636364</v>
      </c>
      <c r="D38" s="1583">
        <v>35586.153846153844</v>
      </c>
      <c r="E38" s="1583">
        <v>21221.538461538461</v>
      </c>
      <c r="F38" s="1583">
        <v>32136.923076923078</v>
      </c>
      <c r="G38" s="1583">
        <v>44321.538461538461</v>
      </c>
      <c r="H38" s="1553"/>
      <c r="I38" s="1553"/>
      <c r="J38" s="1546">
        <f t="shared" si="0"/>
        <v>6.16</v>
      </c>
    </row>
    <row r="39" spans="1:10">
      <c r="A39" s="1554">
        <v>4</v>
      </c>
      <c r="B39" s="1558">
        <v>1500</v>
      </c>
      <c r="C39" s="1583">
        <v>19424.909090909092</v>
      </c>
      <c r="D39" s="1583">
        <v>36055.384615384617</v>
      </c>
      <c r="E39" s="1583">
        <v>21763.076923076922</v>
      </c>
      <c r="F39" s="1583">
        <v>32678.461538461539</v>
      </c>
      <c r="G39" s="1583">
        <v>44863.076923076922</v>
      </c>
      <c r="H39" s="1553"/>
      <c r="I39" s="1553"/>
      <c r="J39" s="1546">
        <f t="shared" si="0"/>
        <v>6.16</v>
      </c>
    </row>
    <row r="40" spans="1:10">
      <c r="A40" s="1554">
        <v>5.5</v>
      </c>
      <c r="B40" s="1558">
        <v>1500</v>
      </c>
      <c r="C40" s="1583">
        <v>24930.363636363636</v>
      </c>
      <c r="D40" s="1583">
        <v>40713.846153846156</v>
      </c>
      <c r="E40" s="1583">
        <v>24835.384615384617</v>
      </c>
      <c r="F40" s="1583">
        <v>35750.769230769234</v>
      </c>
      <c r="G40" s="1583">
        <v>47935.384615384617</v>
      </c>
      <c r="H40" s="1553"/>
      <c r="I40" s="1553"/>
      <c r="J40" s="1546">
        <f t="shared" si="0"/>
        <v>6.16</v>
      </c>
    </row>
    <row r="41" spans="1:10">
      <c r="A41" s="1554">
        <v>7.5</v>
      </c>
      <c r="B41" s="1558">
        <v>1500</v>
      </c>
      <c r="C41" s="1583">
        <v>30437.636363636364</v>
      </c>
      <c r="D41" s="1583">
        <v>45373.846153846156</v>
      </c>
      <c r="E41" s="1583">
        <v>38356.923076923078</v>
      </c>
      <c r="F41" s="1583">
        <v>49272.307692307695</v>
      </c>
      <c r="G41" s="1583">
        <v>61456.923076923078</v>
      </c>
      <c r="H41" s="1557"/>
      <c r="I41" s="1557"/>
      <c r="J41" s="1546">
        <f t="shared" si="0"/>
        <v>6.16</v>
      </c>
    </row>
    <row r="42" spans="1:10">
      <c r="A42" s="1604" t="s">
        <v>3232</v>
      </c>
      <c r="B42" s="1605"/>
      <c r="C42" s="1605"/>
      <c r="D42" s="1605"/>
      <c r="E42" s="1605"/>
      <c r="F42" s="1605"/>
      <c r="G42" s="1605"/>
      <c r="H42" s="1605"/>
      <c r="I42" s="1606"/>
      <c r="J42" s="1546">
        <f t="shared" si="0"/>
        <v>6.16</v>
      </c>
    </row>
    <row r="43" spans="1:10">
      <c r="A43" s="1561">
        <v>4</v>
      </c>
      <c r="B43" s="1562">
        <v>1000</v>
      </c>
      <c r="C43" s="1566">
        <v>31062.909090909088</v>
      </c>
      <c r="D43" s="1566">
        <v>53096.923076923078</v>
      </c>
      <c r="E43" s="1566">
        <v>31841.538461538461</v>
      </c>
      <c r="F43" s="1566">
        <v>45210.769230769234</v>
      </c>
      <c r="G43" s="1566">
        <v>70595.38461538461</v>
      </c>
      <c r="H43" s="1566">
        <v>43850.909090909088</v>
      </c>
      <c r="I43" s="1566">
        <v>44900.909090909088</v>
      </c>
      <c r="J43" s="1546">
        <f t="shared" si="0"/>
        <v>6.16</v>
      </c>
    </row>
    <row r="44" spans="1:10">
      <c r="A44" s="1561">
        <v>5.5</v>
      </c>
      <c r="B44" s="1562">
        <v>1000</v>
      </c>
      <c r="C44" s="1566">
        <v>36264.727272727272</v>
      </c>
      <c r="D44" s="1566">
        <v>57498.461538461539</v>
      </c>
      <c r="E44" s="1566">
        <v>45169.230769230766</v>
      </c>
      <c r="F44" s="1566">
        <v>58538.461538461539</v>
      </c>
      <c r="G44" s="1566">
        <v>83923.076923076922</v>
      </c>
      <c r="H44" s="1566">
        <v>49052.727272727272</v>
      </c>
      <c r="I44" s="1566">
        <v>50102.727272727272</v>
      </c>
      <c r="J44" s="1546">
        <f t="shared" si="0"/>
        <v>6.16</v>
      </c>
    </row>
    <row r="45" spans="1:10">
      <c r="A45" s="1561">
        <v>7.5</v>
      </c>
      <c r="B45" s="1562">
        <v>1000</v>
      </c>
      <c r="C45" s="1566">
        <v>39986.545454545456</v>
      </c>
      <c r="D45" s="1566">
        <v>60647.692307692305</v>
      </c>
      <c r="E45" s="1566">
        <v>52501.538461538461</v>
      </c>
      <c r="F45" s="1566">
        <v>65870.769230769234</v>
      </c>
      <c r="G45" s="1566">
        <v>91255.38461538461</v>
      </c>
      <c r="H45" s="1566">
        <v>52774.545454545456</v>
      </c>
      <c r="I45" s="1566">
        <v>53824.545454545456</v>
      </c>
      <c r="J45" s="1546">
        <f t="shared" si="0"/>
        <v>6.16</v>
      </c>
    </row>
    <row r="46" spans="1:10">
      <c r="A46" s="1561">
        <v>11</v>
      </c>
      <c r="B46" s="1564">
        <v>1500</v>
      </c>
      <c r="C46" s="1566">
        <v>40493.818181818184</v>
      </c>
      <c r="D46" s="1566">
        <v>61076.923076923078</v>
      </c>
      <c r="E46" s="1566">
        <v>52318.461538461539</v>
      </c>
      <c r="F46" s="1566">
        <v>65687.692307692312</v>
      </c>
      <c r="G46" s="1566">
        <v>91072.307692307688</v>
      </c>
      <c r="H46" s="1566">
        <v>53281.818181818184</v>
      </c>
      <c r="I46" s="1566">
        <v>54331.818181818184</v>
      </c>
      <c r="J46" s="1546">
        <f t="shared" si="0"/>
        <v>6.16</v>
      </c>
    </row>
    <row r="47" spans="1:10">
      <c r="A47" s="1561">
        <v>15</v>
      </c>
      <c r="B47" s="1564">
        <v>1500</v>
      </c>
      <c r="C47" s="1566">
        <v>50959.272727272728</v>
      </c>
      <c r="D47" s="1566">
        <v>69932.307692307688</v>
      </c>
      <c r="E47" s="1566">
        <v>65896.923076923078</v>
      </c>
      <c r="F47" s="1566">
        <v>79266.153846153844</v>
      </c>
      <c r="G47" s="1566">
        <v>104650.76923076923</v>
      </c>
      <c r="H47" s="1566">
        <v>63747.272727272728</v>
      </c>
      <c r="I47" s="1566">
        <v>64797.272727272728</v>
      </c>
      <c r="J47" s="1546">
        <f t="shared" si="0"/>
        <v>6.16</v>
      </c>
    </row>
    <row r="48" spans="1:10">
      <c r="A48" s="1561">
        <v>18.5</v>
      </c>
      <c r="B48" s="1564">
        <v>1500</v>
      </c>
      <c r="C48" s="1566">
        <v>57230.181818181816</v>
      </c>
      <c r="D48" s="1566">
        <v>75238.461538461532</v>
      </c>
      <c r="E48" s="1566">
        <v>72104.61538461539</v>
      </c>
      <c r="F48" s="1566">
        <v>85473.846153846156</v>
      </c>
      <c r="G48" s="1566"/>
      <c r="H48" s="1566">
        <v>70018.181818181823</v>
      </c>
      <c r="I48" s="1566">
        <v>71068.181818181823</v>
      </c>
      <c r="J48" s="1546">
        <f t="shared" si="0"/>
        <v>6.16</v>
      </c>
    </row>
    <row r="49" spans="1:10">
      <c r="A49" s="1561">
        <v>22</v>
      </c>
      <c r="B49" s="1564">
        <v>1500</v>
      </c>
      <c r="C49" s="1566">
        <v>69646.545454545456</v>
      </c>
      <c r="D49" s="1566">
        <v>85744.61538461539</v>
      </c>
      <c r="E49" s="1566"/>
      <c r="F49" s="1566"/>
      <c r="G49" s="1566"/>
      <c r="H49" s="1566">
        <v>82434.545454545456</v>
      </c>
      <c r="I49" s="1566">
        <v>83484.545454545456</v>
      </c>
      <c r="J49" s="1546">
        <f t="shared" si="0"/>
        <v>6.16</v>
      </c>
    </row>
    <row r="50" spans="1:10">
      <c r="A50" s="1561">
        <v>30</v>
      </c>
      <c r="B50" s="1562">
        <v>1500</v>
      </c>
      <c r="C50" s="1566">
        <v>70668.363636363632</v>
      </c>
      <c r="D50" s="1566">
        <v>86609.230769230766</v>
      </c>
      <c r="E50" s="1566"/>
      <c r="F50" s="1566"/>
      <c r="G50" s="1566"/>
      <c r="H50" s="1566">
        <v>83456.363636363632</v>
      </c>
      <c r="I50" s="1566">
        <v>84506.363636363632</v>
      </c>
      <c r="J50" s="1546">
        <f t="shared" si="0"/>
        <v>6.16</v>
      </c>
    </row>
    <row r="51" spans="1:10">
      <c r="A51" s="1604" t="s">
        <v>3233</v>
      </c>
      <c r="B51" s="1605"/>
      <c r="C51" s="1605"/>
      <c r="D51" s="1605"/>
      <c r="E51" s="1605"/>
      <c r="F51" s="1605"/>
      <c r="G51" s="1605"/>
      <c r="H51" s="1605"/>
      <c r="I51" s="1606"/>
      <c r="J51" s="1546">
        <f t="shared" si="0"/>
        <v>6.16</v>
      </c>
    </row>
    <row r="52" spans="1:10">
      <c r="A52" s="1554">
        <v>5.5</v>
      </c>
      <c r="B52" s="1565">
        <v>750</v>
      </c>
      <c r="C52" s="1566">
        <v>43821.36363636364</v>
      </c>
      <c r="D52" s="1566">
        <v>80796.153846153844</v>
      </c>
      <c r="E52" s="1566">
        <v>57923.076923076922</v>
      </c>
      <c r="F52" s="1566">
        <v>84153.846153846156</v>
      </c>
      <c r="G52" s="1566">
        <v>114615.38461538461</v>
      </c>
      <c r="H52" s="1566">
        <v>56636.36363636364</v>
      </c>
      <c r="I52" s="1566">
        <v>58736.36363636364</v>
      </c>
      <c r="J52" s="1546">
        <f t="shared" si="0"/>
        <v>6.16</v>
      </c>
    </row>
    <row r="53" spans="1:10">
      <c r="A53" s="1554">
        <v>7.5</v>
      </c>
      <c r="B53" s="1565">
        <v>750</v>
      </c>
      <c r="C53" s="1566">
        <v>57439.545454545456</v>
      </c>
      <c r="D53" s="1566">
        <v>92319.230769230766</v>
      </c>
      <c r="E53" s="1566">
        <v>69958.461538461532</v>
      </c>
      <c r="F53" s="1566">
        <v>96189.230769230766</v>
      </c>
      <c r="G53" s="1566">
        <v>126650.76923076923</v>
      </c>
      <c r="H53" s="1566">
        <v>70254.545454545456</v>
      </c>
      <c r="I53" s="1566">
        <v>72354.545454545456</v>
      </c>
      <c r="J53" s="1546">
        <f t="shared" si="0"/>
        <v>6.16</v>
      </c>
    </row>
    <row r="54" spans="1:10">
      <c r="A54" s="1554">
        <v>11</v>
      </c>
      <c r="B54" s="1565">
        <v>750</v>
      </c>
      <c r="C54" s="1566">
        <v>66677.727272727279</v>
      </c>
      <c r="D54" s="1566">
        <v>100136.15384615384</v>
      </c>
      <c r="E54" s="1566">
        <v>79740</v>
      </c>
      <c r="F54" s="1566">
        <v>105970.76923076923</v>
      </c>
      <c r="G54" s="1566">
        <v>136432.30769230769</v>
      </c>
      <c r="H54" s="1566">
        <v>79492.727272727279</v>
      </c>
      <c r="I54" s="1566">
        <v>81592.727272727279</v>
      </c>
      <c r="J54" s="1546">
        <f t="shared" si="0"/>
        <v>6.16</v>
      </c>
    </row>
    <row r="55" spans="1:10">
      <c r="A55" s="1554">
        <v>11</v>
      </c>
      <c r="B55" s="1549">
        <v>1000</v>
      </c>
      <c r="C55" s="1566">
        <v>57437.727272727272</v>
      </c>
      <c r="D55" s="1566">
        <v>92317.692307692312</v>
      </c>
      <c r="E55" s="1566">
        <v>69958.461538461532</v>
      </c>
      <c r="F55" s="1566">
        <v>96189.230769230766</v>
      </c>
      <c r="G55" s="1566">
        <v>126650.76923076923</v>
      </c>
      <c r="H55" s="1566">
        <v>70252.727272727279</v>
      </c>
      <c r="I55" s="1566">
        <v>72352.727272727279</v>
      </c>
      <c r="J55" s="1546">
        <f t="shared" si="0"/>
        <v>6.16</v>
      </c>
    </row>
    <row r="56" spans="1:10">
      <c r="A56" s="1554">
        <v>15</v>
      </c>
      <c r="B56" s="1549">
        <v>1000</v>
      </c>
      <c r="C56" s="1566">
        <v>64535.909090909088</v>
      </c>
      <c r="D56" s="1566">
        <v>98323.846153846156</v>
      </c>
      <c r="E56" s="1566">
        <v>79740</v>
      </c>
      <c r="F56" s="1566">
        <v>105970.76923076923</v>
      </c>
      <c r="G56" s="1566" t="s">
        <v>3190</v>
      </c>
      <c r="H56" s="1566">
        <v>77350.909090909088</v>
      </c>
      <c r="I56" s="1566">
        <v>79450.909090909088</v>
      </c>
      <c r="J56" s="1546">
        <f t="shared" si="0"/>
        <v>6.16</v>
      </c>
    </row>
    <row r="57" spans="1:10">
      <c r="A57" s="1554">
        <v>18.5</v>
      </c>
      <c r="B57" s="1549">
        <v>1000</v>
      </c>
      <c r="C57" s="1566">
        <v>75203.181818181823</v>
      </c>
      <c r="D57" s="1566">
        <v>107350</v>
      </c>
      <c r="E57" s="1566" t="s">
        <v>3190</v>
      </c>
      <c r="F57" s="1566" t="s">
        <v>3190</v>
      </c>
      <c r="G57" s="1566" t="s">
        <v>3190</v>
      </c>
      <c r="H57" s="1566">
        <v>88018.181818181823</v>
      </c>
      <c r="I57" s="1566">
        <v>90118.181818181823</v>
      </c>
      <c r="J57" s="1546">
        <f t="shared" si="0"/>
        <v>6.16</v>
      </c>
    </row>
    <row r="58" spans="1:10">
      <c r="A58" s="1554">
        <v>22</v>
      </c>
      <c r="B58" s="1549">
        <v>1000</v>
      </c>
      <c r="C58" s="1566">
        <v>90301.363636363632</v>
      </c>
      <c r="D58" s="1566">
        <v>120125.38461538461</v>
      </c>
      <c r="E58" s="1566" t="s">
        <v>3190</v>
      </c>
      <c r="F58" s="1566" t="s">
        <v>3190</v>
      </c>
      <c r="G58" s="1566" t="s">
        <v>3190</v>
      </c>
      <c r="H58" s="1566">
        <v>103116.36363636363</v>
      </c>
      <c r="I58" s="1566">
        <v>105216.36363636363</v>
      </c>
      <c r="J58" s="1546">
        <f t="shared" si="0"/>
        <v>6.16</v>
      </c>
    </row>
    <row r="59" spans="1:10">
      <c r="A59" s="1604" t="s">
        <v>3234</v>
      </c>
      <c r="B59" s="1605"/>
      <c r="C59" s="1605"/>
      <c r="D59" s="1605"/>
      <c r="E59" s="1605"/>
      <c r="F59" s="1605"/>
      <c r="G59" s="1605"/>
      <c r="H59" s="1605"/>
      <c r="I59" s="1606"/>
      <c r="J59" s="1546">
        <f t="shared" si="0"/>
        <v>6.16</v>
      </c>
    </row>
    <row r="60" spans="1:10">
      <c r="A60" s="1554">
        <v>15</v>
      </c>
      <c r="B60" s="1565">
        <v>750</v>
      </c>
      <c r="C60" s="1566">
        <v>91377.818181818177</v>
      </c>
      <c r="D60" s="1566">
        <v>146166.15384615384</v>
      </c>
      <c r="E60" s="1566" t="s">
        <v>3190</v>
      </c>
      <c r="F60" s="1566" t="s">
        <v>3190</v>
      </c>
      <c r="G60" s="1566" t="s">
        <v>3190</v>
      </c>
      <c r="H60" s="1566">
        <v>102601.81818181818</v>
      </c>
      <c r="I60" s="1566">
        <v>104701.81818181818</v>
      </c>
      <c r="J60" s="1546">
        <f t="shared" si="0"/>
        <v>6.16</v>
      </c>
    </row>
    <row r="61" spans="1:10">
      <c r="A61" s="1554">
        <v>18.5</v>
      </c>
      <c r="B61" s="1565">
        <v>750</v>
      </c>
      <c r="C61" s="1566">
        <v>110561.45454545454</v>
      </c>
      <c r="D61" s="1566">
        <v>162398.46153846153</v>
      </c>
      <c r="E61" s="1566" t="s">
        <v>3190</v>
      </c>
      <c r="F61" s="1566" t="s">
        <v>3190</v>
      </c>
      <c r="G61" s="1566" t="s">
        <v>3190</v>
      </c>
      <c r="H61" s="1566">
        <v>121785.45454545454</v>
      </c>
      <c r="I61" s="1566">
        <v>123885.45454545454</v>
      </c>
      <c r="J61" s="1546">
        <f t="shared" si="0"/>
        <v>6.16</v>
      </c>
    </row>
    <row r="62" spans="1:10">
      <c r="A62" s="1554">
        <v>22</v>
      </c>
      <c r="B62" s="1565">
        <v>750</v>
      </c>
      <c r="C62" s="1566">
        <v>117492.36363636363</v>
      </c>
      <c r="D62" s="1566">
        <v>168263.07692307694</v>
      </c>
      <c r="E62" s="1566" t="s">
        <v>3190</v>
      </c>
      <c r="F62" s="1566" t="s">
        <v>3190</v>
      </c>
      <c r="G62" s="1566" t="s">
        <v>3190</v>
      </c>
      <c r="H62" s="1566">
        <v>128716.36363636363</v>
      </c>
      <c r="I62" s="1566">
        <v>130816.36363636363</v>
      </c>
      <c r="J62" s="1546">
        <f t="shared" si="0"/>
        <v>6.16</v>
      </c>
    </row>
    <row r="63" spans="1:10">
      <c r="A63" s="1554">
        <v>30</v>
      </c>
      <c r="B63" s="1565">
        <v>750</v>
      </c>
      <c r="C63" s="1566">
        <v>138450.54545454544</v>
      </c>
      <c r="D63" s="1566">
        <v>185996.92307692306</v>
      </c>
      <c r="E63" s="1566" t="s">
        <v>3190</v>
      </c>
      <c r="F63" s="1566" t="s">
        <v>3190</v>
      </c>
      <c r="G63" s="1566" t="s">
        <v>3190</v>
      </c>
      <c r="H63" s="1566">
        <v>149674.54545454544</v>
      </c>
      <c r="I63" s="1566">
        <v>151774.54545454544</v>
      </c>
      <c r="J63" s="1546">
        <f t="shared" si="0"/>
        <v>6.16</v>
      </c>
    </row>
    <row r="64" spans="1:10">
      <c r="A64" s="1554">
        <v>37</v>
      </c>
      <c r="B64" s="1549">
        <v>1000</v>
      </c>
      <c r="C64" s="1566">
        <v>139161.45454545456</v>
      </c>
      <c r="D64" s="1566">
        <v>186598.46153846153</v>
      </c>
      <c r="E64" s="1566" t="s">
        <v>3190</v>
      </c>
      <c r="F64" s="1566" t="s">
        <v>3190</v>
      </c>
      <c r="G64" s="1566" t="s">
        <v>3190</v>
      </c>
      <c r="H64" s="1566">
        <v>150385.45454545456</v>
      </c>
      <c r="I64" s="1566">
        <v>152485.45454545456</v>
      </c>
      <c r="J64" s="1546">
        <f t="shared" si="0"/>
        <v>6.16</v>
      </c>
    </row>
    <row r="65" spans="1:10">
      <c r="A65" s="1556">
        <v>45</v>
      </c>
      <c r="B65" s="1549">
        <v>1000</v>
      </c>
      <c r="C65" s="1566">
        <v>157814.18181818182</v>
      </c>
      <c r="D65" s="1566">
        <v>202381.53846153847</v>
      </c>
      <c r="E65" s="1566" t="s">
        <v>3190</v>
      </c>
      <c r="F65" s="1566" t="s">
        <v>3190</v>
      </c>
      <c r="G65" s="1566" t="s">
        <v>3190</v>
      </c>
      <c r="H65" s="1566">
        <v>169038.18181818182</v>
      </c>
      <c r="I65" s="1566">
        <v>171138.18181818182</v>
      </c>
      <c r="J65" s="1546">
        <f t="shared" si="0"/>
        <v>6.16</v>
      </c>
    </row>
    <row r="66" spans="1:10">
      <c r="A66" s="1607" t="s">
        <v>3235</v>
      </c>
      <c r="B66" s="1608"/>
      <c r="C66" s="1608"/>
      <c r="D66" s="1609"/>
      <c r="E66" s="1610" t="s">
        <v>3192</v>
      </c>
      <c r="F66" s="1606"/>
      <c r="G66" s="1611"/>
      <c r="H66" s="1612"/>
      <c r="I66" s="1613"/>
      <c r="J66" s="1546">
        <f t="shared" si="0"/>
        <v>6.16</v>
      </c>
    </row>
    <row r="67" spans="1:10">
      <c r="A67" s="1560">
        <v>15</v>
      </c>
      <c r="B67" s="1567">
        <v>750</v>
      </c>
      <c r="C67" s="1583">
        <v>152647.69230769231</v>
      </c>
      <c r="D67" s="1583">
        <v>239632.30769230769</v>
      </c>
      <c r="E67" s="1568" t="s">
        <v>3206</v>
      </c>
      <c r="F67" s="1569"/>
      <c r="G67" s="1570"/>
      <c r="H67" s="1571"/>
      <c r="I67" s="1571"/>
      <c r="J67" s="1546">
        <f t="shared" si="0"/>
        <v>6.16</v>
      </c>
    </row>
    <row r="68" spans="1:10">
      <c r="A68" s="1554">
        <v>18.5</v>
      </c>
      <c r="B68" s="1567">
        <v>750</v>
      </c>
      <c r="C68" s="1583">
        <v>168880</v>
      </c>
      <c r="D68" s="1583">
        <v>255864.61538461538</v>
      </c>
      <c r="E68" s="1568" t="s">
        <v>3206</v>
      </c>
      <c r="F68" s="1569"/>
      <c r="G68" s="1570"/>
      <c r="H68" s="1572"/>
      <c r="I68" s="1572"/>
      <c r="J68" s="1546">
        <f t="shared" si="0"/>
        <v>6.16</v>
      </c>
    </row>
    <row r="69" spans="1:10">
      <c r="A69" s="1554">
        <v>22</v>
      </c>
      <c r="B69" s="1567">
        <v>750</v>
      </c>
      <c r="C69" s="1583">
        <v>174744.61538461538</v>
      </c>
      <c r="D69" s="1583">
        <v>261729.23076923078</v>
      </c>
      <c r="E69" s="1568" t="s">
        <v>3206</v>
      </c>
      <c r="F69" s="1569"/>
      <c r="G69" s="1570"/>
      <c r="H69" s="1572"/>
      <c r="I69" s="1572"/>
      <c r="J69" s="1546">
        <f t="shared" si="0"/>
        <v>6.16</v>
      </c>
    </row>
    <row r="70" spans="1:10">
      <c r="A70" s="1554">
        <v>30</v>
      </c>
      <c r="B70" s="1567">
        <v>750</v>
      </c>
      <c r="C70" s="1583">
        <v>192478.46153846153</v>
      </c>
      <c r="D70" s="1583">
        <v>279463.07692307694</v>
      </c>
      <c r="E70" s="1568" t="s">
        <v>3206</v>
      </c>
      <c r="F70" s="1569"/>
      <c r="G70" s="1570"/>
      <c r="H70" s="1572"/>
      <c r="I70" s="1572"/>
      <c r="J70" s="1546">
        <f t="shared" si="0"/>
        <v>6.16</v>
      </c>
    </row>
    <row r="71" spans="1:10">
      <c r="A71" s="1554">
        <v>37</v>
      </c>
      <c r="B71" s="1567">
        <v>1000</v>
      </c>
      <c r="C71" s="1583">
        <v>193080</v>
      </c>
      <c r="D71" s="1583">
        <v>280064.61538461538</v>
      </c>
      <c r="E71" s="1568" t="s">
        <v>3236</v>
      </c>
      <c r="F71" s="1569"/>
      <c r="G71" s="1570"/>
      <c r="H71" s="1572"/>
      <c r="I71" s="1572"/>
      <c r="J71" s="1546">
        <f t="shared" si="0"/>
        <v>6.16</v>
      </c>
    </row>
    <row r="72" spans="1:10">
      <c r="A72" s="1554">
        <v>45</v>
      </c>
      <c r="B72" s="1567">
        <v>1000</v>
      </c>
      <c r="C72" s="1583">
        <v>208863.07692307694</v>
      </c>
      <c r="D72" s="1583">
        <v>295847.69230769231</v>
      </c>
      <c r="E72" s="1568" t="s">
        <v>3236</v>
      </c>
      <c r="F72" s="1569"/>
      <c r="G72" s="1570"/>
      <c r="H72" s="1573"/>
      <c r="I72" s="1573"/>
      <c r="J72" s="1546">
        <f t="shared" si="0"/>
        <v>6.16</v>
      </c>
    </row>
    <row r="73" spans="1:10">
      <c r="A73" s="1604" t="s">
        <v>3237</v>
      </c>
      <c r="B73" s="1605"/>
      <c r="C73" s="1605"/>
      <c r="D73" s="1605"/>
      <c r="E73" s="1605"/>
      <c r="F73" s="1605"/>
      <c r="G73" s="1605"/>
      <c r="H73" s="1605"/>
      <c r="I73" s="1606"/>
      <c r="J73" s="1546">
        <f t="shared" si="0"/>
        <v>6.16</v>
      </c>
    </row>
    <row r="74" spans="1:10">
      <c r="A74" s="1574">
        <v>15</v>
      </c>
      <c r="B74" s="1575">
        <v>750</v>
      </c>
      <c r="C74" s="1583">
        <v>197916.92307692306</v>
      </c>
      <c r="D74" s="1576" t="s">
        <v>3190</v>
      </c>
      <c r="E74" s="1576"/>
      <c r="F74" s="1577"/>
      <c r="G74" s="1578"/>
      <c r="H74" s="1579"/>
      <c r="I74" s="1579"/>
      <c r="J74" s="1546">
        <f t="shared" si="0"/>
        <v>6.16</v>
      </c>
    </row>
    <row r="75" spans="1:10">
      <c r="A75" s="1574">
        <v>18.5</v>
      </c>
      <c r="B75" s="1575">
        <v>750</v>
      </c>
      <c r="C75" s="1583">
        <v>214149.23076923078</v>
      </c>
      <c r="D75" s="1576" t="s">
        <v>3190</v>
      </c>
      <c r="E75" s="1576"/>
      <c r="F75" s="1577"/>
      <c r="G75" s="1578"/>
      <c r="H75" s="1580"/>
      <c r="I75" s="1580"/>
      <c r="J75" s="1546">
        <f t="shared" si="0"/>
        <v>6.16</v>
      </c>
    </row>
    <row r="76" spans="1:10">
      <c r="A76" s="1574">
        <v>22</v>
      </c>
      <c r="B76" s="1575">
        <v>750</v>
      </c>
      <c r="C76" s="1583">
        <v>220013.84615384616</v>
      </c>
      <c r="D76" s="1576" t="s">
        <v>3190</v>
      </c>
      <c r="E76" s="1576"/>
      <c r="F76" s="1577"/>
      <c r="G76" s="1578"/>
      <c r="H76" s="1580"/>
      <c r="I76" s="1580"/>
      <c r="J76" s="1546">
        <f t="shared" si="0"/>
        <v>6.16</v>
      </c>
    </row>
    <row r="77" spans="1:10">
      <c r="A77" s="1581">
        <v>30</v>
      </c>
      <c r="B77" s="1575">
        <v>750</v>
      </c>
      <c r="C77" s="1583">
        <v>237747.69230769231</v>
      </c>
      <c r="D77" s="1576" t="s">
        <v>3190</v>
      </c>
      <c r="E77" s="1576"/>
      <c r="F77" s="1577"/>
      <c r="G77" s="1578"/>
      <c r="H77" s="1582"/>
      <c r="I77" s="1582"/>
      <c r="J77" s="1546">
        <f>J76</f>
        <v>6.16</v>
      </c>
    </row>
    <row r="78" spans="1:10">
      <c r="A78" s="1604" t="s">
        <v>3238</v>
      </c>
      <c r="B78" s="1605"/>
      <c r="C78" s="1605"/>
      <c r="D78" s="1605"/>
      <c r="E78" s="1605"/>
      <c r="F78" s="1605"/>
      <c r="G78" s="1605"/>
      <c r="H78" s="1605"/>
      <c r="I78" s="1606"/>
      <c r="J78" s="1546">
        <f>J77</f>
        <v>6.16</v>
      </c>
    </row>
    <row r="79" spans="1:10">
      <c r="A79" s="1581">
        <v>30</v>
      </c>
      <c r="B79" s="1575">
        <v>750</v>
      </c>
      <c r="C79" s="1583">
        <v>320137.99733092304</v>
      </c>
      <c r="D79" s="1576" t="s">
        <v>3190</v>
      </c>
      <c r="E79" s="1576"/>
      <c r="F79" s="1576"/>
      <c r="G79" s="1578"/>
      <c r="H79" s="1579"/>
      <c r="I79" s="1579"/>
      <c r="J79" s="1546">
        <f>J78</f>
        <v>6.16</v>
      </c>
    </row>
    <row r="80" spans="1:10">
      <c r="A80" s="1581">
        <v>37</v>
      </c>
      <c r="B80" s="1575">
        <v>750</v>
      </c>
      <c r="C80" s="1583" t="s">
        <v>3190</v>
      </c>
      <c r="D80" s="1576" t="s">
        <v>3190</v>
      </c>
      <c r="E80" s="1576"/>
      <c r="F80" s="1576"/>
      <c r="G80" s="1578"/>
      <c r="H80" s="1580"/>
      <c r="I80" s="1580"/>
      <c r="J80" s="1546">
        <f>J79</f>
        <v>6.16</v>
      </c>
    </row>
    <row r="81" spans="1:10">
      <c r="A81" s="1574">
        <v>55</v>
      </c>
      <c r="B81" s="1575">
        <v>750</v>
      </c>
      <c r="C81" s="1583" t="s">
        <v>3190</v>
      </c>
      <c r="D81" s="1576" t="s">
        <v>3190</v>
      </c>
      <c r="E81" s="1576"/>
      <c r="F81" s="1576"/>
      <c r="G81" s="1578"/>
      <c r="H81" s="1582"/>
      <c r="I81" s="1582"/>
      <c r="J81" s="1546">
        <f>J80</f>
        <v>6.16</v>
      </c>
    </row>
    <row r="82" spans="1:10" ht="9.75" customHeight="1">
      <c r="A82" s="1584"/>
      <c r="B82" s="1584"/>
      <c r="C82" s="1584"/>
      <c r="D82" s="1584"/>
      <c r="E82" s="1585"/>
      <c r="F82" s="1586"/>
      <c r="G82" s="1587"/>
      <c r="H82" s="1588"/>
      <c r="I82" s="1587"/>
    </row>
    <row r="83" spans="1:10" ht="16.5" customHeight="1">
      <c r="A83" s="1589"/>
      <c r="B83" s="1587"/>
      <c r="C83" s="1587"/>
      <c r="D83" s="1584"/>
      <c r="E83" s="1589"/>
      <c r="F83" s="1590"/>
      <c r="G83" s="1591"/>
      <c r="H83" s="1592"/>
      <c r="I83" s="1593"/>
    </row>
    <row r="84" spans="1:10">
      <c r="A84" s="1589"/>
      <c r="B84" s="1590"/>
      <c r="C84" s="1593"/>
      <c r="D84" s="1584"/>
      <c r="E84" s="1589"/>
      <c r="F84" s="1590"/>
      <c r="G84" s="1591"/>
      <c r="H84" s="1592"/>
      <c r="I84" s="1593"/>
    </row>
    <row r="85" spans="1:10">
      <c r="A85" s="1589"/>
      <c r="B85" s="1590"/>
      <c r="C85" s="1593"/>
      <c r="D85" s="1584"/>
      <c r="E85" s="1589"/>
      <c r="F85" s="1590"/>
      <c r="G85" s="1591"/>
      <c r="H85" s="1592"/>
      <c r="I85" s="1593"/>
    </row>
    <row r="86" spans="1:10">
      <c r="A86" s="1589"/>
      <c r="B86" s="1590"/>
      <c r="C86" s="1593"/>
      <c r="D86" s="1584"/>
      <c r="E86" s="1589"/>
      <c r="F86" s="1590"/>
      <c r="G86" s="1594"/>
      <c r="H86" s="1595"/>
      <c r="I86" s="1593"/>
    </row>
    <row r="87" spans="1:10">
      <c r="A87" s="1589"/>
      <c r="B87" s="1590"/>
      <c r="C87" s="1593"/>
      <c r="D87" s="1584"/>
      <c r="E87" s="1589"/>
      <c r="F87" s="1590"/>
      <c r="G87" s="1594"/>
      <c r="H87" s="1595"/>
      <c r="I87" s="1593"/>
    </row>
    <row r="88" spans="1:10">
      <c r="A88" s="1589"/>
      <c r="B88" s="1590"/>
      <c r="C88" s="1593"/>
      <c r="D88" s="1584"/>
      <c r="E88" s="1589"/>
      <c r="F88" s="1590"/>
      <c r="G88" s="1594"/>
      <c r="H88" s="1595"/>
      <c r="I88" s="1593"/>
    </row>
    <row r="89" spans="1:10">
      <c r="A89" s="1589"/>
      <c r="B89" s="1590"/>
      <c r="C89" s="1593"/>
      <c r="D89" s="1584"/>
      <c r="E89" s="1589"/>
      <c r="F89" s="1590"/>
      <c r="G89" s="1591"/>
      <c r="H89" s="1592"/>
      <c r="I89" s="1593"/>
    </row>
    <row r="90" spans="1:10">
      <c r="A90" s="1589"/>
      <c r="B90" s="1590"/>
      <c r="C90" s="1593"/>
      <c r="D90" s="1584"/>
      <c r="E90" s="1589"/>
      <c r="F90" s="1590"/>
      <c r="G90" s="1596"/>
      <c r="H90" s="1595"/>
      <c r="I90" s="1593"/>
    </row>
    <row r="91" spans="1:10" ht="14.25" customHeight="1">
      <c r="A91" s="1589"/>
      <c r="B91" s="1590"/>
      <c r="C91" s="1593"/>
      <c r="D91" s="1584"/>
      <c r="E91" s="1589"/>
      <c r="F91" s="1597"/>
      <c r="G91" s="1598"/>
      <c r="H91" s="1599"/>
      <c r="I91" s="1600"/>
    </row>
  </sheetData>
  <mergeCells count="11">
    <mergeCell ref="E1:F3"/>
    <mergeCell ref="G1:I3"/>
    <mergeCell ref="A5:E5"/>
    <mergeCell ref="F5:I5"/>
    <mergeCell ref="A6:I6"/>
    <mergeCell ref="A7:I7"/>
    <mergeCell ref="A8:B9"/>
    <mergeCell ref="C8:I8"/>
    <mergeCell ref="C9:D9"/>
    <mergeCell ref="E9:G9"/>
    <mergeCell ref="H9:I9"/>
  </mergeCells>
  <pageMargins left="0.76" right="0.11811023622047245" top="0.19685039370078741" bottom="0.19685039370078741" header="0.51181102362204722" footer="0.51181102362204722"/>
  <pageSetup paperSize="9" scale="6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002060"/>
  </sheetPr>
  <dimension ref="A1:G66"/>
  <sheetViews>
    <sheetView view="pageBreakPreview" zoomScaleNormal="75" zoomScaleSheetLayoutView="100" workbookViewId="0">
      <selection activeCell="H10" sqref="H10"/>
    </sheetView>
  </sheetViews>
  <sheetFormatPr defaultRowHeight="12.75"/>
  <cols>
    <col min="1" max="1" width="19.140625" style="1631" customWidth="1"/>
    <col min="2" max="2" width="31" style="1631" customWidth="1"/>
    <col min="3" max="3" width="27.85546875" style="1631" customWidth="1"/>
    <col min="4" max="4" width="26.28515625" style="1631" customWidth="1"/>
    <col min="5" max="5" width="18.5703125" style="1631" customWidth="1"/>
    <col min="6" max="6" width="26.28515625" style="1631" customWidth="1"/>
    <col min="7" max="7" width="13.42578125" style="1546" customWidth="1"/>
    <col min="8" max="16384" width="9.140625" style="1546"/>
  </cols>
  <sheetData>
    <row r="1" spans="1:7" ht="42" customHeight="1">
      <c r="A1" s="3266" t="s">
        <v>3242</v>
      </c>
      <c r="B1" s="3267"/>
      <c r="C1" s="3267"/>
      <c r="D1" s="3267"/>
      <c r="E1" s="3267"/>
      <c r="F1" s="3268"/>
    </row>
    <row r="2" spans="1:7" ht="13.5" customHeight="1">
      <c r="A2" s="3269" t="s">
        <v>3155</v>
      </c>
      <c r="B2" s="3270"/>
      <c r="C2" s="3273" t="s">
        <v>3156</v>
      </c>
      <c r="D2" s="3273"/>
      <c r="E2" s="3273"/>
      <c r="F2" s="3274"/>
    </row>
    <row r="3" spans="1:7" ht="13.5" customHeight="1">
      <c r="A3" s="3271"/>
      <c r="B3" s="3272"/>
      <c r="C3" s="3275" t="s">
        <v>3157</v>
      </c>
      <c r="D3" s="3275"/>
      <c r="E3" s="3186" t="s">
        <v>3243</v>
      </c>
      <c r="F3" s="3276"/>
    </row>
    <row r="4" spans="1:7" ht="33.75" customHeight="1">
      <c r="A4" s="1615" t="s">
        <v>3160</v>
      </c>
      <c r="B4" s="1616" t="s">
        <v>3161</v>
      </c>
      <c r="C4" s="1616" t="s">
        <v>3162</v>
      </c>
      <c r="D4" s="1616" t="s">
        <v>3244</v>
      </c>
      <c r="E4" s="1478" t="s">
        <v>3164</v>
      </c>
      <c r="F4" s="1616" t="s">
        <v>3244</v>
      </c>
    </row>
    <row r="5" spans="1:7" ht="15.75">
      <c r="A5" s="3177" t="s">
        <v>3245</v>
      </c>
      <c r="B5" s="3178"/>
      <c r="C5" s="3178"/>
      <c r="D5" s="3178"/>
      <c r="E5" s="3178"/>
      <c r="F5" s="3179"/>
    </row>
    <row r="6" spans="1:7" ht="15">
      <c r="A6" s="1617">
        <v>1.5</v>
      </c>
      <c r="B6" s="1618">
        <v>3000</v>
      </c>
      <c r="C6" s="1456">
        <f>'ВЦП 7-40 ПЫЛЕВЫЕ (2)'!C12*'ВЦП 7-40 ПЫЛЕВЫЕ (2)'!H12</f>
        <v>104894.58291647951</v>
      </c>
      <c r="D6" s="1456">
        <f>'ВЦП 7-40 ПЫЛЕВЫЕ (2)'!D12*'ВЦП 7-40 ПЫЛЕВЫЕ (2)'!H12</f>
        <v>211292.49556154563</v>
      </c>
      <c r="E6" s="1456">
        <f>'ВЦП 7-40 ПЫЛЕВЫЕ (2)'!E12*'ВЦП 7-40 ПЫЛЕВЫЕ (2)'!H12</f>
        <v>150404.85392250356</v>
      </c>
      <c r="F6" s="1456">
        <f>'ВЦП 7-40 ПЫЛЕВЫЕ (2)'!F12*'ВЦП 7-40 ПЫЛЕВЫЕ (2)'!H12</f>
        <v>257593.32475718821</v>
      </c>
      <c r="G6" s="1619"/>
    </row>
    <row r="7" spans="1:7" ht="15">
      <c r="A7" s="1617">
        <v>2.2000000000000002</v>
      </c>
      <c r="B7" s="1618">
        <v>3000</v>
      </c>
      <c r="C7" s="1456">
        <f>'ВЦП 7-40 ПЫЛЕВЫЕ (2)'!C13*'ВЦП 7-40 ПЫЛЕВЫЕ (2)'!H13</f>
        <v>106766.27820769988</v>
      </c>
      <c r="D7" s="1456">
        <f>'ВЦП 7-40 ПЫЛЕВЫЕ (2)'!D13*'ВЦП 7-40 ПЫЛЕВЫЕ (2)'!H13</f>
        <v>215095.62110008916</v>
      </c>
      <c r="E7" s="1456">
        <f>'ВЦП 7-40 ПЫЛЕВЫЕ (2)'!E13*'ВЦП 7-40 ПЫЛЕВЫЕ (2)'!H13</f>
        <v>150496.24840534083</v>
      </c>
      <c r="F7" s="1456">
        <f>'ВЦП 7-40 ПЫЛЕВЫЕ (2)'!F13*'ВЦП 7-40 ПЫЛЕВЫЕ (2)'!H13</f>
        <v>252182.77932447841</v>
      </c>
    </row>
    <row r="8" spans="1:7" ht="15.75">
      <c r="A8" s="3283" t="s">
        <v>3246</v>
      </c>
      <c r="B8" s="3284"/>
      <c r="C8" s="3284"/>
      <c r="D8" s="3284"/>
      <c r="E8" s="3284"/>
      <c r="F8" s="3285"/>
    </row>
    <row r="9" spans="1:7" ht="15">
      <c r="A9" s="1620">
        <v>2.2000000000000002</v>
      </c>
      <c r="B9" s="1618">
        <v>3000</v>
      </c>
      <c r="C9" s="1456">
        <f>'ВЦП 7-40 ПЫЛЕВЫЕ (2)'!C15*'ВЦП 7-40 ПЫЛЕВЫЕ (2)'!H15</f>
        <v>105739.52954193333</v>
      </c>
      <c r="D9" s="1456">
        <f>'ВЦП 7-40 ПЫЛЕВЫЕ (2)'!D15*'ВЦП 7-40 ПЫЛЕВЫЕ (2)'!H15</f>
        <v>209990.01380130454</v>
      </c>
      <c r="E9" s="1456">
        <f>'ВЦП 7-40 ПЫЛЕВЫЕ (2)'!E15*'ВЦП 7-40 ПЫЛЕВЫЕ (2)'!H15</f>
        <v>144677.02481212837</v>
      </c>
      <c r="F9" s="1456">
        <f>'ВЦП 7-40 ПЫЛЕВЫЕ (2)'!F15*'ВЦП 7-40 ПЫЛЕВЫЕ (2)'!H15</f>
        <v>252291.11262310512</v>
      </c>
    </row>
    <row r="10" spans="1:7" ht="15">
      <c r="A10" s="1620">
        <v>3</v>
      </c>
      <c r="B10" s="1618">
        <v>3000</v>
      </c>
      <c r="C10" s="1456">
        <f>'ВЦП 7-40 ПЫЛЕВЫЕ (2)'!C16*'ВЦП 7-40 ПЫЛЕВЫЕ (2)'!H16</f>
        <v>110933.8735508706</v>
      </c>
      <c r="D10" s="1456">
        <f>'ВЦП 7-40 ПЫЛЕВЫЕ (2)'!D16*'ВЦП 7-40 ПЫЛЕВЫЕ (2)'!H16</f>
        <v>215184.35781024184</v>
      </c>
      <c r="E10" s="1456">
        <f>'ВЦП 7-40 ПЫЛЕВЫЕ (2)'!E16*'ВЦП 7-40 ПЫЛЕВЫЕ (2)'!H16</f>
        <v>171565.54657439221</v>
      </c>
      <c r="F10" s="1456">
        <f>'ВЦП 7-40 ПЫЛЕВЫЕ (2)'!F16*'ВЦП 7-40 ПЫЛЕВЫЕ (2)'!H16</f>
        <v>269470.57969285897</v>
      </c>
    </row>
    <row r="11" spans="1:7" ht="15">
      <c r="A11" s="1620">
        <v>4</v>
      </c>
      <c r="B11" s="1618">
        <v>3000</v>
      </c>
      <c r="C11" s="1456">
        <f>'ВЦП 7-40 ПЫЛЕВЫЕ (2)'!C17*'ВЦП 7-40 ПЫЛЕВЫЕ (2)'!H17</f>
        <v>124040.93493342234</v>
      </c>
      <c r="D11" s="1456">
        <f>'ВЦП 7-40 ПЫЛЕВЫЕ (2)'!D17*'ВЦП 7-40 ПЫЛЕВЫЕ (2)'!H17</f>
        <v>246324.45014382093</v>
      </c>
      <c r="E11" s="1456">
        <f>'ВЦП 7-40 ПЫЛЕВЫЕ (2)'!E17*'ВЦП 7-40 ПЫЛЕВЫЕ (2)'!H17</f>
        <v>200449.73530488982</v>
      </c>
      <c r="F11" s="1456">
        <f>'ВЦП 7-40 ПЫЛЕВЫЕ (2)'!F17*'ВЦП 7-40 ПЫЛЕВЫЕ (2)'!H17</f>
        <v>315394.90359606204</v>
      </c>
    </row>
    <row r="12" spans="1:7" ht="15.75">
      <c r="A12" s="3177" t="s">
        <v>3247</v>
      </c>
      <c r="B12" s="3178"/>
      <c r="C12" s="3178"/>
      <c r="D12" s="3178"/>
      <c r="E12" s="3178"/>
      <c r="F12" s="3179"/>
    </row>
    <row r="13" spans="1:7" ht="15">
      <c r="A13" s="1620">
        <v>4</v>
      </c>
      <c r="B13" s="1618">
        <v>3000</v>
      </c>
      <c r="C13" s="1456">
        <f>'ВЦП 7-40 ПЫЛЕВЫЕ (2)'!C19*'ВЦП 7-40 ПЫЛЕВЫЕ (2)'!H19</f>
        <v>163881.55348197129</v>
      </c>
      <c r="D13" s="1456">
        <f>'ВЦП 7-40 ПЫЛЕВЫЕ (2)'!D19*'ВЦП 7-40 ПЫЛЕВЫЕ (2)'!H19</f>
        <v>272538.57290892437</v>
      </c>
      <c r="E13" s="1456">
        <f>'ВЦП 7-40 ПЫЛЕВЫЕ (2)'!E19*'ВЦП 7-40 ПЫЛЕВЫЕ (2)'!H19</f>
        <v>301557.64143885399</v>
      </c>
      <c r="F13" s="1456">
        <f>'ВЦП 7-40 ПЫЛЕВЫЕ (2)'!F19*'ВЦП 7-40 ПЫЛЕВЫЕ (2)'!H19</f>
        <v>342133.3088164677</v>
      </c>
    </row>
    <row r="14" spans="1:7" ht="15">
      <c r="A14" s="1620">
        <v>5.5</v>
      </c>
      <c r="B14" s="1618">
        <v>3000</v>
      </c>
      <c r="C14" s="1456">
        <f>'ВЦП 7-40 ПЫЛЕВЫЕ (2)'!C20*'ВЦП 7-40 ПЫЛЕВЫЕ (2)'!H20</f>
        <v>163881.55348197129</v>
      </c>
      <c r="D14" s="1456">
        <f>'ВЦП 7-40 ПЫЛЕВЫЕ (2)'!D20*'ВЦП 7-40 ПЫЛЕВЫЕ (2)'!H20</f>
        <v>272538.57290892437</v>
      </c>
      <c r="E14" s="1456">
        <f>'ВЦП 7-40 ПЫЛЕВЫЕ (2)'!E20*'ВЦП 7-40 ПЫЛЕВЫЕ (2)'!H20</f>
        <v>301557.64143885399</v>
      </c>
      <c r="F14" s="1456">
        <f>'ВЦП 7-40 ПЫЛЕВЫЕ (2)'!F20*'ВЦП 7-40 ПЫЛЕВЫЕ (2)'!H20</f>
        <v>327569.49199781253</v>
      </c>
    </row>
    <row r="15" spans="1:7" ht="15.75">
      <c r="A15" s="3177" t="s">
        <v>3248</v>
      </c>
      <c r="B15" s="3178"/>
      <c r="C15" s="3178"/>
      <c r="D15" s="3178"/>
      <c r="E15" s="3178"/>
      <c r="F15" s="3179"/>
    </row>
    <row r="16" spans="1:7" ht="15">
      <c r="A16" s="1620">
        <v>5.5</v>
      </c>
      <c r="B16" s="1618">
        <v>1500</v>
      </c>
      <c r="C16" s="1456">
        <f>'ВЦП 7-40 ПЫЛЕВЫЕ (2)'!C22*'ВЦП 7-40 ПЫЛЕВЫЕ (2)'!H22</f>
        <v>295817.89130897837</v>
      </c>
      <c r="D16" s="1456">
        <f>'ВЦП 7-40 ПЫЛЕВЫЕ (2)'!D22*'ВЦП 7-40 ПЫЛЕВЫЕ (2)'!H22</f>
        <v>534757.71572009334</v>
      </c>
      <c r="E16" s="1456">
        <f>'ВЦП 7-40 ПЫЛЕВЫЕ (2)'!E22*'ВЦП 7-40 ПЫЛЕВЫЕ (2)'!H22</f>
        <v>368836.34334581241</v>
      </c>
      <c r="F16" s="1456">
        <f>'ВЦП 7-40 ПЫЛЕВЫЕ (2)'!F22*'ВЦП 7-40 ПЫЛЕВЫЕ (2)'!H22</f>
        <v>608696.87194723496</v>
      </c>
    </row>
    <row r="17" spans="1:7" ht="15.75">
      <c r="A17" s="3177" t="s">
        <v>3249</v>
      </c>
      <c r="B17" s="3178"/>
      <c r="C17" s="3178"/>
      <c r="D17" s="3178"/>
      <c r="E17" s="3178"/>
      <c r="F17" s="3179"/>
    </row>
    <row r="18" spans="1:7" ht="20.25" customHeight="1">
      <c r="A18" s="1620">
        <v>5.5</v>
      </c>
      <c r="B18" s="1618" t="s">
        <v>3250</v>
      </c>
      <c r="C18" s="1456">
        <f>'ВЦП 7-40 ПЫЛЕВЫЕ (2)'!C24*'ВЦП 7-40 ПЫЛЕВЫЕ (2)'!H24</f>
        <v>349577.76615962386</v>
      </c>
      <c r="D18" s="1456">
        <f>'ВЦП 7-40 ПЫЛЕВЫЕ (2)'!D24*'ВЦП 7-40 ПЫЛЕВЫЕ (2)'!H24</f>
        <v>588278.23155365337</v>
      </c>
      <c r="E18" s="3277"/>
      <c r="F18" s="3278"/>
    </row>
    <row r="19" spans="1:7" ht="24" customHeight="1">
      <c r="A19" s="1620">
        <v>7.5</v>
      </c>
      <c r="B19" s="1618" t="s">
        <v>3251</v>
      </c>
      <c r="C19" s="1456">
        <f>'ВЦП 7-40 ПЫЛЕВЫЕ (2)'!C25*'ВЦП 7-40 ПЫЛЕВЫЕ (2)'!H25</f>
        <v>363198.7577609967</v>
      </c>
      <c r="D19" s="1456">
        <f>'ВЦП 7-40 ПЫЛЕВЫЕ (2)'!D25*'ВЦП 7-40 ПЫЛЕВЫЕ (2)'!H25</f>
        <v>588278.23155365337</v>
      </c>
      <c r="E19" s="3279"/>
      <c r="F19" s="3280"/>
    </row>
    <row r="20" spans="1:7" ht="33" customHeight="1">
      <c r="A20" s="1620">
        <v>11</v>
      </c>
      <c r="B20" s="1618" t="s">
        <v>3252</v>
      </c>
      <c r="C20" s="1456">
        <f>'ВЦП 7-40 ПЫЛЕВЫЕ (2)'!C26*'ВЦП 7-40 ПЫЛЕВЫЕ (2)'!H26</f>
        <v>376819.74936236965</v>
      </c>
      <c r="D20" s="1456">
        <f>'ВЦП 7-40 ПЫЛЕВЫЕ (2)'!D26*'ВЦП 7-40 ПЫЛЕВЫЕ (2)'!H26</f>
        <v>604371.22058176377</v>
      </c>
      <c r="E20" s="3279"/>
      <c r="F20" s="3280"/>
    </row>
    <row r="21" spans="1:7" ht="33.75" customHeight="1">
      <c r="A21" s="1620">
        <v>15</v>
      </c>
      <c r="B21" s="1618" t="s">
        <v>3252</v>
      </c>
      <c r="C21" s="1456">
        <f>'ВЦП 7-40 ПЫЛЕВЫЕ (2)'!C27*'ВЦП 7-40 ПЫЛЕВЫЕ (2)'!H27</f>
        <v>525343.60278399987</v>
      </c>
      <c r="D21" s="1456">
        <f>'ВЦП 7-40 ПЫЛЕВЫЕ (2)'!D27*'ВЦП 7-40 ПЫЛЕВЫЕ (2)'!H27</f>
        <v>662750.72628473665</v>
      </c>
      <c r="E21" s="3281"/>
      <c r="F21" s="3282"/>
    </row>
    <row r="22" spans="1:7" ht="15.75">
      <c r="A22" s="3177" t="s">
        <v>3253</v>
      </c>
      <c r="B22" s="3178"/>
      <c r="C22" s="3178"/>
      <c r="D22" s="3178"/>
      <c r="E22" s="3178"/>
      <c r="F22" s="3179"/>
    </row>
    <row r="23" spans="1:7" ht="15">
      <c r="A23" s="1620">
        <v>11</v>
      </c>
      <c r="B23" s="1621">
        <v>1500</v>
      </c>
      <c r="C23" s="1456">
        <f>'ВЦП 7-40 ПЫЛЕВЫЕ (2)'!C29*'ВЦП 7-40 ПЫЛЕВЫЕ (2)'!H29</f>
        <v>354600.55101011856</v>
      </c>
      <c r="D23" s="1456">
        <f>'ВЦП 7-40 ПЫЛЕВЫЕ (2)'!D29*'ВЦП 7-40 ПЫЛЕВЫЕ (2)'!H29</f>
        <v>711798.27402470575</v>
      </c>
      <c r="E23" s="1456">
        <f>'ВЦП 7-40 ПЫЛЕВЫЕ (2)'!E29*'ВЦП 7-40 ПЫЛЕВЫЕ (2)'!H29</f>
        <v>498101.23004902306</v>
      </c>
      <c r="F23" s="1456">
        <f>'ВЦП 7-40 ПЫЛЕВЫЕ (2)'!F29*'ВЦП 7-40 ПЫЛЕВЫЕ (2)'!H29</f>
        <v>879016.69605666306</v>
      </c>
      <c r="G23" s="1619"/>
    </row>
    <row r="24" spans="1:7" ht="15.75">
      <c r="A24" s="3286" t="s">
        <v>3254</v>
      </c>
      <c r="B24" s="3286"/>
      <c r="C24" s="3286"/>
      <c r="D24" s="3286"/>
      <c r="E24" s="3286"/>
      <c r="F24" s="3286"/>
    </row>
    <row r="25" spans="1:7" ht="15">
      <c r="A25" s="1620">
        <v>7.5</v>
      </c>
      <c r="B25" s="1618">
        <v>1615</v>
      </c>
      <c r="C25" s="1456">
        <f>'ВЦП 7-40 ПЫЛЕВЫЕ (2)'!C31*'ВЦП 7-40 ПЫЛЕВЫЕ (2)'!H31</f>
        <v>497176.48493402824</v>
      </c>
      <c r="D25" s="1456">
        <f>'ВЦП 7-40 ПЫЛЕВЫЕ (2)'!D31*'ВЦП 7-40 ПЫЛЕВЫЕ (2)'!H31</f>
        <v>859959.79845366441</v>
      </c>
      <c r="E25" s="3277"/>
      <c r="F25" s="3278"/>
    </row>
    <row r="26" spans="1:7" ht="15">
      <c r="A26" s="1620">
        <v>11</v>
      </c>
      <c r="B26" s="1618">
        <v>1615</v>
      </c>
      <c r="C26" s="1456">
        <f>'ВЦП 7-40 ПЫЛЕВЫЕ (2)'!C32*'ВЦП 7-40 ПЫЛЕВЫЕ (2)'!H32</f>
        <v>521433.76769295777</v>
      </c>
      <c r="D26" s="1456">
        <f>'ВЦП 7-40 ПЫЛЕВЫЕ (2)'!D32*'ВЦП 7-40 ПЫЛЕВЫЕ (2)'!H32</f>
        <v>877575.67194109689</v>
      </c>
      <c r="E26" s="3279"/>
      <c r="F26" s="3280"/>
    </row>
    <row r="27" spans="1:7" ht="15">
      <c r="A27" s="1620">
        <v>15</v>
      </c>
      <c r="B27" s="1618" t="s">
        <v>3255</v>
      </c>
      <c r="C27" s="1456">
        <f>'ВЦП 7-40 ПЫЛЕВЫЕ (2)'!C33*'ВЦП 7-40 ПЫЛЕВЫЕ (2)'!H33</f>
        <v>600269.93665947905</v>
      </c>
      <c r="D27" s="1456">
        <f>'ВЦП 7-40 ПЫЛЕВЫЕ (2)'!D33*'ВЦП 7-40 ПЫЛЕВЫЕ (2)'!H33</f>
        <v>937915.66280393396</v>
      </c>
      <c r="E27" s="3279"/>
      <c r="F27" s="3280"/>
    </row>
    <row r="28" spans="1:7" ht="15">
      <c r="A28" s="1620">
        <v>18.5</v>
      </c>
      <c r="B28" s="1618" t="s">
        <v>3256</v>
      </c>
      <c r="C28" s="1456">
        <f>'ВЦП 7-40 ПЫЛЕВЫЕ (2)'!C34*'ВЦП 7-40 ПЫЛЕВЫЕ (2)'!H34</f>
        <v>641483.84255989268</v>
      </c>
      <c r="D28" s="1456">
        <f>'ВЦП 7-40 ПЫЛЕВЫЕ (2)'!D34*'ВЦП 7-40 ПЫЛЕВЫЕ (2)'!H34</f>
        <v>956754.1815917159</v>
      </c>
      <c r="E28" s="3279"/>
      <c r="F28" s="3280"/>
    </row>
    <row r="29" spans="1:7" ht="15">
      <c r="A29" s="1620">
        <v>22</v>
      </c>
      <c r="B29" s="1618" t="s">
        <v>3257</v>
      </c>
      <c r="C29" s="1456">
        <f>'ВЦП 7-40 ПЫЛЕВЫЕ (2)'!C35*'ВЦП 7-40 ПЫЛЕВЫЕ (2)'!H35</f>
        <v>701520.61738824332</v>
      </c>
      <c r="D29" s="1456">
        <f>'ВЦП 7-40 ПЫЛЕВЫЕ (2)'!D35*'ВЦП 7-40 ПЫЛЕВЫЕ (2)'!H35</f>
        <v>1081464.0022273415</v>
      </c>
      <c r="E29" s="3281"/>
      <c r="F29" s="3282"/>
    </row>
    <row r="30" spans="1:7" ht="15.75">
      <c r="A30" s="3177" t="s">
        <v>3258</v>
      </c>
      <c r="B30" s="3178"/>
      <c r="C30" s="3178"/>
      <c r="D30" s="3178"/>
      <c r="E30" s="3178"/>
      <c r="F30" s="3179"/>
    </row>
    <row r="31" spans="1:7" ht="15">
      <c r="A31" s="1620">
        <v>18.5</v>
      </c>
      <c r="B31" s="1618">
        <v>1500</v>
      </c>
      <c r="C31" s="1456">
        <f>'ВЦП 7-40 ПЫЛЕВЫЕ (2)'!C37*'ВЦП 7-40 ПЫЛЕВЫЕ (2)'!H37</f>
        <v>555415.53939373197</v>
      </c>
      <c r="D31" s="1456">
        <f>'ВЦП 7-40 ПЫЛЕВЫЕ (2)'!D37*'ВЦП 7-40 ПЫЛЕВЫЕ (2)'!H37</f>
        <v>1230094.8662307626</v>
      </c>
      <c r="E31" s="1456">
        <f>'ВЦП 7-40 ПЫЛЕВЫЕ (2)'!E37*'ВЦП 7-40 ПЫЛЕВЫЕ (2)'!H37</f>
        <v>682606.06069447822</v>
      </c>
      <c r="F31" s="1456">
        <f>'ВЦП 7-40 ПЫЛЕВЫЕ (2)'!F37*'ВЦП 7-40 ПЫЛЕВЫЕ (2)'!H37</f>
        <v>1446321.7249314152</v>
      </c>
    </row>
    <row r="32" spans="1:7" ht="15.75">
      <c r="A32" s="3177" t="s">
        <v>3259</v>
      </c>
      <c r="B32" s="3178"/>
      <c r="C32" s="3178"/>
      <c r="D32" s="3178"/>
      <c r="E32" s="3178"/>
      <c r="F32" s="3179"/>
    </row>
    <row r="33" spans="1:6" ht="15">
      <c r="A33" s="1620">
        <v>18.5</v>
      </c>
      <c r="B33" s="1618" t="s">
        <v>3260</v>
      </c>
      <c r="C33" s="1456">
        <f>'ВЦП 7-40 ПЫЛЕВЫЕ (2)'!C39*'ВЦП 7-40 ПЫЛЕВЫЕ (2)'!H39</f>
        <v>799489.71813087002</v>
      </c>
      <c r="D33" s="1456">
        <f>'ВЦП 7-40 ПЫЛЕВЫЕ (2)'!D39*'ВЦП 7-40 ПЫЛЕВЫЕ (2)'!H39</f>
        <v>1443993.0055245052</v>
      </c>
      <c r="E33" s="3277"/>
      <c r="F33" s="3278"/>
    </row>
    <row r="34" spans="1:6" ht="15">
      <c r="A34" s="1620">
        <v>22</v>
      </c>
      <c r="B34" s="1618" t="s">
        <v>3261</v>
      </c>
      <c r="C34" s="1456">
        <f>'ВЦП 7-40 ПЫЛЕВЫЕ (2)'!C40*'ВЦП 7-40 ПЫЛЕВЫЕ (2)'!H40</f>
        <v>851612.55445912003</v>
      </c>
      <c r="D34" s="1456">
        <f>'ВЦП 7-40 ПЫЛЕВЫЕ (2)'!D40*'ВЦП 7-40 ПЫЛЕВЫЕ (2)'!H40</f>
        <v>1458244.1591453762</v>
      </c>
      <c r="E34" s="3279"/>
      <c r="F34" s="3280"/>
    </row>
    <row r="35" spans="1:6" ht="15">
      <c r="A35" s="1620">
        <v>30</v>
      </c>
      <c r="B35" s="1618" t="s">
        <v>3261</v>
      </c>
      <c r="C35" s="1456">
        <f>'ВЦП 7-40 ПЫЛЕВЫЕ (2)'!C41*'ВЦП 7-40 ПЫЛЕВЫЕ (2)'!H41</f>
        <v>941758.68151199177</v>
      </c>
      <c r="D35" s="1456">
        <f>'ВЦП 7-40 ПЫЛЕВЫЕ (2)'!D41*'ВЦП 7-40 ПЫЛЕВЫЕ (2)'!H41</f>
        <v>1832579.0254627122</v>
      </c>
      <c r="E35" s="3279"/>
      <c r="F35" s="3280"/>
    </row>
    <row r="36" spans="1:6" ht="15">
      <c r="A36" s="1620">
        <v>30</v>
      </c>
      <c r="B36" s="1618">
        <v>1800</v>
      </c>
      <c r="C36" s="1456">
        <f>'ВЦП 7-40 ПЫЛЕВЫЕ (2)'!C42*'ВЦП 7-40 ПЫЛЕВЫЕ (2)'!H42</f>
        <v>960588.39725361113</v>
      </c>
      <c r="D36" s="1456">
        <f>'ВЦП 7-40 ПЫЛЕВЫЕ (2)'!D42*'ВЦП 7-40 ПЫЛЕВЫЕ (2)'!H42</f>
        <v>1869219.2598235793</v>
      </c>
      <c r="E36" s="3279"/>
      <c r="F36" s="3280"/>
    </row>
    <row r="37" spans="1:6" ht="15">
      <c r="A37" s="1620">
        <v>37</v>
      </c>
      <c r="B37" s="1618" t="s">
        <v>3261</v>
      </c>
      <c r="C37" s="1456">
        <f>'ВЦП 7-40 ПЫЛЕВЫЕ (2)'!C43*'ВЦП 7-40 ПЫЛЕВЫЕ (2)'!H43</f>
        <v>1120959.3578935838</v>
      </c>
      <c r="D37" s="1456">
        <f>'ВЦП 7-40 ПЫЛЕВЫЕ (2)'!D43*'ВЦП 7-40 ПЫЛЕВЫЕ (2)'!H43</f>
        <v>1838154.2880323052</v>
      </c>
      <c r="E37" s="3279"/>
      <c r="F37" s="3280"/>
    </row>
    <row r="38" spans="1:6" ht="15">
      <c r="A38" s="1620">
        <v>37</v>
      </c>
      <c r="B38" s="1618">
        <v>1800</v>
      </c>
      <c r="C38" s="1456">
        <f>'ВЦП 7-40 ПЫЛЕВЫЕ (2)'!C44*'ВЦП 7-40 ПЫЛЕВЫЕ (2)'!H44</f>
        <v>1143791.5252904266</v>
      </c>
      <c r="D38" s="1456">
        <f>'ВЦП 7-40 ПЫЛЕВЫЕ (2)'!D44*'ВЦП 7-40 ПЫЛЕВЫЕ (2)'!H44</f>
        <v>1874921.6775044086</v>
      </c>
      <c r="E38" s="3279"/>
      <c r="F38" s="3280"/>
    </row>
    <row r="39" spans="1:6" ht="15">
      <c r="A39" s="1620">
        <v>45</v>
      </c>
      <c r="B39" s="1618" t="s">
        <v>3261</v>
      </c>
      <c r="C39" s="1456">
        <f>'ВЦП 7-40 ПЫЛЕВЫЕ (2)'!C45*'ВЦП 7-40 ПЫЛЕВЫЕ (2)'!H45</f>
        <v>1205920.490756735</v>
      </c>
      <c r="D39" s="1456">
        <f>'ВЦП 7-40 ПЫЛЕВЫЕ (2)'!D45*'ВЦП 7-40 ПЫЛЕВЫЕ (2)'!H45</f>
        <v>1870295.1876878869</v>
      </c>
      <c r="E39" s="3279"/>
      <c r="F39" s="3280"/>
    </row>
    <row r="40" spans="1:6" ht="15">
      <c r="A40" s="1620">
        <v>45</v>
      </c>
      <c r="B40" s="1618">
        <v>1800</v>
      </c>
      <c r="C40" s="1456">
        <f>'ВЦП 7-40 ПЫЛЕВЫЕ (2)'!C46*'ВЦП 7-40 ПЫЛЕВЫЕ (2)'!H46</f>
        <v>1230026.1654984213</v>
      </c>
      <c r="D40" s="1456">
        <f>'ВЦП 7-40 ПЫЛЕВЫЕ (2)'!D46*'ВЦП 7-40 ПЫЛЕВЫЕ (2)'!H46</f>
        <v>1907698.3527161716</v>
      </c>
      <c r="E40" s="3281"/>
      <c r="F40" s="3282"/>
    </row>
    <row r="41" spans="1:6" ht="15.75">
      <c r="A41" s="3177" t="s">
        <v>3262</v>
      </c>
      <c r="B41" s="3178"/>
      <c r="C41" s="3178"/>
      <c r="D41" s="3178"/>
      <c r="E41" s="3178"/>
      <c r="F41" s="3179"/>
    </row>
    <row r="42" spans="1:6" ht="15">
      <c r="A42" s="1620">
        <v>11</v>
      </c>
      <c r="B42" s="1618">
        <v>750</v>
      </c>
      <c r="C42" s="1456">
        <f>'ВЦП 7-40 ПЫЛЕВЫЕ (2)'!C48*'ВЦП 7-40 ПЫЛЕВЫЕ (2)'!H48</f>
        <v>1422260.8595899704</v>
      </c>
      <c r="D42" s="1622" t="s">
        <v>3190</v>
      </c>
      <c r="E42" s="3277"/>
      <c r="F42" s="3278"/>
    </row>
    <row r="43" spans="1:6" ht="15">
      <c r="A43" s="1620">
        <v>30</v>
      </c>
      <c r="B43" s="1618">
        <v>1000</v>
      </c>
      <c r="C43" s="1456">
        <f>'ВЦП 7-40 ПЫЛЕВЫЕ (2)'!C49*'ВЦП 7-40 ПЫЛЕВЫЕ (2)'!H49</f>
        <v>1474204.2996793434</v>
      </c>
      <c r="D43" s="1622" t="s">
        <v>3190</v>
      </c>
      <c r="E43" s="3279"/>
      <c r="F43" s="3280"/>
    </row>
    <row r="44" spans="1:6" ht="15">
      <c r="A44" s="1620">
        <v>90</v>
      </c>
      <c r="B44" s="1618">
        <v>1500</v>
      </c>
      <c r="C44" s="1622" t="s">
        <v>3190</v>
      </c>
      <c r="D44" s="1622" t="s">
        <v>3190</v>
      </c>
      <c r="E44" s="3281"/>
      <c r="F44" s="3282"/>
    </row>
    <row r="45" spans="1:6" ht="15.75">
      <c r="A45" s="3177" t="s">
        <v>3263</v>
      </c>
      <c r="B45" s="3178"/>
      <c r="C45" s="3178"/>
      <c r="D45" s="3178"/>
      <c r="E45" s="3178"/>
      <c r="F45" s="3179"/>
    </row>
    <row r="46" spans="1:6" ht="15">
      <c r="A46" s="1620">
        <v>22</v>
      </c>
      <c r="B46" s="1618">
        <v>1500</v>
      </c>
      <c r="C46" s="1456">
        <f>'ВЦП 7-40 ПЫЛЕВЫЕ (2)'!C52*'ВЦП 7-40 ПЫЛЕВЫЕ (2)'!H52</f>
        <v>1613891.7964610402</v>
      </c>
      <c r="D46" s="1622" t="s">
        <v>3190</v>
      </c>
      <c r="E46" s="3277"/>
      <c r="F46" s="3278"/>
    </row>
    <row r="47" spans="1:6" ht="15">
      <c r="A47" s="1620">
        <v>37</v>
      </c>
      <c r="B47" s="1618">
        <v>1500</v>
      </c>
      <c r="C47" s="1456">
        <f>'ВЦП 7-40 ПЫЛЕВЫЕ (2)'!C53*'ВЦП 7-40 ПЫЛЕВЫЕ (2)'!H53</f>
        <v>1741472.1756279205</v>
      </c>
      <c r="D47" s="1622" t="s">
        <v>3190</v>
      </c>
      <c r="E47" s="3279"/>
      <c r="F47" s="3280"/>
    </row>
    <row r="48" spans="1:6" ht="15">
      <c r="A48" s="1620">
        <v>55</v>
      </c>
      <c r="B48" s="1618">
        <v>1500</v>
      </c>
      <c r="C48" s="1456">
        <f>'ВЦП 7-40 ПЫЛЕВЫЕ (2)'!C54*'ВЦП 7-40 ПЫЛЕВЫЕ (2)'!H54</f>
        <v>1998759.2736144636</v>
      </c>
      <c r="D48" s="1622" t="s">
        <v>3190</v>
      </c>
      <c r="E48" s="3281"/>
      <c r="F48" s="3282"/>
    </row>
    <row r="49" spans="1:6" ht="15.75">
      <c r="A49" s="3177" t="s">
        <v>3264</v>
      </c>
      <c r="B49" s="3178"/>
      <c r="C49" s="3178"/>
      <c r="D49" s="3178"/>
      <c r="E49" s="3178"/>
      <c r="F49" s="3179"/>
    </row>
    <row r="50" spans="1:6" ht="15">
      <c r="A50" s="1620">
        <v>30</v>
      </c>
      <c r="B50" s="1618">
        <v>750</v>
      </c>
      <c r="C50" s="1456">
        <f>'ВЦП 7-40 ПЫЛЕВЫЕ (2)'!C56*'ВЦП 7-40 ПЫЛЕВЫЕ (2)'!H56</f>
        <v>2939339.1098192721</v>
      </c>
      <c r="D50" s="1622" t="s">
        <v>3190</v>
      </c>
      <c r="E50" s="3277"/>
      <c r="F50" s="3278"/>
    </row>
    <row r="51" spans="1:6" ht="15">
      <c r="A51" s="1620">
        <v>55</v>
      </c>
      <c r="B51" s="1618">
        <v>1000</v>
      </c>
      <c r="C51" s="1622" t="s">
        <v>3190</v>
      </c>
      <c r="D51" s="1622" t="s">
        <v>3190</v>
      </c>
      <c r="E51" s="3281"/>
      <c r="F51" s="3282"/>
    </row>
    <row r="52" spans="1:6" ht="15.75">
      <c r="A52" s="3177" t="s">
        <v>3265</v>
      </c>
      <c r="B52" s="3178"/>
      <c r="C52" s="3178"/>
      <c r="D52" s="3178"/>
      <c r="E52" s="3178"/>
      <c r="F52" s="3179"/>
    </row>
    <row r="53" spans="1:6" ht="15">
      <c r="A53" s="1620">
        <v>30</v>
      </c>
      <c r="B53" s="1618">
        <v>1500</v>
      </c>
      <c r="C53" s="1456">
        <f>'ВЦП 7-40 ПЫЛЕВЫЕ (2)'!C59*'ВЦП 7-40 ПЫЛЕВЫЕ (2)'!H59</f>
        <v>3423406.840977964</v>
      </c>
      <c r="D53" s="1622" t="s">
        <v>3190</v>
      </c>
      <c r="E53" s="3277"/>
      <c r="F53" s="3278"/>
    </row>
    <row r="54" spans="1:6" ht="15">
      <c r="A54" s="1620">
        <v>90</v>
      </c>
      <c r="B54" s="1618">
        <v>1500</v>
      </c>
      <c r="C54" s="1622" t="s">
        <v>3190</v>
      </c>
      <c r="D54" s="1622" t="s">
        <v>3190</v>
      </c>
      <c r="E54" s="3281"/>
      <c r="F54" s="3282"/>
    </row>
    <row r="57" spans="1:6" ht="15.75">
      <c r="A57" s="1623"/>
      <c r="B57" s="1623"/>
      <c r="C57" s="1623"/>
      <c r="D57" s="1623"/>
      <c r="E57" s="1623"/>
      <c r="F57" s="1623"/>
    </row>
    <row r="58" spans="1:6" ht="15.75">
      <c r="A58" s="1623"/>
      <c r="B58" s="1623"/>
      <c r="C58" s="1624"/>
      <c r="D58" s="1623"/>
      <c r="E58" s="1624"/>
      <c r="F58" s="1623"/>
    </row>
    <row r="59" spans="1:6" ht="15.75">
      <c r="A59" s="1625"/>
      <c r="B59" s="1626"/>
      <c r="C59" s="1625"/>
      <c r="D59" s="1627"/>
      <c r="E59" s="1625"/>
      <c r="F59" s="1626"/>
    </row>
    <row r="60" spans="1:6" ht="15.75">
      <c r="A60" s="1625"/>
      <c r="B60" s="1626"/>
      <c r="C60" s="1625"/>
      <c r="D60" s="1627"/>
      <c r="E60" s="1625"/>
      <c r="F60" s="1626"/>
    </row>
    <row r="61" spans="1:6" ht="15.75">
      <c r="A61" s="1625"/>
      <c r="B61" s="1626"/>
      <c r="C61" s="1625"/>
      <c r="D61" s="1627"/>
      <c r="E61" s="1625"/>
      <c r="F61" s="1626"/>
    </row>
    <row r="62" spans="1:6" ht="15.75">
      <c r="A62" s="1625"/>
      <c r="B62" s="1626"/>
      <c r="C62" s="1625"/>
      <c r="D62" s="1628"/>
      <c r="E62" s="1629"/>
      <c r="F62" s="1626"/>
    </row>
    <row r="63" spans="1:6" ht="15.75">
      <c r="A63" s="1625"/>
      <c r="B63" s="1626"/>
      <c r="C63" s="1625"/>
      <c r="D63" s="1628"/>
      <c r="E63" s="1629"/>
      <c r="F63" s="1626"/>
    </row>
    <row r="64" spans="1:6" ht="15.75">
      <c r="A64" s="1625"/>
      <c r="B64" s="1626"/>
      <c r="C64" s="1625"/>
      <c r="D64" s="1628"/>
      <c r="E64" s="1629"/>
      <c r="F64" s="1626"/>
    </row>
    <row r="65" spans="1:6" ht="15.75">
      <c r="A65" s="1625"/>
      <c r="B65" s="1626"/>
      <c r="C65" s="1625"/>
      <c r="D65" s="1627"/>
      <c r="E65" s="1625"/>
      <c r="F65" s="1626"/>
    </row>
    <row r="66" spans="1:6" ht="15.75">
      <c r="A66" s="1625"/>
      <c r="B66" s="1626"/>
      <c r="C66" s="1625"/>
      <c r="D66" s="1630"/>
      <c r="E66" s="1629"/>
      <c r="F66" s="1626"/>
    </row>
  </sheetData>
  <sheetProtection password="C617" sheet="1" objects="1" scenarios="1" selectLockedCells="1" selectUnlockedCells="1"/>
  <mergeCells count="25">
    <mergeCell ref="A5:F5"/>
    <mergeCell ref="A30:F30"/>
    <mergeCell ref="A32:F32"/>
    <mergeCell ref="E53:F54"/>
    <mergeCell ref="E42:F44"/>
    <mergeCell ref="A45:F45"/>
    <mergeCell ref="E46:F48"/>
    <mergeCell ref="A49:F49"/>
    <mergeCell ref="E50:F51"/>
    <mergeCell ref="A52:F52"/>
    <mergeCell ref="E33:F40"/>
    <mergeCell ref="A41:F41"/>
    <mergeCell ref="A8:F8"/>
    <mergeCell ref="A12:F12"/>
    <mergeCell ref="A15:F15"/>
    <mergeCell ref="A17:F17"/>
    <mergeCell ref="E18:F21"/>
    <mergeCell ref="A22:F22"/>
    <mergeCell ref="A24:F24"/>
    <mergeCell ref="E25:F29"/>
    <mergeCell ref="A1:F1"/>
    <mergeCell ref="A2:B3"/>
    <mergeCell ref="C2:F2"/>
    <mergeCell ref="C3:D3"/>
    <mergeCell ref="E3:F3"/>
  </mergeCells>
  <pageMargins left="0.59055118110236227" right="0.39370078740157483" top="0.39370078740157483" bottom="0.39370078740157483" header="0.51181102362204722" footer="0.51181102362204722"/>
  <pageSetup paperSize="9" scale="60" fitToHeight="0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H72"/>
  <sheetViews>
    <sheetView topLeftCell="A7" zoomScale="75" zoomScaleNormal="75" zoomScaleSheetLayoutView="75" workbookViewId="0">
      <selection activeCell="H12" sqref="H12"/>
    </sheetView>
  </sheetViews>
  <sheetFormatPr defaultRowHeight="12.75"/>
  <cols>
    <col min="1" max="1" width="19.140625" style="1546" customWidth="1"/>
    <col min="2" max="2" width="31" style="1546" customWidth="1"/>
    <col min="3" max="3" width="27.85546875" style="1546" customWidth="1"/>
    <col min="4" max="4" width="26.28515625" style="1546" customWidth="1"/>
    <col min="5" max="5" width="18.5703125" style="1546" customWidth="1"/>
    <col min="6" max="6" width="23.28515625" style="1546" customWidth="1"/>
    <col min="7" max="7" width="13.42578125" style="1546" hidden="1" customWidth="1"/>
    <col min="8" max="16384" width="9.140625" style="1546"/>
  </cols>
  <sheetData>
    <row r="1" spans="1:8" s="1443" customFormat="1" ht="12.75" customHeight="1">
      <c r="A1" s="1487"/>
      <c r="B1" s="1489"/>
      <c r="C1" s="3287" t="s">
        <v>3266</v>
      </c>
      <c r="D1" s="3288"/>
      <c r="E1" s="3293" t="s">
        <v>3267</v>
      </c>
      <c r="F1" s="3294"/>
      <c r="G1" s="1632"/>
    </row>
    <row r="2" spans="1:8" s="1443" customFormat="1" ht="22.5" customHeight="1">
      <c r="A2" s="1490"/>
      <c r="B2" s="1492"/>
      <c r="C2" s="3289"/>
      <c r="D2" s="3290"/>
      <c r="E2" s="3295"/>
      <c r="F2" s="3296"/>
      <c r="G2" s="1632"/>
    </row>
    <row r="3" spans="1:8" s="1443" customFormat="1" ht="50.25" customHeight="1">
      <c r="A3" s="1493"/>
      <c r="B3" s="1495"/>
      <c r="C3" s="3291"/>
      <c r="D3" s="3292"/>
      <c r="E3" s="3297"/>
      <c r="F3" s="3298"/>
      <c r="G3" s="1632"/>
    </row>
    <row r="4" spans="1:8" s="1443" customFormat="1" ht="12" customHeight="1" thickBot="1">
      <c r="A4" s="3299"/>
      <c r="B4" s="3299"/>
      <c r="C4" s="3299"/>
      <c r="D4" s="3299"/>
      <c r="E4" s="3299"/>
      <c r="F4" s="3299"/>
      <c r="G4" s="1491"/>
    </row>
    <row r="5" spans="1:8" s="1443" customFormat="1" ht="130.5" customHeight="1" thickBot="1">
      <c r="A5" s="3200" t="s">
        <v>3223</v>
      </c>
      <c r="B5" s="3201"/>
      <c r="C5" s="3202"/>
      <c r="D5" s="3200" t="s">
        <v>3224</v>
      </c>
      <c r="E5" s="3201"/>
      <c r="F5" s="3201"/>
      <c r="G5" s="3202"/>
      <c r="H5" s="1633"/>
    </row>
    <row r="6" spans="1:8" ht="13.5" customHeight="1">
      <c r="A6" s="3300"/>
      <c r="B6" s="3300"/>
      <c r="C6" s="3300"/>
      <c r="D6" s="3300"/>
      <c r="E6" s="3300"/>
      <c r="F6" s="3300"/>
    </row>
    <row r="7" spans="1:8" ht="42" customHeight="1">
      <c r="A7" s="3301" t="s">
        <v>3268</v>
      </c>
      <c r="B7" s="3302"/>
      <c r="C7" s="3302"/>
      <c r="D7" s="3302"/>
      <c r="E7" s="3302"/>
      <c r="F7" s="3303"/>
    </row>
    <row r="8" spans="1:8" ht="13.5" customHeight="1">
      <c r="A8" s="3304" t="s">
        <v>3155</v>
      </c>
      <c r="B8" s="3305"/>
      <c r="C8" s="3308" t="s">
        <v>3225</v>
      </c>
      <c r="D8" s="3309"/>
      <c r="E8" s="3309"/>
      <c r="F8" s="3310"/>
    </row>
    <row r="9" spans="1:8" ht="13.5" customHeight="1">
      <c r="A9" s="3306"/>
      <c r="B9" s="3307"/>
      <c r="C9" s="3311" t="s">
        <v>3157</v>
      </c>
      <c r="D9" s="3311"/>
      <c r="E9" s="3308" t="s">
        <v>3243</v>
      </c>
      <c r="F9" s="3236"/>
    </row>
    <row r="10" spans="1:8" ht="33.75" customHeight="1">
      <c r="A10" s="1635" t="s">
        <v>3160</v>
      </c>
      <c r="B10" s="1636" t="s">
        <v>3161</v>
      </c>
      <c r="C10" s="1636" t="s">
        <v>3162</v>
      </c>
      <c r="D10" s="1636" t="s">
        <v>3244</v>
      </c>
      <c r="E10" s="1634" t="s">
        <v>3164</v>
      </c>
      <c r="F10" s="1637" t="s">
        <v>3244</v>
      </c>
    </row>
    <row r="11" spans="1:8" ht="15.75">
      <c r="A11" s="3312" t="s">
        <v>3245</v>
      </c>
      <c r="B11" s="3313"/>
      <c r="C11" s="3313"/>
      <c r="D11" s="3313"/>
      <c r="E11" s="3313"/>
      <c r="F11" s="3314"/>
      <c r="H11" s="1546">
        <f>KZT!I3</f>
        <v>6.16</v>
      </c>
    </row>
    <row r="12" spans="1:8" ht="15">
      <c r="A12" s="1617">
        <v>1.5</v>
      </c>
      <c r="B12" s="1618">
        <v>3000</v>
      </c>
      <c r="C12" s="1507">
        <v>17028.341382545375</v>
      </c>
      <c r="D12" s="1507">
        <v>34300.729798952212</v>
      </c>
      <c r="E12" s="1507">
        <v>24416.372390016812</v>
      </c>
      <c r="F12" s="1507">
        <v>41817.098174868217</v>
      </c>
      <c r="G12" s="1619"/>
      <c r="H12" s="1546">
        <f>H11</f>
        <v>6.16</v>
      </c>
    </row>
    <row r="13" spans="1:8" ht="15">
      <c r="A13" s="1617">
        <v>2.2000000000000002</v>
      </c>
      <c r="B13" s="1618">
        <v>3000</v>
      </c>
      <c r="C13" s="1507">
        <v>17332.1880207305</v>
      </c>
      <c r="D13" s="1507">
        <v>34918.120308456033</v>
      </c>
      <c r="E13" s="1507">
        <v>24431.209156711171</v>
      </c>
      <c r="F13" s="1507">
        <v>40938.762877350389</v>
      </c>
      <c r="H13" s="1546">
        <f t="shared" ref="H13:H60" si="0">H12</f>
        <v>6.16</v>
      </c>
    </row>
    <row r="14" spans="1:8" ht="15.75">
      <c r="A14" s="3315" t="s">
        <v>3246</v>
      </c>
      <c r="B14" s="3316"/>
      <c r="C14" s="3316"/>
      <c r="D14" s="3316"/>
      <c r="E14" s="3316"/>
      <c r="F14" s="3317"/>
      <c r="H14" s="1546">
        <f t="shared" si="0"/>
        <v>6.16</v>
      </c>
    </row>
    <row r="15" spans="1:8" ht="15">
      <c r="A15" s="1620">
        <v>2.2000000000000002</v>
      </c>
      <c r="B15" s="1618">
        <v>3000</v>
      </c>
      <c r="C15" s="1507">
        <v>17165.508042521644</v>
      </c>
      <c r="D15" s="1507">
        <v>34089.28795475723</v>
      </c>
      <c r="E15" s="1507">
        <v>23486.530001968891</v>
      </c>
      <c r="F15" s="1507">
        <v>40956.34945180278</v>
      </c>
      <c r="H15" s="1546">
        <f t="shared" si="0"/>
        <v>6.16</v>
      </c>
    </row>
    <row r="16" spans="1:8" ht="15">
      <c r="A16" s="1620">
        <v>3</v>
      </c>
      <c r="B16" s="1618">
        <v>3000</v>
      </c>
      <c r="C16" s="1507">
        <v>18008.745706310161</v>
      </c>
      <c r="D16" s="1507">
        <v>34932.525618545755</v>
      </c>
      <c r="E16" s="1507">
        <v>27851.549768570163</v>
      </c>
      <c r="F16" s="1507">
        <v>43745.22397611347</v>
      </c>
      <c r="H16" s="1546">
        <f t="shared" si="0"/>
        <v>6.16</v>
      </c>
    </row>
    <row r="17" spans="1:8" ht="15">
      <c r="A17" s="1620">
        <v>4</v>
      </c>
      <c r="B17" s="1618">
        <v>3000</v>
      </c>
      <c r="C17" s="1507">
        <v>20136.515411269858</v>
      </c>
      <c r="D17" s="1507">
        <v>39987.73541295794</v>
      </c>
      <c r="E17" s="1507">
        <v>32540.541445598996</v>
      </c>
      <c r="F17" s="1507">
        <v>51200.471362997087</v>
      </c>
      <c r="H17" s="1546">
        <f t="shared" si="0"/>
        <v>6.16</v>
      </c>
    </row>
    <row r="18" spans="1:8" ht="15.75">
      <c r="A18" s="3312" t="s">
        <v>3247</v>
      </c>
      <c r="B18" s="3313"/>
      <c r="C18" s="3313"/>
      <c r="D18" s="3313"/>
      <c r="E18" s="3313"/>
      <c r="F18" s="3314"/>
      <c r="H18" s="1546">
        <f t="shared" si="0"/>
        <v>6.16</v>
      </c>
    </row>
    <row r="19" spans="1:8" ht="15">
      <c r="A19" s="1620">
        <v>4</v>
      </c>
      <c r="B19" s="1618">
        <v>3000</v>
      </c>
      <c r="C19" s="1507">
        <v>26604.148292527807</v>
      </c>
      <c r="D19" s="1507">
        <v>44243.274822877334</v>
      </c>
      <c r="E19" s="1507">
        <v>48954.16257124253</v>
      </c>
      <c r="F19" s="1507">
        <v>55541.121561114887</v>
      </c>
      <c r="H19" s="1546">
        <f t="shared" si="0"/>
        <v>6.16</v>
      </c>
    </row>
    <row r="20" spans="1:8" ht="15">
      <c r="A20" s="1620">
        <v>5.5</v>
      </c>
      <c r="B20" s="1618">
        <v>3000</v>
      </c>
      <c r="C20" s="1507">
        <v>26604.148292527807</v>
      </c>
      <c r="D20" s="1507">
        <v>44243.274822877334</v>
      </c>
      <c r="E20" s="1507">
        <v>48954.16257124253</v>
      </c>
      <c r="F20" s="1507">
        <v>53176.865584060477</v>
      </c>
      <c r="H20" s="1546">
        <f t="shared" si="0"/>
        <v>6.16</v>
      </c>
    </row>
    <row r="21" spans="1:8" ht="15.75">
      <c r="A21" s="3312" t="s">
        <v>3248</v>
      </c>
      <c r="B21" s="3313"/>
      <c r="C21" s="3313"/>
      <c r="D21" s="3313"/>
      <c r="E21" s="3313"/>
      <c r="F21" s="3314"/>
      <c r="H21" s="1546">
        <f t="shared" si="0"/>
        <v>6.16</v>
      </c>
    </row>
    <row r="22" spans="1:8" ht="15">
      <c r="A22" s="1620">
        <v>5.5</v>
      </c>
      <c r="B22" s="1618">
        <v>1500</v>
      </c>
      <c r="C22" s="1507">
        <v>48022.384952756227</v>
      </c>
      <c r="D22" s="1507">
        <v>86811.317487028136</v>
      </c>
      <c r="E22" s="1507">
        <v>59876.029763930586</v>
      </c>
      <c r="F22" s="1507">
        <v>98814.42726416151</v>
      </c>
      <c r="H22" s="1546">
        <f t="shared" si="0"/>
        <v>6.16</v>
      </c>
    </row>
    <row r="23" spans="1:8" ht="15.75">
      <c r="A23" s="3312" t="s">
        <v>3249</v>
      </c>
      <c r="B23" s="3313"/>
      <c r="C23" s="3313"/>
      <c r="D23" s="3313"/>
      <c r="E23" s="3313"/>
      <c r="F23" s="3314"/>
      <c r="H23" s="1546">
        <f t="shared" si="0"/>
        <v>6.16</v>
      </c>
    </row>
    <row r="24" spans="1:8" ht="20.25" customHeight="1">
      <c r="A24" s="1620">
        <v>5.5</v>
      </c>
      <c r="B24" s="1618" t="s">
        <v>3250</v>
      </c>
      <c r="C24" s="1507">
        <v>56749.637363575297</v>
      </c>
      <c r="D24" s="1507">
        <v>95499.712914554126</v>
      </c>
      <c r="E24" s="3318"/>
      <c r="F24" s="3319"/>
      <c r="H24" s="1546">
        <f t="shared" si="0"/>
        <v>6.16</v>
      </c>
    </row>
    <row r="25" spans="1:8" ht="24" customHeight="1">
      <c r="A25" s="1620">
        <v>7.5</v>
      </c>
      <c r="B25" s="1618" t="s">
        <v>3251</v>
      </c>
      <c r="C25" s="1507">
        <v>58960.837298863094</v>
      </c>
      <c r="D25" s="1507">
        <v>95499.712914554126</v>
      </c>
      <c r="E25" s="3320"/>
      <c r="F25" s="3321"/>
      <c r="H25" s="1546">
        <f t="shared" si="0"/>
        <v>6.16</v>
      </c>
    </row>
    <row r="26" spans="1:8" ht="33" customHeight="1">
      <c r="A26" s="1620">
        <v>11</v>
      </c>
      <c r="B26" s="1618" t="s">
        <v>3252</v>
      </c>
      <c r="C26" s="1507">
        <v>61172.037234150914</v>
      </c>
      <c r="D26" s="1507">
        <v>98112.211133403209</v>
      </c>
      <c r="E26" s="3320"/>
      <c r="F26" s="3321"/>
      <c r="H26" s="1546">
        <f t="shared" si="0"/>
        <v>6.16</v>
      </c>
    </row>
    <row r="27" spans="1:8" ht="33.75" customHeight="1">
      <c r="A27" s="1620">
        <v>15</v>
      </c>
      <c r="B27" s="1618" t="s">
        <v>3252</v>
      </c>
      <c r="C27" s="1507">
        <v>85283.052399999986</v>
      </c>
      <c r="D27" s="1507">
        <v>107589.40361765205</v>
      </c>
      <c r="E27" s="3322"/>
      <c r="F27" s="3323"/>
      <c r="H27" s="1546">
        <f t="shared" si="0"/>
        <v>6.16</v>
      </c>
    </row>
    <row r="28" spans="1:8" ht="15.75">
      <c r="A28" s="3312" t="s">
        <v>3253</v>
      </c>
      <c r="B28" s="3313"/>
      <c r="C28" s="3313"/>
      <c r="D28" s="3313"/>
      <c r="E28" s="3313"/>
      <c r="F28" s="3314"/>
      <c r="H28" s="1546">
        <f t="shared" si="0"/>
        <v>6.16</v>
      </c>
    </row>
    <row r="29" spans="1:8" ht="15">
      <c r="A29" s="1620">
        <v>11</v>
      </c>
      <c r="B29" s="1621">
        <v>1500</v>
      </c>
      <c r="C29" s="1507">
        <v>57565.024514629637</v>
      </c>
      <c r="D29" s="1507">
        <v>115551.66786115353</v>
      </c>
      <c r="E29" s="1507">
        <v>80860.589293672572</v>
      </c>
      <c r="F29" s="1507">
        <v>142697.51559361414</v>
      </c>
      <c r="G29" s="1619"/>
      <c r="H29" s="1546">
        <f t="shared" si="0"/>
        <v>6.16</v>
      </c>
    </row>
    <row r="30" spans="1:8" ht="15.75">
      <c r="A30" s="3324" t="s">
        <v>3254</v>
      </c>
      <c r="B30" s="3324"/>
      <c r="C30" s="3324"/>
      <c r="D30" s="3324"/>
      <c r="E30" s="3324"/>
      <c r="F30" s="3324"/>
      <c r="H30" s="1546">
        <f t="shared" si="0"/>
        <v>6.16</v>
      </c>
    </row>
    <row r="31" spans="1:8" ht="15">
      <c r="A31" s="1620">
        <v>7.5</v>
      </c>
      <c r="B31" s="1618">
        <v>1615</v>
      </c>
      <c r="C31" s="1507">
        <v>80710.468333446144</v>
      </c>
      <c r="D31" s="1507">
        <v>139603.86338533513</v>
      </c>
      <c r="E31" s="3318"/>
      <c r="F31" s="3319"/>
      <c r="H31" s="1546">
        <f t="shared" si="0"/>
        <v>6.16</v>
      </c>
    </row>
    <row r="32" spans="1:8" ht="15">
      <c r="A32" s="1620">
        <v>11</v>
      </c>
      <c r="B32" s="1618">
        <v>1615</v>
      </c>
      <c r="C32" s="1507">
        <v>84648.338911194442</v>
      </c>
      <c r="D32" s="1507">
        <v>142463.58310732091</v>
      </c>
      <c r="E32" s="3320"/>
      <c r="F32" s="3321"/>
      <c r="H32" s="1546">
        <f t="shared" si="0"/>
        <v>6.16</v>
      </c>
    </row>
    <row r="33" spans="1:8" ht="15">
      <c r="A33" s="1620">
        <v>15</v>
      </c>
      <c r="B33" s="1618" t="s">
        <v>3255</v>
      </c>
      <c r="C33" s="1507">
        <v>97446.418288876463</v>
      </c>
      <c r="D33" s="1507">
        <v>152259.03616946979</v>
      </c>
      <c r="E33" s="3320"/>
      <c r="F33" s="3321"/>
      <c r="H33" s="1546">
        <f t="shared" si="0"/>
        <v>6.16</v>
      </c>
    </row>
    <row r="34" spans="1:8" ht="15">
      <c r="A34" s="1620">
        <v>18.5</v>
      </c>
      <c r="B34" s="1618" t="s">
        <v>3256</v>
      </c>
      <c r="C34" s="1507">
        <v>104136.987428554</v>
      </c>
      <c r="D34" s="1507">
        <v>155317.23727138244</v>
      </c>
      <c r="E34" s="3320"/>
      <c r="F34" s="3321"/>
      <c r="H34" s="1546">
        <f t="shared" si="0"/>
        <v>6.16</v>
      </c>
    </row>
    <row r="35" spans="1:8" ht="15">
      <c r="A35" s="1620">
        <v>22</v>
      </c>
      <c r="B35" s="1618" t="s">
        <v>3257</v>
      </c>
      <c r="C35" s="1507">
        <v>113883.21710848105</v>
      </c>
      <c r="D35" s="1507">
        <v>175562.33802391906</v>
      </c>
      <c r="E35" s="3322"/>
      <c r="F35" s="3323"/>
      <c r="H35" s="1546">
        <f t="shared" si="0"/>
        <v>6.16</v>
      </c>
    </row>
    <row r="36" spans="1:8" ht="15.75">
      <c r="A36" s="3312" t="s">
        <v>3258</v>
      </c>
      <c r="B36" s="3313"/>
      <c r="C36" s="3313"/>
      <c r="D36" s="3313"/>
      <c r="E36" s="3313"/>
      <c r="F36" s="3314"/>
      <c r="H36" s="1546">
        <f t="shared" si="0"/>
        <v>6.16</v>
      </c>
    </row>
    <row r="37" spans="1:8" ht="15">
      <c r="A37" s="1620">
        <v>18.5</v>
      </c>
      <c r="B37" s="1618">
        <v>1500</v>
      </c>
      <c r="C37" s="1507">
        <v>90164.860291190256</v>
      </c>
      <c r="D37" s="1507">
        <v>199690.72503746144</v>
      </c>
      <c r="E37" s="1507">
        <v>110812.67219066205</v>
      </c>
      <c r="F37" s="1507">
        <v>234792.4878135414</v>
      </c>
      <c r="H37" s="1546">
        <f t="shared" si="0"/>
        <v>6.16</v>
      </c>
    </row>
    <row r="38" spans="1:8" ht="15.75">
      <c r="A38" s="3312" t="s">
        <v>3259</v>
      </c>
      <c r="B38" s="3313"/>
      <c r="C38" s="3313"/>
      <c r="D38" s="3313"/>
      <c r="E38" s="3313"/>
      <c r="F38" s="3314"/>
      <c r="H38" s="1546">
        <f t="shared" si="0"/>
        <v>6.16</v>
      </c>
    </row>
    <row r="39" spans="1:8" ht="15">
      <c r="A39" s="1620">
        <v>18.5</v>
      </c>
      <c r="B39" s="1618" t="s">
        <v>3260</v>
      </c>
      <c r="C39" s="1507">
        <v>129787.29190436201</v>
      </c>
      <c r="D39" s="1507">
        <v>234414.44894878331</v>
      </c>
      <c r="E39" s="3318"/>
      <c r="F39" s="3319"/>
      <c r="H39" s="1546">
        <f t="shared" si="0"/>
        <v>6.16</v>
      </c>
    </row>
    <row r="40" spans="1:8" ht="15">
      <c r="A40" s="1620">
        <v>22</v>
      </c>
      <c r="B40" s="1618" t="s">
        <v>3261</v>
      </c>
      <c r="C40" s="1507">
        <v>138248.79130829871</v>
      </c>
      <c r="D40" s="1507">
        <v>236727.94791321043</v>
      </c>
      <c r="E40" s="3320"/>
      <c r="F40" s="3321"/>
      <c r="H40" s="1546">
        <f t="shared" si="0"/>
        <v>6.16</v>
      </c>
    </row>
    <row r="41" spans="1:8" ht="15">
      <c r="A41" s="1620">
        <v>30</v>
      </c>
      <c r="B41" s="1618" t="s">
        <v>3261</v>
      </c>
      <c r="C41" s="1507">
        <v>152882.90284285581</v>
      </c>
      <c r="D41" s="1507">
        <v>297496.59504264808</v>
      </c>
      <c r="E41" s="3320"/>
      <c r="F41" s="3321"/>
      <c r="H41" s="1546">
        <f t="shared" si="0"/>
        <v>6.16</v>
      </c>
    </row>
    <row r="42" spans="1:8" ht="15">
      <c r="A42" s="1620">
        <v>30</v>
      </c>
      <c r="B42" s="1618">
        <v>1800</v>
      </c>
      <c r="C42" s="1507">
        <v>155939.67487883297</v>
      </c>
      <c r="D42" s="1507">
        <v>303444.68503629533</v>
      </c>
      <c r="E42" s="3320"/>
      <c r="F42" s="3321"/>
      <c r="H42" s="1546">
        <f t="shared" si="0"/>
        <v>6.16</v>
      </c>
    </row>
    <row r="43" spans="1:8" ht="15">
      <c r="A43" s="1620">
        <v>37</v>
      </c>
      <c r="B43" s="1618" t="s">
        <v>3261</v>
      </c>
      <c r="C43" s="1507">
        <v>181973.92173597141</v>
      </c>
      <c r="D43" s="1507">
        <v>298401.67013511446</v>
      </c>
      <c r="E43" s="3320"/>
      <c r="F43" s="3321"/>
      <c r="H43" s="1546">
        <f t="shared" si="0"/>
        <v>6.16</v>
      </c>
    </row>
    <row r="44" spans="1:8" ht="15">
      <c r="A44" s="1620">
        <v>37</v>
      </c>
      <c r="B44" s="1618">
        <v>1800</v>
      </c>
      <c r="C44" s="1507">
        <v>185680.44241727705</v>
      </c>
      <c r="D44" s="1507">
        <v>304370.40219227411</v>
      </c>
      <c r="E44" s="3320"/>
      <c r="F44" s="3321"/>
      <c r="H44" s="1546">
        <f t="shared" si="0"/>
        <v>6.16</v>
      </c>
    </row>
    <row r="45" spans="1:8" ht="15">
      <c r="A45" s="1620">
        <v>45</v>
      </c>
      <c r="B45" s="1618" t="s">
        <v>3261</v>
      </c>
      <c r="C45" s="1507">
        <v>195766.31343453488</v>
      </c>
      <c r="D45" s="1507">
        <v>303619.34865063097</v>
      </c>
      <c r="E45" s="3320"/>
      <c r="F45" s="3321"/>
      <c r="H45" s="1546">
        <f t="shared" si="0"/>
        <v>6.16</v>
      </c>
    </row>
    <row r="46" spans="1:8" ht="15">
      <c r="A46" s="1620">
        <v>45</v>
      </c>
      <c r="B46" s="1618">
        <v>1800</v>
      </c>
      <c r="C46" s="1507">
        <v>199679.57232117228</v>
      </c>
      <c r="D46" s="1507">
        <v>309691.29102535255</v>
      </c>
      <c r="E46" s="3322"/>
      <c r="F46" s="3323"/>
      <c r="H46" s="1546">
        <f t="shared" si="0"/>
        <v>6.16</v>
      </c>
    </row>
    <row r="47" spans="1:8" ht="15.75">
      <c r="A47" s="3312" t="s">
        <v>3262</v>
      </c>
      <c r="B47" s="3313"/>
      <c r="C47" s="3313"/>
      <c r="D47" s="3313"/>
      <c r="E47" s="3313"/>
      <c r="F47" s="3314"/>
      <c r="H47" s="1546">
        <f t="shared" si="0"/>
        <v>6.16</v>
      </c>
    </row>
    <row r="48" spans="1:8" ht="15">
      <c r="A48" s="1620">
        <v>11</v>
      </c>
      <c r="B48" s="1618">
        <v>750</v>
      </c>
      <c r="C48" s="1507">
        <v>230886.50318018999</v>
      </c>
      <c r="D48" s="1638" t="s">
        <v>3190</v>
      </c>
      <c r="E48" s="3318"/>
      <c r="F48" s="3319"/>
      <c r="H48" s="1546">
        <f t="shared" si="0"/>
        <v>6.16</v>
      </c>
    </row>
    <row r="49" spans="1:8" ht="15">
      <c r="A49" s="1620">
        <v>30</v>
      </c>
      <c r="B49" s="1618">
        <v>1000</v>
      </c>
      <c r="C49" s="1507">
        <v>239318.87981807522</v>
      </c>
      <c r="D49" s="1638" t="s">
        <v>3190</v>
      </c>
      <c r="E49" s="3320"/>
      <c r="F49" s="3321"/>
      <c r="H49" s="1546">
        <f t="shared" si="0"/>
        <v>6.16</v>
      </c>
    </row>
    <row r="50" spans="1:8" ht="15">
      <c r="A50" s="1620">
        <v>90</v>
      </c>
      <c r="B50" s="1618">
        <v>1500</v>
      </c>
      <c r="C50" s="1638" t="s">
        <v>3190</v>
      </c>
      <c r="D50" s="1638" t="s">
        <v>3190</v>
      </c>
      <c r="E50" s="3322"/>
      <c r="F50" s="3323"/>
      <c r="H50" s="1546">
        <f t="shared" si="0"/>
        <v>6.16</v>
      </c>
    </row>
    <row r="51" spans="1:8" ht="15.75">
      <c r="A51" s="3312" t="s">
        <v>3263</v>
      </c>
      <c r="B51" s="3313"/>
      <c r="C51" s="3313"/>
      <c r="D51" s="3313"/>
      <c r="E51" s="3313"/>
      <c r="F51" s="3314"/>
      <c r="H51" s="1546">
        <f t="shared" si="0"/>
        <v>6.16</v>
      </c>
    </row>
    <row r="52" spans="1:8" ht="15">
      <c r="A52" s="1620">
        <v>22</v>
      </c>
      <c r="B52" s="1618">
        <v>1500</v>
      </c>
      <c r="C52" s="1507">
        <v>261995.42150341559</v>
      </c>
      <c r="D52" s="1638" t="s">
        <v>3190</v>
      </c>
      <c r="E52" s="3318"/>
      <c r="F52" s="3319"/>
      <c r="H52" s="1546">
        <f t="shared" si="0"/>
        <v>6.16</v>
      </c>
    </row>
    <row r="53" spans="1:8" ht="15">
      <c r="A53" s="1620">
        <v>37</v>
      </c>
      <c r="B53" s="1618">
        <v>1500</v>
      </c>
      <c r="C53" s="1507">
        <v>282706.52201751957</v>
      </c>
      <c r="D53" s="1638" t="s">
        <v>3190</v>
      </c>
      <c r="E53" s="3320"/>
      <c r="F53" s="3321"/>
      <c r="H53" s="1546">
        <f t="shared" si="0"/>
        <v>6.16</v>
      </c>
    </row>
    <row r="54" spans="1:8" ht="15">
      <c r="A54" s="1620">
        <v>55</v>
      </c>
      <c r="B54" s="1618">
        <v>1500</v>
      </c>
      <c r="C54" s="1507">
        <v>324473.90805429604</v>
      </c>
      <c r="D54" s="1638" t="s">
        <v>3190</v>
      </c>
      <c r="E54" s="3322"/>
      <c r="F54" s="3323"/>
      <c r="H54" s="1546">
        <f t="shared" si="0"/>
        <v>6.16</v>
      </c>
    </row>
    <row r="55" spans="1:8" ht="15.75">
      <c r="A55" s="3312" t="s">
        <v>3264</v>
      </c>
      <c r="B55" s="3313"/>
      <c r="C55" s="3313"/>
      <c r="D55" s="3313"/>
      <c r="E55" s="3313"/>
      <c r="F55" s="3314"/>
      <c r="H55" s="1546">
        <f t="shared" si="0"/>
        <v>6.16</v>
      </c>
    </row>
    <row r="56" spans="1:8" ht="15">
      <c r="A56" s="1620">
        <v>30</v>
      </c>
      <c r="B56" s="1618">
        <v>750</v>
      </c>
      <c r="C56" s="1507">
        <v>477165.439905726</v>
      </c>
      <c r="D56" s="1638" t="s">
        <v>3190</v>
      </c>
      <c r="E56" s="3318"/>
      <c r="F56" s="3319"/>
      <c r="H56" s="1546">
        <f t="shared" si="0"/>
        <v>6.16</v>
      </c>
    </row>
    <row r="57" spans="1:8" ht="15">
      <c r="A57" s="1620">
        <v>55</v>
      </c>
      <c r="B57" s="1618">
        <v>1000</v>
      </c>
      <c r="C57" s="1638" t="s">
        <v>3190</v>
      </c>
      <c r="D57" s="1638" t="s">
        <v>3190</v>
      </c>
      <c r="E57" s="3322"/>
      <c r="F57" s="3323"/>
      <c r="H57" s="1546">
        <f t="shared" si="0"/>
        <v>6.16</v>
      </c>
    </row>
    <row r="58" spans="1:8" ht="15.75">
      <c r="A58" s="3312" t="s">
        <v>3265</v>
      </c>
      <c r="B58" s="3313"/>
      <c r="C58" s="3313"/>
      <c r="D58" s="3313"/>
      <c r="E58" s="3313"/>
      <c r="F58" s="3314"/>
      <c r="H58" s="1546">
        <f t="shared" si="0"/>
        <v>6.16</v>
      </c>
    </row>
    <row r="59" spans="1:8" ht="15">
      <c r="A59" s="1620">
        <v>30</v>
      </c>
      <c r="B59" s="1618">
        <v>1500</v>
      </c>
      <c r="C59" s="1507">
        <v>555747.86379512399</v>
      </c>
      <c r="D59" s="1638" t="s">
        <v>3190</v>
      </c>
      <c r="E59" s="3318"/>
      <c r="F59" s="3319"/>
      <c r="H59" s="1546">
        <f t="shared" si="0"/>
        <v>6.16</v>
      </c>
    </row>
    <row r="60" spans="1:8" ht="15">
      <c r="A60" s="1620">
        <v>90</v>
      </c>
      <c r="B60" s="1618">
        <v>1500</v>
      </c>
      <c r="C60" s="1638" t="s">
        <v>3190</v>
      </c>
      <c r="D60" s="1638" t="s">
        <v>3190</v>
      </c>
      <c r="E60" s="3322"/>
      <c r="F60" s="3323"/>
      <c r="H60" s="1546">
        <f t="shared" si="0"/>
        <v>6.16</v>
      </c>
    </row>
    <row r="63" spans="1:8" ht="15.75">
      <c r="A63" s="1639"/>
      <c r="B63" s="1639"/>
      <c r="C63" s="1639"/>
      <c r="D63" s="1639"/>
      <c r="E63" s="1639"/>
      <c r="F63" s="1639"/>
    </row>
    <row r="64" spans="1:8" ht="15.75">
      <c r="A64" s="1640"/>
      <c r="B64" s="1640"/>
      <c r="C64" s="1641"/>
      <c r="D64" s="1640"/>
      <c r="E64" s="1641"/>
      <c r="F64" s="1640"/>
    </row>
    <row r="65" spans="1:6" ht="15.75">
      <c r="A65" s="1642"/>
      <c r="B65" s="1643"/>
      <c r="C65" s="1642"/>
      <c r="D65" s="1644"/>
      <c r="E65" s="1642"/>
      <c r="F65" s="1643"/>
    </row>
    <row r="66" spans="1:6" ht="15.75">
      <c r="A66" s="1642"/>
      <c r="B66" s="1643"/>
      <c r="C66" s="1642"/>
      <c r="D66" s="1644"/>
      <c r="E66" s="1642"/>
      <c r="F66" s="1643"/>
    </row>
    <row r="67" spans="1:6" ht="15.75">
      <c r="A67" s="1642"/>
      <c r="B67" s="1643"/>
      <c r="C67" s="1642"/>
      <c r="D67" s="1644"/>
      <c r="E67" s="1642"/>
      <c r="F67" s="1643"/>
    </row>
    <row r="68" spans="1:6" ht="15.75">
      <c r="A68" s="1642"/>
      <c r="B68" s="1643"/>
      <c r="C68" s="1642"/>
      <c r="D68" s="1645"/>
      <c r="E68" s="1646"/>
      <c r="F68" s="1643"/>
    </row>
    <row r="69" spans="1:6" ht="15.75">
      <c r="A69" s="1642"/>
      <c r="B69" s="1643"/>
      <c r="C69" s="1642"/>
      <c r="D69" s="1645"/>
      <c r="E69" s="1646"/>
      <c r="F69" s="1643"/>
    </row>
    <row r="70" spans="1:6" ht="15.75">
      <c r="A70" s="1642"/>
      <c r="B70" s="1643"/>
      <c r="C70" s="1642"/>
      <c r="D70" s="1645"/>
      <c r="E70" s="1646"/>
      <c r="F70" s="1643"/>
    </row>
    <row r="71" spans="1:6" ht="15.75">
      <c r="A71" s="1642"/>
      <c r="B71" s="1643"/>
      <c r="C71" s="1642"/>
      <c r="D71" s="1644"/>
      <c r="E71" s="1642"/>
      <c r="F71" s="1643"/>
    </row>
    <row r="72" spans="1:6" ht="15.75">
      <c r="A72" s="1642"/>
      <c r="B72" s="1643"/>
      <c r="C72" s="1642"/>
      <c r="D72" s="1647"/>
      <c r="E72" s="1646"/>
      <c r="F72" s="1643"/>
    </row>
  </sheetData>
  <mergeCells count="31">
    <mergeCell ref="A38:F38"/>
    <mergeCell ref="E39:F46"/>
    <mergeCell ref="A47:F47"/>
    <mergeCell ref="E59:F60"/>
    <mergeCell ref="E48:F50"/>
    <mergeCell ref="A51:F51"/>
    <mergeCell ref="E52:F54"/>
    <mergeCell ref="A55:F55"/>
    <mergeCell ref="E56:F57"/>
    <mergeCell ref="A58:F58"/>
    <mergeCell ref="E24:F27"/>
    <mergeCell ref="A28:F28"/>
    <mergeCell ref="A30:F30"/>
    <mergeCell ref="E31:F35"/>
    <mergeCell ref="A36:F36"/>
    <mergeCell ref="A11:F11"/>
    <mergeCell ref="A14:F14"/>
    <mergeCell ref="A18:F18"/>
    <mergeCell ref="A21:F21"/>
    <mergeCell ref="A23:F23"/>
    <mergeCell ref="A6:F6"/>
    <mergeCell ref="A7:F7"/>
    <mergeCell ref="A8:B9"/>
    <mergeCell ref="C8:F8"/>
    <mergeCell ref="C9:D9"/>
    <mergeCell ref="E9:F9"/>
    <mergeCell ref="C1:D3"/>
    <mergeCell ref="E1:F3"/>
    <mergeCell ref="A4:F4"/>
    <mergeCell ref="A5:C5"/>
    <mergeCell ref="D5:G5"/>
  </mergeCells>
  <pageMargins left="0.59055118110236227" right="0.39370078740157483" top="0.39370078740157483" bottom="0.39370078740157483" header="0.51181102362204722" footer="0.51181102362204722"/>
  <pageSetup paperSize="9" scale="60" fitToHeight="0" orientation="portrait" r:id="rId1"/>
  <headerFooter alignWithMargins="0"/>
  <colBreaks count="1" manualBreakCount="1">
    <brk id="6" max="81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002060"/>
  </sheetPr>
  <dimension ref="A1:M66"/>
  <sheetViews>
    <sheetView view="pageBreakPreview" zoomScaleNormal="70" zoomScaleSheetLayoutView="100" workbookViewId="0">
      <selection activeCell="R14" sqref="R14"/>
    </sheetView>
  </sheetViews>
  <sheetFormatPr defaultRowHeight="12.75"/>
  <cols>
    <col min="1" max="1" width="9.28515625" style="1443" customWidth="1"/>
    <col min="2" max="2" width="11.5703125" style="1443" customWidth="1"/>
    <col min="3" max="3" width="14" style="1449" customWidth="1"/>
    <col min="4" max="4" width="13.140625" style="1443" customWidth="1"/>
    <col min="5" max="5" width="14.85546875" style="1443" customWidth="1"/>
    <col min="6" max="6" width="12.85546875" style="1443" customWidth="1"/>
    <col min="7" max="7" width="3.85546875" style="1443" customWidth="1"/>
    <col min="8" max="8" width="9.28515625" style="1443" customWidth="1"/>
    <col min="9" max="9" width="9.7109375" style="1443" customWidth="1"/>
    <col min="10" max="10" width="14.85546875" style="1449" customWidth="1"/>
    <col min="11" max="11" width="14.5703125" style="1443" customWidth="1"/>
    <col min="12" max="12" width="14" style="1443" customWidth="1"/>
    <col min="13" max="13" width="15.42578125" style="1443" customWidth="1"/>
    <col min="14" max="16384" width="9.140625" style="1443"/>
  </cols>
  <sheetData>
    <row r="1" spans="1:13" ht="18.75" customHeight="1">
      <c r="A1" s="3325" t="s">
        <v>3269</v>
      </c>
      <c r="B1" s="3325"/>
      <c r="C1" s="3325"/>
      <c r="D1" s="3325"/>
      <c r="E1" s="3325"/>
      <c r="F1" s="3325"/>
      <c r="G1" s="3325"/>
      <c r="H1" s="3325"/>
      <c r="I1" s="3325"/>
      <c r="J1" s="3325"/>
      <c r="K1" s="3325"/>
      <c r="L1" s="3325"/>
      <c r="M1" s="3325"/>
    </row>
    <row r="2" spans="1:13" ht="8.25" customHeight="1" thickBot="1">
      <c r="A2" s="1496"/>
      <c r="B2" s="1496"/>
      <c r="C2" s="1496"/>
      <c r="D2" s="1496"/>
      <c r="E2" s="1496"/>
      <c r="F2" s="1496"/>
      <c r="G2" s="1496"/>
      <c r="H2" s="1648"/>
      <c r="I2" s="1649"/>
      <c r="J2" s="1649"/>
      <c r="K2" s="1649"/>
      <c r="L2" s="1649"/>
      <c r="M2" s="1649"/>
    </row>
    <row r="3" spans="1:13" ht="15" customHeight="1">
      <c r="A3" s="3326" t="s">
        <v>3270</v>
      </c>
      <c r="B3" s="3327"/>
      <c r="C3" s="3327"/>
      <c r="D3" s="3327"/>
      <c r="E3" s="3327"/>
      <c r="F3" s="3328"/>
      <c r="G3" s="1651"/>
      <c r="H3" s="3326" t="s">
        <v>3270</v>
      </c>
      <c r="I3" s="3327"/>
      <c r="J3" s="3327"/>
      <c r="K3" s="3327"/>
      <c r="L3" s="3327"/>
      <c r="M3" s="3328"/>
    </row>
    <row r="4" spans="1:13" ht="15" customHeight="1">
      <c r="A4" s="3329" t="s">
        <v>3155</v>
      </c>
      <c r="B4" s="3330"/>
      <c r="C4" s="3273" t="s">
        <v>3156</v>
      </c>
      <c r="D4" s="3273"/>
      <c r="E4" s="3273"/>
      <c r="F4" s="3274"/>
      <c r="G4" s="1652"/>
      <c r="H4" s="3329" t="s">
        <v>3155</v>
      </c>
      <c r="I4" s="3330"/>
      <c r="J4" s="3273" t="s">
        <v>3156</v>
      </c>
      <c r="K4" s="3273"/>
      <c r="L4" s="3273"/>
      <c r="M4" s="3274"/>
    </row>
    <row r="5" spans="1:13" ht="13.5" customHeight="1">
      <c r="A5" s="3342" t="s">
        <v>3160</v>
      </c>
      <c r="B5" s="3273" t="s">
        <v>3271</v>
      </c>
      <c r="C5" s="3331" t="s">
        <v>3157</v>
      </c>
      <c r="D5" s="3331"/>
      <c r="E5" s="3340" t="s">
        <v>3272</v>
      </c>
      <c r="F5" s="3341"/>
      <c r="G5" s="1654"/>
      <c r="H5" s="3342" t="s">
        <v>3160</v>
      </c>
      <c r="I5" s="3273" t="s">
        <v>3271</v>
      </c>
      <c r="J5" s="3331" t="s">
        <v>3157</v>
      </c>
      <c r="K5" s="3331"/>
      <c r="L5" s="3340" t="s">
        <v>3272</v>
      </c>
      <c r="M5" s="3341"/>
    </row>
    <row r="6" spans="1:13" ht="24" customHeight="1">
      <c r="A6" s="3342"/>
      <c r="B6" s="3273"/>
      <c r="C6" s="1447" t="s">
        <v>3273</v>
      </c>
      <c r="D6" s="1447" t="s">
        <v>3163</v>
      </c>
      <c r="E6" s="1447" t="s">
        <v>3274</v>
      </c>
      <c r="F6" s="1614" t="s">
        <v>3163</v>
      </c>
      <c r="G6" s="1654"/>
      <c r="H6" s="3342"/>
      <c r="I6" s="3273"/>
      <c r="J6" s="1447" t="s">
        <v>3273</v>
      </c>
      <c r="K6" s="1447" t="s">
        <v>3163</v>
      </c>
      <c r="L6" s="1447" t="s">
        <v>3274</v>
      </c>
      <c r="M6" s="1614" t="s">
        <v>3163</v>
      </c>
    </row>
    <row r="7" spans="1:13" s="1656" customFormat="1" ht="15.75" customHeight="1">
      <c r="A7" s="3332" t="s">
        <v>3275</v>
      </c>
      <c r="B7" s="3286"/>
      <c r="C7" s="3286"/>
      <c r="D7" s="3286"/>
      <c r="E7" s="3286"/>
      <c r="F7" s="3333"/>
      <c r="G7" s="1655"/>
      <c r="H7" s="3332" t="s">
        <v>3276</v>
      </c>
      <c r="I7" s="3334"/>
      <c r="J7" s="3335"/>
      <c r="K7" s="3335"/>
      <c r="L7" s="3336" t="s">
        <v>3202</v>
      </c>
      <c r="M7" s="3337"/>
    </row>
    <row r="8" spans="1:13" s="1656" customFormat="1" ht="17.100000000000001" customHeight="1">
      <c r="A8" s="1657" t="s">
        <v>3174</v>
      </c>
      <c r="B8" s="1451">
        <v>1500</v>
      </c>
      <c r="C8" s="2457">
        <f>'ВЫСОКОГО давления (2)'!C14*'ВЫСОКОГО давления (2)'!N14</f>
        <v>197369.08974266623</v>
      </c>
      <c r="D8" s="2457">
        <f>'ВЫСОКОГО давления (2)'!D14*'ВЫСОКОГО давления (2)'!N14</f>
        <v>374327.64210340125</v>
      </c>
      <c r="E8" s="2457">
        <f>'ВЫСОКОГО давления (2)'!E14*'ВЫСОКОГО давления (2)'!N14</f>
        <v>289653.43363251025</v>
      </c>
      <c r="F8" s="2458">
        <f>'ВЫСОКОГО давления (2)'!F14*'ВЫСОКОГО давления (2)'!N14</f>
        <v>473968.52754420845</v>
      </c>
      <c r="G8" s="1655"/>
      <c r="H8" s="1659">
        <v>90</v>
      </c>
      <c r="I8" s="1660">
        <v>1500</v>
      </c>
      <c r="J8" s="1456">
        <f>'ВЫСОКОГО давления (2)'!J14*'ВЫСОКОГО давления (2)'!N14</f>
        <v>2342709.8465731959</v>
      </c>
      <c r="K8" s="1456">
        <f>'ВЫСОКОГО давления (2)'!K14*'ВЫСОКОГО давления (2)'!N14</f>
        <v>3581883.4805150535</v>
      </c>
      <c r="L8" s="3338" t="s">
        <v>3277</v>
      </c>
      <c r="M8" s="3339"/>
    </row>
    <row r="9" spans="1:13" s="1656" customFormat="1" ht="17.100000000000001" customHeight="1">
      <c r="A9" s="1662">
        <v>4</v>
      </c>
      <c r="B9" s="1451">
        <v>3000</v>
      </c>
      <c r="C9" s="2457">
        <f>'ВЫСОКОГО давления (2)'!C15*'ВЫСОКОГО давления (2)'!N15</f>
        <v>210516.4405883642</v>
      </c>
      <c r="D9" s="2457">
        <f>'ВЫСОКОГО давления (2)'!D15*'ВЫСОКОГО давления (2)'!N15</f>
        <v>389201.92206305964</v>
      </c>
      <c r="E9" s="2457">
        <f>'ВЫСОКОГО давления (2)'!E15*'ВЫСОКОГО давления (2)'!N15</f>
        <v>355480.89575811016</v>
      </c>
      <c r="F9" s="2458">
        <f>'ВЫСОКОГО давления (2)'!F15*'ВЫСОКОГО давления (2)'!N15</f>
        <v>500312.1126743193</v>
      </c>
      <c r="G9" s="1655"/>
      <c r="H9" s="1659">
        <v>110</v>
      </c>
      <c r="I9" s="1660">
        <v>1500</v>
      </c>
      <c r="J9" s="1456">
        <f>'ВЫСОКОГО давления (2)'!J15*'ВЫСОКОГО давления (2)'!N15</f>
        <v>2737286.6056483472</v>
      </c>
      <c r="K9" s="1456">
        <f>'ВЫСОКОГО давления (2)'!K15*'ВЫСОКОГО давления (2)'!N15</f>
        <v>3976451.3842385495</v>
      </c>
      <c r="L9" s="3338" t="s">
        <v>3278</v>
      </c>
      <c r="M9" s="3339"/>
    </row>
    <row r="10" spans="1:13" s="1656" customFormat="1" ht="17.100000000000001" customHeight="1" thickBot="1">
      <c r="A10" s="3332" t="s">
        <v>3279</v>
      </c>
      <c r="B10" s="3286"/>
      <c r="C10" s="3286"/>
      <c r="D10" s="3286"/>
      <c r="E10" s="3286"/>
      <c r="F10" s="3333"/>
      <c r="G10" s="1655"/>
      <c r="H10" s="1664">
        <v>132</v>
      </c>
      <c r="I10" s="1665">
        <v>1500</v>
      </c>
      <c r="J10" s="1666">
        <f>'ВЫСОКОГО давления (2)'!J16*'ВЫСОКОГО давления (2)'!N16</f>
        <v>2925248.9016790399</v>
      </c>
      <c r="K10" s="1666">
        <f>'ВЫСОКОГО давления (2)'!K16*'ВЫСОКОГО давления (2)'!N16</f>
        <v>4164494.7766475631</v>
      </c>
      <c r="L10" s="3343" t="s">
        <v>3280</v>
      </c>
      <c r="M10" s="3344"/>
    </row>
    <row r="11" spans="1:13" s="1656" customFormat="1" ht="17.100000000000001" customHeight="1" thickBot="1">
      <c r="A11" s="1662" t="s">
        <v>3185</v>
      </c>
      <c r="B11" s="1451">
        <v>3000</v>
      </c>
      <c r="C11" s="1456">
        <f>'ВЫСОКОГО давления (2)'!C17*'ВЫСОКОГО давления (2)'!N17</f>
        <v>229341.22846273179</v>
      </c>
      <c r="D11" s="1456">
        <f>'ВЫСОКОГО давления (2)'!D17*'ВЫСОКОГО давления (2)'!N17</f>
        <v>490489.88610473293</v>
      </c>
      <c r="E11" s="1456">
        <f>'ВЫСОКОГО давления (2)'!E17*'ВЫСОКОГО давления (2)'!N17</f>
        <v>426326.61220372672</v>
      </c>
      <c r="F11" s="1658">
        <f>'ВЫСОКОГО давления (2)'!F17*'ВЫСОКОГО давления (2)'!N17</f>
        <v>564012.52755504393</v>
      </c>
      <c r="G11" s="1655"/>
      <c r="H11" s="1496"/>
      <c r="I11" s="1496"/>
      <c r="J11" s="1496"/>
      <c r="K11" s="1496"/>
      <c r="L11" s="1496"/>
      <c r="M11" s="1496"/>
    </row>
    <row r="12" spans="1:13" s="1656" customFormat="1" ht="17.100000000000001" customHeight="1">
      <c r="A12" s="1662">
        <v>11</v>
      </c>
      <c r="B12" s="1451">
        <v>3000</v>
      </c>
      <c r="C12" s="1456">
        <f>'ВЫСОКОГО давления (2)'!C18*'ВЫСОКОГО давления (2)'!N18</f>
        <v>249568.56849826709</v>
      </c>
      <c r="D12" s="1456">
        <f>'ВЫСОКОГО давления (2)'!D18*'ВЫСОКОГО давления (2)'!N18</f>
        <v>507902.03756033297</v>
      </c>
      <c r="E12" s="1453" t="s">
        <v>3190</v>
      </c>
      <c r="F12" s="1663" t="s">
        <v>3190</v>
      </c>
      <c r="G12" s="1655"/>
      <c r="H12" s="3345" t="s">
        <v>3281</v>
      </c>
      <c r="I12" s="3346"/>
      <c r="J12" s="3346"/>
      <c r="K12" s="3346"/>
      <c r="L12" s="3346"/>
      <c r="M12" s="3347"/>
    </row>
    <row r="13" spans="1:13" s="1656" customFormat="1" ht="17.100000000000001" customHeight="1">
      <c r="A13" s="3332" t="s">
        <v>3282</v>
      </c>
      <c r="B13" s="3334"/>
      <c r="C13" s="3334"/>
      <c r="D13" s="3334"/>
      <c r="E13" s="3336" t="s">
        <v>3192</v>
      </c>
      <c r="F13" s="3337"/>
      <c r="G13" s="1655"/>
      <c r="H13" s="3348" t="s">
        <v>3155</v>
      </c>
      <c r="I13" s="3349"/>
      <c r="J13" s="3273" t="s">
        <v>3156</v>
      </c>
      <c r="K13" s="3273"/>
      <c r="L13" s="3273"/>
      <c r="M13" s="3274"/>
    </row>
    <row r="14" spans="1:13" s="1656" customFormat="1" ht="17.100000000000001" customHeight="1">
      <c r="A14" s="1662">
        <v>7.5</v>
      </c>
      <c r="B14" s="1451">
        <v>1500</v>
      </c>
      <c r="C14" s="1456">
        <f>'ВЫСОКОГО давления (2)'!C20*'ВЫСОКОГО давления (2)'!N20</f>
        <v>412792.21743094787</v>
      </c>
      <c r="D14" s="1456">
        <f>'ВЫСОКОГО давления (2)'!D20*'ВЫСОКОГО давления (2)'!N20</f>
        <v>664169.0848816036</v>
      </c>
      <c r="E14" s="3350" t="s">
        <v>3283</v>
      </c>
      <c r="F14" s="3351"/>
      <c r="G14" s="1655"/>
      <c r="H14" s="3352" t="s">
        <v>3160</v>
      </c>
      <c r="I14" s="3354" t="s">
        <v>3271</v>
      </c>
      <c r="J14" s="3356" t="s">
        <v>3157</v>
      </c>
      <c r="K14" s="3357"/>
      <c r="L14" s="3340" t="s">
        <v>3272</v>
      </c>
      <c r="M14" s="3341"/>
    </row>
    <row r="15" spans="1:13" s="1656" customFormat="1" ht="27" customHeight="1">
      <c r="A15" s="1662">
        <v>11</v>
      </c>
      <c r="B15" s="1451">
        <v>1500</v>
      </c>
      <c r="C15" s="1456">
        <f>'ВЫСОКОГО давления (2)'!C21*'ВЫСОКОГО давления (2)'!N21</f>
        <v>418955.54218332237</v>
      </c>
      <c r="D15" s="1456">
        <f>'ВЫСОКОГО давления (2)'!D21*'ВЫСОКОГО давления (2)'!N21</f>
        <v>683394.0533261511</v>
      </c>
      <c r="E15" s="3350" t="s">
        <v>3283</v>
      </c>
      <c r="F15" s="3351"/>
      <c r="G15" s="1655"/>
      <c r="H15" s="3353"/>
      <c r="I15" s="3355"/>
      <c r="J15" s="1447" t="s">
        <v>3273</v>
      </c>
      <c r="K15" s="1447" t="s">
        <v>3163</v>
      </c>
      <c r="L15" s="1447" t="s">
        <v>3274</v>
      </c>
      <c r="M15" s="1614" t="s">
        <v>3163</v>
      </c>
    </row>
    <row r="16" spans="1:13" s="1656" customFormat="1" ht="17.100000000000001" customHeight="1">
      <c r="A16" s="1662">
        <v>15</v>
      </c>
      <c r="B16" s="1451">
        <v>1500</v>
      </c>
      <c r="C16" s="1456">
        <f>'ВЫСОКОГО давления (2)'!C22*'ВЫСОКОГО давления (2)'!N22</f>
        <v>573118.35915758752</v>
      </c>
      <c r="D16" s="1456">
        <f>'ВЫСОКОГО давления (2)'!D22*'ВЫСОКОГО давления (2)'!N22</f>
        <v>859500.43170326715</v>
      </c>
      <c r="E16" s="3350" t="s">
        <v>3283</v>
      </c>
      <c r="F16" s="3351"/>
      <c r="G16" s="1655"/>
      <c r="H16" s="3358" t="s">
        <v>3284</v>
      </c>
      <c r="I16" s="3178"/>
      <c r="J16" s="3359"/>
      <c r="K16" s="3359"/>
      <c r="L16" s="3359"/>
      <c r="M16" s="3360"/>
    </row>
    <row r="17" spans="1:13" s="1656" customFormat="1" ht="17.100000000000001" customHeight="1">
      <c r="A17" s="3332" t="s">
        <v>3285</v>
      </c>
      <c r="B17" s="3286"/>
      <c r="C17" s="3286"/>
      <c r="D17" s="3286"/>
      <c r="E17" s="3286"/>
      <c r="F17" s="3333"/>
      <c r="G17" s="1655"/>
      <c r="H17" s="1668">
        <v>0.75</v>
      </c>
      <c r="I17" s="1669">
        <v>3000</v>
      </c>
      <c r="J17" s="1456">
        <f>'ВЫСОКОГО давления (2)'!J23*'ВЫСОКОГО давления (2)'!N23</f>
        <v>211444.11096288476</v>
      </c>
      <c r="K17" s="1670" t="s">
        <v>3190</v>
      </c>
      <c r="L17" s="1671">
        <f>'ВЫСОКОГО давления (2)'!L23*'ВЫСОКОГО давления (2)'!N23</f>
        <v>314965.52119715197</v>
      </c>
      <c r="M17" s="1672" t="s">
        <v>3190</v>
      </c>
    </row>
    <row r="18" spans="1:13" ht="15" customHeight="1">
      <c r="A18" s="1673">
        <v>22</v>
      </c>
      <c r="B18" s="1618">
        <v>3000</v>
      </c>
      <c r="C18" s="1456">
        <f>'ВЫСОКОГО давления (2)'!C24*'ВЫСОКОГО давления (2)'!N24</f>
        <v>417370.61495841242</v>
      </c>
      <c r="D18" s="1456">
        <f>'ВЫСОКОГО давления (2)'!D24*'ВЫСОКОГО давления (2)'!N24</f>
        <v>883901.98571569589</v>
      </c>
      <c r="E18" s="1456">
        <f>'ВЫСОКОГО давления (2)'!E24*'ВЫСОКОГО давления (2)'!N24</f>
        <v>962798.6961118835</v>
      </c>
      <c r="F18" s="1658">
        <f>'ВЫСОКОГО давления (2)'!F24*'ВЫСОКОГО давления (2)'!N24</f>
        <v>1095310.0427468393</v>
      </c>
      <c r="G18" s="1654"/>
      <c r="H18" s="1673">
        <v>1.1000000000000001</v>
      </c>
      <c r="I18" s="1669">
        <v>3000</v>
      </c>
      <c r="J18" s="1456">
        <f>'ВЫСОКОГО давления (2)'!J24*'ВЫСОКОГО давления (2)'!N24</f>
        <v>219576.5767691496</v>
      </c>
      <c r="K18" s="1670" t="s">
        <v>3190</v>
      </c>
      <c r="L18" s="1671">
        <f>'ВЫСОКОГО давления (2)'!L24*'ВЫСОКОГО давления (2)'!N24</f>
        <v>323509.48977321369</v>
      </c>
      <c r="M18" s="1672" t="s">
        <v>3190</v>
      </c>
    </row>
    <row r="19" spans="1:13" ht="14.25" customHeight="1">
      <c r="A19" s="1673">
        <v>30</v>
      </c>
      <c r="B19" s="1618">
        <v>3000</v>
      </c>
      <c r="C19" s="1456">
        <f>'ВЫСОКОГО давления (2)'!C25*'ВЫСОКОГО давления (2)'!N25</f>
        <v>441169.46289386583</v>
      </c>
      <c r="D19" s="1456">
        <f>'ВЫСОКОГО давления (2)'!D25*'ВЫСОКОГО давления (2)'!N25</f>
        <v>904902.4521672132</v>
      </c>
      <c r="E19" s="1456">
        <f>'ВЫСОКОГО давления (2)'!E25*'ВЫСОКОГО давления (2)'!N25</f>
        <v>962798.6961118835</v>
      </c>
      <c r="F19" s="1658">
        <f>'ВЫСОКОГО давления (2)'!F25*'ВЫСОКОГО давления (2)'!N25</f>
        <v>1271110.5861932011</v>
      </c>
      <c r="G19" s="1654"/>
      <c r="H19" s="3358" t="s">
        <v>3286</v>
      </c>
      <c r="I19" s="3178"/>
      <c r="J19" s="3361"/>
      <c r="K19" s="3361"/>
      <c r="L19" s="3361"/>
      <c r="M19" s="3360"/>
    </row>
    <row r="20" spans="1:13" ht="15.75" customHeight="1">
      <c r="A20" s="3332" t="s">
        <v>3287</v>
      </c>
      <c r="B20" s="3334"/>
      <c r="C20" s="3334"/>
      <c r="D20" s="3334"/>
      <c r="E20" s="3336" t="s">
        <v>3192</v>
      </c>
      <c r="F20" s="3337"/>
      <c r="G20" s="1654"/>
      <c r="H20" s="1673">
        <v>2.2000000000000002</v>
      </c>
      <c r="I20" s="1669">
        <v>3000</v>
      </c>
      <c r="J20" s="1456">
        <f>'ВЫСОКОГО давления (2)'!J26*'ВЫСОКОГО давления (2)'!N26</f>
        <v>237305.35222680689</v>
      </c>
      <c r="K20" s="1670" t="s">
        <v>3190</v>
      </c>
      <c r="L20" s="1671">
        <f>'ВЫСОКОГО давления (2)'!L26*'ВЫСОКОГО давления (2)'!N26</f>
        <v>343417.76606694999</v>
      </c>
      <c r="M20" s="1672" t="s">
        <v>3190</v>
      </c>
    </row>
    <row r="21" spans="1:13" ht="17.100000000000001" customHeight="1">
      <c r="A21" s="1673" t="s">
        <v>3185</v>
      </c>
      <c r="B21" s="1618">
        <v>1500</v>
      </c>
      <c r="C21" s="1456">
        <f>'ВЫСОКОГО давления (2)'!C27*'ВЫСОКОГО давления (2)'!N27</f>
        <v>541487.04304338933</v>
      </c>
      <c r="D21" s="1456">
        <f>'ВЫСОКОГО давления (2)'!D27*'ВЫСОКОГО давления (2)'!N27</f>
        <v>1063279.7840044785</v>
      </c>
      <c r="E21" s="3362" t="s">
        <v>3283</v>
      </c>
      <c r="F21" s="3339"/>
      <c r="G21" s="1654"/>
      <c r="H21" s="3358" t="s">
        <v>3288</v>
      </c>
      <c r="I21" s="3178"/>
      <c r="J21" s="3361"/>
      <c r="K21" s="3361"/>
      <c r="L21" s="3361"/>
      <c r="M21" s="3360"/>
    </row>
    <row r="22" spans="1:13" ht="18.75" customHeight="1">
      <c r="A22" s="1673">
        <v>11</v>
      </c>
      <c r="B22" s="1618">
        <v>1500</v>
      </c>
      <c r="C22" s="1456">
        <f>'ВЫСОКОГО давления (2)'!C28*'ВЫСОКОГО давления (2)'!N28</f>
        <v>554911.75615344662</v>
      </c>
      <c r="D22" s="1456">
        <f>'ВЫСОКОГО давления (2)'!D28*'ВЫСОКОГО давления (2)'!N28</f>
        <v>1117757.9073904098</v>
      </c>
      <c r="E22" s="3362" t="s">
        <v>3283</v>
      </c>
      <c r="F22" s="3339"/>
      <c r="G22" s="1654"/>
      <c r="H22" s="1673">
        <v>4</v>
      </c>
      <c r="I22" s="1669">
        <v>3000</v>
      </c>
      <c r="J22" s="1456">
        <f>'ВЫСОКОГО давления (2)'!J28*'ВЫСОКОГО давления (2)'!N28</f>
        <v>323672.13908933906</v>
      </c>
      <c r="K22" s="1670" t="s">
        <v>3190</v>
      </c>
      <c r="L22" s="1671">
        <f>'ВЫСОКОГО давления (2)'!L28*'ВЫСОКОГО давления (2)'!N28</f>
        <v>402810.79034326313</v>
      </c>
      <c r="M22" s="1672" t="s">
        <v>3190</v>
      </c>
    </row>
    <row r="23" spans="1:13" ht="17.100000000000001" customHeight="1">
      <c r="A23" s="1673">
        <v>15</v>
      </c>
      <c r="B23" s="1618">
        <v>1500</v>
      </c>
      <c r="C23" s="1456">
        <f>'ВЫСОКОГО давления (2)'!C29*'ВЫСОКОГО давления (2)'!N29</f>
        <v>623177.66206731927</v>
      </c>
      <c r="D23" s="1456">
        <f>'ВЫСОКОГО давления (2)'!D29*'ВЫСОКОГО давления (2)'!N29</f>
        <v>1186041.524007594</v>
      </c>
      <c r="E23" s="3362" t="s">
        <v>3283</v>
      </c>
      <c r="F23" s="3339"/>
      <c r="G23" s="1654"/>
      <c r="H23" s="3358" t="s">
        <v>3289</v>
      </c>
      <c r="I23" s="3178"/>
      <c r="J23" s="3361"/>
      <c r="K23" s="3361"/>
      <c r="L23" s="3361"/>
      <c r="M23" s="3360"/>
    </row>
    <row r="24" spans="1:13" ht="17.100000000000001" customHeight="1">
      <c r="A24" s="1673">
        <v>18.5</v>
      </c>
      <c r="B24" s="1618">
        <v>1500</v>
      </c>
      <c r="C24" s="1456">
        <f>'ВЫСОКОГО давления (2)'!C30*'ВЫСОКОГО давления (2)'!N30</f>
        <v>634928.71371444722</v>
      </c>
      <c r="D24" s="1456">
        <f>'ВЫСОКОГО давления (2)'!D30*'ВЫСОКОГО давления (2)'!N30</f>
        <v>1204327.8251766362</v>
      </c>
      <c r="E24" s="3362" t="s">
        <v>3283</v>
      </c>
      <c r="F24" s="3339"/>
      <c r="G24" s="1654"/>
      <c r="H24" s="1673">
        <v>11</v>
      </c>
      <c r="I24" s="1669">
        <v>1500</v>
      </c>
      <c r="J24" s="1456">
        <f>'ВЫСОКОГО давления (2)'!J30*'ВЫСОКОГО давления (2)'!N30</f>
        <v>500959.89366591169</v>
      </c>
      <c r="K24" s="1670" t="s">
        <v>3190</v>
      </c>
      <c r="L24" s="1671">
        <f>'ВЫСОКОГО давления (2)'!L30*'ВЫСОКОГО давления (2)'!N30</f>
        <v>657189.4051394501</v>
      </c>
      <c r="M24" s="1672" t="s">
        <v>3190</v>
      </c>
    </row>
    <row r="25" spans="1:13" ht="17.100000000000001" customHeight="1">
      <c r="A25" s="1673">
        <v>22</v>
      </c>
      <c r="B25" s="1618">
        <v>1500</v>
      </c>
      <c r="C25" s="1456">
        <f>'ВЫСОКОГО давления (2)'!C31*'ВЫСОКОГО давления (2)'!N31</f>
        <v>673006.7258340026</v>
      </c>
      <c r="D25" s="1456">
        <f>'ВЫСОКОГО давления (2)'!D31*'ВЫСОКОГО давления (2)'!N31</f>
        <v>1248604.5834551889</v>
      </c>
      <c r="E25" s="3362" t="s">
        <v>3283</v>
      </c>
      <c r="F25" s="3339"/>
      <c r="G25" s="1654"/>
      <c r="H25" s="1673">
        <v>15</v>
      </c>
      <c r="I25" s="1669">
        <v>1500</v>
      </c>
      <c r="J25" s="1456">
        <f>'ВЫСОКОГО давления (2)'!J31*'ВЫСОКОГО давления (2)'!N31</f>
        <v>689654.78694673849</v>
      </c>
      <c r="K25" s="1670" t="s">
        <v>3190</v>
      </c>
      <c r="L25" s="1671">
        <f>'ВЫСОКОГО давления (2)'!L31*'ВЫСОКОГО давления (2)'!N31</f>
        <v>844475.24932253698</v>
      </c>
      <c r="M25" s="1672" t="s">
        <v>3190</v>
      </c>
    </row>
    <row r="26" spans="1:13" ht="17.100000000000001" customHeight="1">
      <c r="A26" s="3332" t="s">
        <v>3290</v>
      </c>
      <c r="B26" s="3286"/>
      <c r="C26" s="3286"/>
      <c r="D26" s="3286"/>
      <c r="E26" s="3286"/>
      <c r="F26" s="3333"/>
      <c r="G26" s="1654"/>
      <c r="H26" s="1673">
        <v>18.5</v>
      </c>
      <c r="I26" s="1669">
        <v>1500</v>
      </c>
      <c r="J26" s="1456">
        <f>'ВЫСОКОГО давления (2)'!J32*'ВЫСОКОГО давления (2)'!N32</f>
        <v>706075.13901689893</v>
      </c>
      <c r="K26" s="1670" t="s">
        <v>3190</v>
      </c>
      <c r="L26" s="1671">
        <f>'ВЫСОКОГО давления (2)'!L32*'ВЫСОКОГО давления (2)'!N32</f>
        <v>882007.48262576072</v>
      </c>
      <c r="M26" s="1672" t="s">
        <v>3190</v>
      </c>
    </row>
    <row r="27" spans="1:13" ht="17.100000000000001" customHeight="1">
      <c r="A27" s="1673">
        <v>11</v>
      </c>
      <c r="B27" s="1618">
        <v>1500</v>
      </c>
      <c r="C27" s="1456">
        <f>'ВЫСОКОГО давления (2)'!C33*'ВЫСОКОГО давления (2)'!N33</f>
        <v>408580.50375061447</v>
      </c>
      <c r="D27" s="1456">
        <f>'ВЫСОКОГО давления (2)'!D33*'ВЫСОКОГО давления (2)'!N33</f>
        <v>1034720.4616682314</v>
      </c>
      <c r="E27" s="1456">
        <f>'ВЫСОКОГО давления (2)'!E33*'ВЫСОКОГО давления (2)'!N33</f>
        <v>890234.05913355027</v>
      </c>
      <c r="F27" s="1672" t="s">
        <v>3190</v>
      </c>
      <c r="G27" s="1654"/>
      <c r="H27" s="3358" t="s">
        <v>3291</v>
      </c>
      <c r="I27" s="3178"/>
      <c r="J27" s="3361"/>
      <c r="K27" s="3361"/>
      <c r="L27" s="3361"/>
      <c r="M27" s="3360"/>
    </row>
    <row r="28" spans="1:13" ht="20.25" customHeight="1">
      <c r="A28" s="1673">
        <v>15</v>
      </c>
      <c r="B28" s="1618">
        <v>1500</v>
      </c>
      <c r="C28" s="1456">
        <f>'ВЫСОКОГО давления (2)'!C34*'ВЫСОКОГО давления (2)'!N34</f>
        <v>426185.93681021006</v>
      </c>
      <c r="D28" s="1456">
        <f>'ВЫСОКОГО давления (2)'!D34*'ВЫСОКОГО давления (2)'!N34</f>
        <v>1052325.8947278268</v>
      </c>
      <c r="E28" s="1456">
        <f>'ВЫСОКОГО давления (2)'!E34*'ВЫСОКОГО давления (2)'!N34</f>
        <v>901547.17402159818</v>
      </c>
      <c r="F28" s="1672" t="s">
        <v>3190</v>
      </c>
      <c r="G28" s="1654"/>
      <c r="H28" s="1673">
        <v>11</v>
      </c>
      <c r="I28" s="1669">
        <v>1500</v>
      </c>
      <c r="J28" s="1456">
        <f>'ВЫСОКОГО давления (2)'!J34*'ВЫСОКОГО давления (2)'!N34</f>
        <v>549664.32777231967</v>
      </c>
      <c r="K28" s="1670" t="s">
        <v>3190</v>
      </c>
      <c r="L28" s="1671">
        <f>'ВЫСОКОГО давления (2)'!L34*'ВЫСОКОГО давления (2)'!N34</f>
        <v>715176.70559293055</v>
      </c>
      <c r="M28" s="1672" t="s">
        <v>3190</v>
      </c>
    </row>
    <row r="29" spans="1:13" ht="17.100000000000001" customHeight="1">
      <c r="A29" s="1673">
        <v>18.5</v>
      </c>
      <c r="B29" s="1618">
        <v>1500</v>
      </c>
      <c r="C29" s="1456">
        <f>'ВЫСОКОГО давления (2)'!C35*'ВЫСОКОГО давления (2)'!N35</f>
        <v>468917.9783892284</v>
      </c>
      <c r="D29" s="1456">
        <f>'ВЫСОКОГО давления (2)'!D35*'ВЫСОКОГО давления (2)'!N35</f>
        <v>1061368.1123756194</v>
      </c>
      <c r="E29" s="1456">
        <f>'ВЫСОКОГО давления (2)'!E35*'ВЫСОКОГО давления (2)'!N35</f>
        <v>1044649.9000567722</v>
      </c>
      <c r="F29" s="1674" t="s">
        <v>3190</v>
      </c>
      <c r="G29" s="1654"/>
      <c r="H29" s="3358" t="s">
        <v>3292</v>
      </c>
      <c r="I29" s="3178"/>
      <c r="J29" s="3361"/>
      <c r="K29" s="3361"/>
      <c r="L29" s="3361"/>
      <c r="M29" s="3360"/>
    </row>
    <row r="30" spans="1:13" ht="17.100000000000001" customHeight="1">
      <c r="A30" s="1673">
        <v>22</v>
      </c>
      <c r="B30" s="1618">
        <v>1500</v>
      </c>
      <c r="C30" s="1456">
        <f>'ВЫСОКОГО давления (2)'!C36*'ВЫСОКОГО давления (2)'!N36</f>
        <v>531389.95421979332</v>
      </c>
      <c r="D30" s="1456">
        <f>'ВЫСОКОГО давления (2)'!D36*'ВЫСОКОГО давления (2)'!N36</f>
        <v>1154286.142609485</v>
      </c>
      <c r="E30" s="1456">
        <f>'ВЫСОКОГО давления (2)'!E36*'ВЫСОКОГО давления (2)'!N36</f>
        <v>1124094.1339264859</v>
      </c>
      <c r="F30" s="1672" t="s">
        <v>3190</v>
      </c>
      <c r="G30" s="1654"/>
      <c r="H30" s="1675">
        <v>15</v>
      </c>
      <c r="I30" s="1676">
        <v>1500</v>
      </c>
      <c r="J30" s="1456">
        <f>'ВЫСОКОГО давления (2)'!J36*'ВЫСОКОГО давления (2)'!N36</f>
        <v>862068.48368342302</v>
      </c>
      <c r="K30" s="1670" t="s">
        <v>3190</v>
      </c>
      <c r="L30" s="1671">
        <f>'ВЫСОКОГО давления (2)'!L36*'ВЫСОКОГО давления (2)'!N36</f>
        <v>1041519.4741644622</v>
      </c>
      <c r="M30" s="1672" t="s">
        <v>3190</v>
      </c>
    </row>
    <row r="31" spans="1:13" ht="17.100000000000001" customHeight="1">
      <c r="A31" s="1673">
        <v>45</v>
      </c>
      <c r="B31" s="1618">
        <v>1500</v>
      </c>
      <c r="C31" s="1456">
        <f>'ВЫСОКОГО давления (2)'!C37*'ВЫСОКОГО давления (2)'!N37</f>
        <v>680687.38798436394</v>
      </c>
      <c r="D31" s="1456">
        <f>'ВЫСОКОГО давления (2)'!D37*'ВЫСОКОГО давления (2)'!N37</f>
        <v>1268935.7479708509</v>
      </c>
      <c r="E31" s="1456">
        <f>'ВЫСОКОГО давления (2)'!E37*'ВЫСОКОГО давления (2)'!N37</f>
        <v>1315478.475354397</v>
      </c>
      <c r="F31" s="1672" t="s">
        <v>3190</v>
      </c>
      <c r="G31" s="1654"/>
      <c r="H31" s="3332" t="s">
        <v>3293</v>
      </c>
      <c r="I31" s="3286"/>
      <c r="J31" s="3286"/>
      <c r="K31" s="3286"/>
      <c r="L31" s="3286"/>
      <c r="M31" s="3333"/>
    </row>
    <row r="32" spans="1:13" ht="18" customHeight="1" thickBot="1">
      <c r="A32" s="3332" t="s">
        <v>3294</v>
      </c>
      <c r="B32" s="3334"/>
      <c r="C32" s="3334"/>
      <c r="D32" s="3334"/>
      <c r="E32" s="3336" t="s">
        <v>3192</v>
      </c>
      <c r="F32" s="3337"/>
      <c r="G32" s="1654"/>
      <c r="H32" s="1677">
        <v>30</v>
      </c>
      <c r="I32" s="1678">
        <v>1500</v>
      </c>
      <c r="J32" s="1666">
        <f>'ВЫСОКОГО давления (2)'!J38*'ВЫСОКОГО давления (2)'!N38</f>
        <v>916484.76670662919</v>
      </c>
      <c r="K32" s="1679" t="s">
        <v>3190</v>
      </c>
      <c r="L32" s="1680">
        <f>'ВЫСОКОГО давления (2)'!L38*'ВЫСОКОГО давления (2)'!N38</f>
        <v>1091053.2936983681</v>
      </c>
      <c r="M32" s="1681" t="s">
        <v>3190</v>
      </c>
    </row>
    <row r="33" spans="1:13" ht="17.100000000000001" customHeight="1" thickBot="1">
      <c r="A33" s="1673">
        <v>11</v>
      </c>
      <c r="B33" s="1618">
        <v>1500</v>
      </c>
      <c r="C33" s="1456">
        <f>'ВЫСОКОГО давления (2)'!C39*'ВЫСОКОГО давления (2)'!N39</f>
        <v>783712.79009303381</v>
      </c>
      <c r="D33" s="1456">
        <f>'ВЫСОКОГО давления (2)'!D39*'ВЫСОКОГО давления (2)'!N39</f>
        <v>1322812.4303300434</v>
      </c>
      <c r="E33" s="3362" t="s">
        <v>3295</v>
      </c>
      <c r="F33" s="3339"/>
      <c r="G33" s="1654"/>
    </row>
    <row r="34" spans="1:13" ht="17.100000000000001" customHeight="1">
      <c r="A34" s="1673">
        <v>15</v>
      </c>
      <c r="B34" s="1618">
        <v>1500</v>
      </c>
      <c r="C34" s="1456">
        <f>'ВЫСОКОГО давления (2)'!C40*'ВЫСОКОГО давления (2)'!N40</f>
        <v>798353.34298541991</v>
      </c>
      <c r="D34" s="1456">
        <f>'ВЫСОКОГО давления (2)'!D40*'ВЫСОКОГО давления (2)'!N40</f>
        <v>1369003.7156365612</v>
      </c>
      <c r="E34" s="3362" t="s">
        <v>3296</v>
      </c>
      <c r="F34" s="3339"/>
      <c r="G34" s="1654"/>
      <c r="H34" s="3345" t="s">
        <v>3297</v>
      </c>
      <c r="I34" s="3346"/>
      <c r="J34" s="3346"/>
      <c r="K34" s="3346"/>
      <c r="L34" s="3346"/>
      <c r="M34" s="3347"/>
    </row>
    <row r="35" spans="1:13" ht="16.5" customHeight="1">
      <c r="A35" s="1673">
        <v>18.5</v>
      </c>
      <c r="B35" s="1618">
        <v>1500</v>
      </c>
      <c r="C35" s="1456">
        <f>'ВЫСОКОГО давления (2)'!C41*'ВЫСОКОГО давления (2)'!N41</f>
        <v>818594.90580004326</v>
      </c>
      <c r="D35" s="1456">
        <f>'ВЫСОКОГО давления (2)'!D41*'ВЫСОКОГО давления (2)'!N41</f>
        <v>1389216.0557907203</v>
      </c>
      <c r="E35" s="3362" t="s">
        <v>3296</v>
      </c>
      <c r="F35" s="3339"/>
      <c r="G35" s="1654"/>
      <c r="H35" s="3348" t="s">
        <v>3155</v>
      </c>
      <c r="I35" s="3349"/>
      <c r="J35" s="3273" t="s">
        <v>3156</v>
      </c>
      <c r="K35" s="3273"/>
      <c r="L35" s="3273"/>
      <c r="M35" s="3274"/>
    </row>
    <row r="36" spans="1:13" ht="17.100000000000001" customHeight="1">
      <c r="A36" s="1673">
        <v>22</v>
      </c>
      <c r="B36" s="1618">
        <v>1500</v>
      </c>
      <c r="C36" s="1456">
        <f>'ВЫСОКОГО давления (2)'!C42*'ВЫСОКОГО давления (2)'!N42</f>
        <v>857090.89051774819</v>
      </c>
      <c r="D36" s="1456">
        <f>'ВЫСОКОГО давления (2)'!D42*'ВЫСОКОГО давления (2)'!N42</f>
        <v>1428841.9833796939</v>
      </c>
      <c r="E36" s="3362" t="s">
        <v>3296</v>
      </c>
      <c r="F36" s="3339"/>
      <c r="G36" s="1654"/>
      <c r="H36" s="3352" t="s">
        <v>3160</v>
      </c>
      <c r="I36" s="3354" t="s">
        <v>3271</v>
      </c>
      <c r="J36" s="3356" t="s">
        <v>3157</v>
      </c>
      <c r="K36" s="3357"/>
      <c r="L36" s="3340" t="s">
        <v>3272</v>
      </c>
      <c r="M36" s="3341"/>
    </row>
    <row r="37" spans="1:13" ht="24.75" customHeight="1">
      <c r="A37" s="1673">
        <v>30</v>
      </c>
      <c r="B37" s="1618">
        <v>1500</v>
      </c>
      <c r="C37" s="1456">
        <f>'ВЫСОКОГО давления (2)'!C43*'ВЫСОКОГО давления (2)'!N43</f>
        <v>909360.48920074524</v>
      </c>
      <c r="D37" s="1456">
        <f>'ВЫСОКОГО давления (2)'!D43*'ВЫСОКОГО давления (2)'!N43</f>
        <v>1481189.5091572613</v>
      </c>
      <c r="E37" s="3362" t="s">
        <v>3296</v>
      </c>
      <c r="F37" s="3339"/>
      <c r="G37" s="1654"/>
      <c r="H37" s="3353"/>
      <c r="I37" s="3363"/>
      <c r="J37" s="1447" t="s">
        <v>3273</v>
      </c>
      <c r="K37" s="1447" t="s">
        <v>3163</v>
      </c>
      <c r="L37" s="1447" t="s">
        <v>3274</v>
      </c>
      <c r="M37" s="1682" t="s">
        <v>3298</v>
      </c>
    </row>
    <row r="38" spans="1:13" ht="17.100000000000001" customHeight="1" thickBot="1">
      <c r="A38" s="1673">
        <v>37</v>
      </c>
      <c r="B38" s="1618">
        <v>1500</v>
      </c>
      <c r="C38" s="1456">
        <f>'ВЫСОКОГО давления (2)'!C44*'ВЫСОКОГО давления (2)'!N44</f>
        <v>982163.87730300415</v>
      </c>
      <c r="D38" s="1456">
        <f>'ВЫСОКОГО давления (2)'!D44*'ВЫСОКОГО давления (2)'!N44</f>
        <v>1553992.8972595201</v>
      </c>
      <c r="E38" s="3362" t="s">
        <v>3296</v>
      </c>
      <c r="F38" s="3339"/>
      <c r="G38" s="1654"/>
      <c r="H38" s="1683">
        <v>11</v>
      </c>
      <c r="I38" s="1684">
        <v>3000</v>
      </c>
      <c r="J38" s="1666">
        <f>'ВЫСОКОГО давления (2)'!J44*'ВЫСОКОГО давления (2)'!N44</f>
        <v>404630.83619070507</v>
      </c>
      <c r="K38" s="1685" t="s">
        <v>3190</v>
      </c>
      <c r="L38" s="1680">
        <f>'ВЫСОКОГО давления (2)'!L44*'ВЫСОКОГО давления (2)'!N44</f>
        <v>808957.46394381719</v>
      </c>
      <c r="M38" s="1686" t="s">
        <v>3190</v>
      </c>
    </row>
    <row r="39" spans="1:13" ht="17.25" customHeight="1" thickBot="1">
      <c r="A39" s="1673">
        <v>45</v>
      </c>
      <c r="B39" s="1618">
        <v>1500</v>
      </c>
      <c r="C39" s="1456">
        <f>'ВЫСОКОГО давления (2)'!C45*'ВЫСОКОГО давления (2)'!N45</f>
        <v>1043667.8366925762</v>
      </c>
      <c r="D39" s="1456">
        <f>'ВЫСОКОГО давления (2)'!D45*'ВЫСОКОГО давления (2)'!N45</f>
        <v>1615496.8566490924</v>
      </c>
      <c r="E39" s="3362" t="s">
        <v>3296</v>
      </c>
      <c r="F39" s="3339"/>
      <c r="G39" s="1654"/>
      <c r="H39" s="1687"/>
      <c r="I39" s="1687"/>
      <c r="J39" s="1688"/>
      <c r="K39" s="1688"/>
      <c r="L39" s="1688"/>
      <c r="M39" s="1689"/>
    </row>
    <row r="40" spans="1:13" ht="15.75" customHeight="1">
      <c r="A40" s="3332" t="s">
        <v>3299</v>
      </c>
      <c r="B40" s="3286"/>
      <c r="C40" s="3286"/>
      <c r="D40" s="3286"/>
      <c r="E40" s="3286"/>
      <c r="F40" s="3333"/>
      <c r="G40" s="1654"/>
      <c r="H40" s="3345" t="s">
        <v>3300</v>
      </c>
      <c r="I40" s="3346"/>
      <c r="J40" s="3346"/>
      <c r="K40" s="3346"/>
      <c r="L40" s="3346"/>
      <c r="M40" s="3347"/>
    </row>
    <row r="41" spans="1:13" ht="17.100000000000001" customHeight="1">
      <c r="A41" s="1673">
        <v>22</v>
      </c>
      <c r="B41" s="1618">
        <v>1500</v>
      </c>
      <c r="C41" s="1456">
        <f>'ВЫСОКОГО давления (2)'!C47*'ВЫСОКОГО давления (2)'!N47</f>
        <v>634242.65889903065</v>
      </c>
      <c r="D41" s="1670" t="s">
        <v>3190</v>
      </c>
      <c r="E41" s="1670" t="s">
        <v>3190</v>
      </c>
      <c r="F41" s="1672" t="s">
        <v>3190</v>
      </c>
      <c r="G41" s="1654"/>
      <c r="H41" s="3348" t="s">
        <v>3155</v>
      </c>
      <c r="I41" s="3349"/>
      <c r="J41" s="3273" t="s">
        <v>3156</v>
      </c>
      <c r="K41" s="3273"/>
      <c r="L41" s="3273"/>
      <c r="M41" s="3274"/>
    </row>
    <row r="42" spans="1:13" ht="18" customHeight="1">
      <c r="A42" s="1673">
        <v>22</v>
      </c>
      <c r="B42" s="1618">
        <v>1000</v>
      </c>
      <c r="C42" s="1456">
        <f>'ВЫСОКОГО давления (2)'!C48*'ВЫСОКОГО давления (2)'!N48</f>
        <v>703155.95427144773</v>
      </c>
      <c r="D42" s="1670" t="s">
        <v>3190</v>
      </c>
      <c r="E42" s="1670" t="s">
        <v>3190</v>
      </c>
      <c r="F42" s="1672" t="s">
        <v>3190</v>
      </c>
      <c r="G42" s="1654"/>
      <c r="H42" s="3352" t="s">
        <v>3160</v>
      </c>
      <c r="I42" s="3354" t="s">
        <v>3271</v>
      </c>
      <c r="J42" s="3356" t="s">
        <v>3157</v>
      </c>
      <c r="K42" s="3357"/>
      <c r="L42" s="3340" t="s">
        <v>3272</v>
      </c>
      <c r="M42" s="3341"/>
    </row>
    <row r="43" spans="1:13" ht="24.75" customHeight="1">
      <c r="A43" s="3332" t="s">
        <v>3301</v>
      </c>
      <c r="B43" s="3286"/>
      <c r="C43" s="3286"/>
      <c r="D43" s="3286"/>
      <c r="E43" s="3286"/>
      <c r="F43" s="3333"/>
      <c r="G43" s="1654"/>
      <c r="H43" s="3353"/>
      <c r="I43" s="3355"/>
      <c r="J43" s="1667" t="s">
        <v>3273</v>
      </c>
      <c r="K43" s="1447" t="s">
        <v>3244</v>
      </c>
      <c r="L43" s="1447" t="s">
        <v>3274</v>
      </c>
      <c r="M43" s="1682" t="s">
        <v>3244</v>
      </c>
    </row>
    <row r="44" spans="1:13" ht="17.100000000000001" customHeight="1">
      <c r="A44" s="1673">
        <v>30</v>
      </c>
      <c r="B44" s="1618">
        <v>1500</v>
      </c>
      <c r="C44" s="1456">
        <f>'ВЫСОКОГО давления (2)'!C50*'ВЫСОКОГО давления (2)'!N50</f>
        <v>731229.68707440281</v>
      </c>
      <c r="D44" s="1456">
        <f>'ВЫСОКОГО давления (2)'!D50*'ВЫСОКОГО давления (2)'!N50</f>
        <v>1284625.1720864906</v>
      </c>
      <c r="E44" s="1456">
        <f>'ВЫСОКОГО давления (2)'!E50*'ВЫСОКОГО давления (2)'!N50</f>
        <v>1265028.0981509408</v>
      </c>
      <c r="F44" s="1672" t="s">
        <v>3190</v>
      </c>
      <c r="G44" s="1654"/>
      <c r="H44" s="1673">
        <v>37</v>
      </c>
      <c r="I44" s="1669">
        <v>3000</v>
      </c>
      <c r="J44" s="1456">
        <f>'ВЫСОКОГО давления (2)'!J50*'ВЫСОКОГО давления (2)'!N50</f>
        <v>672283.83998455689</v>
      </c>
      <c r="K44" s="1690" t="s">
        <v>3190</v>
      </c>
      <c r="L44" s="1691" t="s">
        <v>3190</v>
      </c>
      <c r="M44" s="1692" t="s">
        <v>3190</v>
      </c>
    </row>
    <row r="45" spans="1:13" ht="17.100000000000001" customHeight="1" thickBot="1">
      <c r="A45" s="1673">
        <v>37</v>
      </c>
      <c r="B45" s="1618">
        <v>1500</v>
      </c>
      <c r="C45" s="1456">
        <f>'ВЫСОКОГО давления (2)'!C51*'ВЫСОКОГО давления (2)'!N51</f>
        <v>780915.66462326155</v>
      </c>
      <c r="D45" s="1456">
        <f>'ВЫСОКОГО давления (2)'!D51*'ВЫСОКОГО давления (2)'!N51</f>
        <v>1419854.2261445844</v>
      </c>
      <c r="E45" s="1456">
        <f>'ВЫСОКОГО давления (2)'!E51*'ВЫСОКОГО давления (2)'!N51</f>
        <v>1350996.3941889659</v>
      </c>
      <c r="F45" s="1672" t="s">
        <v>3190</v>
      </c>
      <c r="G45" s="1654"/>
      <c r="H45" s="1683">
        <v>45</v>
      </c>
      <c r="I45" s="1684">
        <v>3000</v>
      </c>
      <c r="J45" s="1666">
        <f>'ВЫСОКОГО давления (2)'!J51*'ВЫСОКОГО давления (2)'!N51</f>
        <v>769588.07998232136</v>
      </c>
      <c r="K45" s="1693" t="s">
        <v>3190</v>
      </c>
      <c r="L45" s="1694" t="s">
        <v>3190</v>
      </c>
      <c r="M45" s="1695" t="s">
        <v>3190</v>
      </c>
    </row>
    <row r="46" spans="1:13" ht="15.75" customHeight="1" thickBot="1">
      <c r="A46" s="1673">
        <v>45</v>
      </c>
      <c r="B46" s="1618">
        <v>1500</v>
      </c>
      <c r="C46" s="1456">
        <f>'ВЫСОКОГО давления (2)'!C52*'ВЫСОКОГО давления (2)'!N52</f>
        <v>836637.91070038138</v>
      </c>
      <c r="D46" s="1456">
        <f>'ВЫСОКОГО давления (2)'!D52*'ВЫСОКОГО давления (2)'!N52</f>
        <v>1546569.6457240735</v>
      </c>
      <c r="E46" s="1456">
        <f>'ВЫСОКОГО давления (2)'!E52*'ВЫСОКОГО давления (2)'!N52</f>
        <v>1447317.8613627534</v>
      </c>
      <c r="F46" s="1672" t="s">
        <v>3190</v>
      </c>
      <c r="G46" s="1654"/>
    </row>
    <row r="47" spans="1:13" ht="18" customHeight="1">
      <c r="A47" s="3332" t="s">
        <v>3302</v>
      </c>
      <c r="B47" s="3334"/>
      <c r="C47" s="3334"/>
      <c r="D47" s="3334"/>
      <c r="E47" s="3336" t="s">
        <v>3192</v>
      </c>
      <c r="F47" s="3337"/>
      <c r="G47" s="1654"/>
      <c r="H47" s="3326" t="s">
        <v>3303</v>
      </c>
      <c r="I47" s="3364"/>
      <c r="J47" s="3364"/>
      <c r="K47" s="3364"/>
      <c r="L47" s="3364"/>
      <c r="M47" s="3365"/>
    </row>
    <row r="48" spans="1:13" ht="17.100000000000001" customHeight="1">
      <c r="A48" s="1673">
        <v>37</v>
      </c>
      <c r="B48" s="1618">
        <v>1500</v>
      </c>
      <c r="C48" s="1456">
        <f>'ВЫСОКОГО давления (2)'!C54*'ВЫСОКОГО давления (2)'!N54</f>
        <v>1348670.0571647182</v>
      </c>
      <c r="D48" s="1456">
        <f>'ВЫСОКОГО давления (2)'!D54*'ВЫСОКОГО давления (2)'!N54</f>
        <v>1656110.1559476778</v>
      </c>
      <c r="E48" s="3362" t="s">
        <v>3295</v>
      </c>
      <c r="F48" s="3339"/>
      <c r="G48" s="1654"/>
      <c r="H48" s="3366" t="s">
        <v>3155</v>
      </c>
      <c r="I48" s="3367"/>
      <c r="J48" s="3273" t="s">
        <v>3156</v>
      </c>
      <c r="K48" s="3273"/>
      <c r="L48" s="3273"/>
      <c r="M48" s="3274"/>
    </row>
    <row r="49" spans="1:13" ht="24.75" customHeight="1">
      <c r="A49" s="1673">
        <v>45</v>
      </c>
      <c r="B49" s="1618">
        <v>1500</v>
      </c>
      <c r="C49" s="1456">
        <f>'ВЫСОКОГО давления (2)'!C55*'ВЫСОКОГО давления (2)'!N55</f>
        <v>1366380.7604761394</v>
      </c>
      <c r="D49" s="1456">
        <f>'ВЫСОКОГО давления (2)'!D55*'ВЫСОКОГО давления (2)'!N55</f>
        <v>1992870.324062695</v>
      </c>
      <c r="E49" s="3362" t="s">
        <v>3295</v>
      </c>
      <c r="F49" s="3339"/>
      <c r="G49" s="1654"/>
      <c r="H49" s="1653" t="s">
        <v>3160</v>
      </c>
      <c r="I49" s="1447" t="s">
        <v>3271</v>
      </c>
      <c r="J49" s="3273" t="s">
        <v>3273</v>
      </c>
      <c r="K49" s="3273"/>
      <c r="L49" s="3273" t="s">
        <v>3244</v>
      </c>
      <c r="M49" s="3274"/>
    </row>
    <row r="50" spans="1:13" ht="17.100000000000001" customHeight="1">
      <c r="A50" s="1673">
        <v>55</v>
      </c>
      <c r="B50" s="1618">
        <v>1500</v>
      </c>
      <c r="C50" s="1456">
        <f>'ВЫСОКОГО давления (2)'!C56*'ВЫСОКОГО давления (2)'!N56</f>
        <v>1594848.8331934717</v>
      </c>
      <c r="D50" s="1456">
        <f>'ВЫСОКОГО давления (2)'!D56*'ВЫСОКОГО давления (2)'!N56</f>
        <v>2008871.9445045637</v>
      </c>
      <c r="E50" s="3362" t="s">
        <v>3295</v>
      </c>
      <c r="F50" s="3339"/>
      <c r="G50" s="1654"/>
      <c r="H50" s="3332" t="s">
        <v>3304</v>
      </c>
      <c r="I50" s="3286"/>
      <c r="J50" s="3368"/>
      <c r="K50" s="3368"/>
      <c r="L50" s="3286"/>
      <c r="M50" s="3333"/>
    </row>
    <row r="51" spans="1:13" ht="17.100000000000001" customHeight="1">
      <c r="A51" s="1673">
        <v>75</v>
      </c>
      <c r="B51" s="1618">
        <v>1500</v>
      </c>
      <c r="C51" s="1456">
        <f>'ВЫСОКОГО давления (2)'!C57*'ВЫСОКОГО давления (2)'!N57</f>
        <v>1616987.2123327481</v>
      </c>
      <c r="D51" s="1456">
        <f>'ВЫСОКОГО давления (2)'!D57*'ВЫСОКОГО давления (2)'!N57</f>
        <v>2189609.6717976159</v>
      </c>
      <c r="E51" s="3362" t="s">
        <v>3295</v>
      </c>
      <c r="F51" s="3339"/>
      <c r="G51" s="1654"/>
      <c r="H51" s="1673">
        <v>1.1000000000000001</v>
      </c>
      <c r="I51" s="1669">
        <v>3000</v>
      </c>
      <c r="J51" s="3369">
        <f>'ВЫСОКОГО давления (2)'!J57*'ВЫСОКОГО давления (2)'!N57</f>
        <v>76846</v>
      </c>
      <c r="K51" s="3370"/>
      <c r="L51" s="3376" t="s">
        <v>3190</v>
      </c>
      <c r="M51" s="3377"/>
    </row>
    <row r="52" spans="1:13" ht="17.100000000000001" customHeight="1">
      <c r="A52" s="3332" t="s">
        <v>3305</v>
      </c>
      <c r="B52" s="3286"/>
      <c r="C52" s="3286"/>
      <c r="D52" s="3286"/>
      <c r="E52" s="3286"/>
      <c r="F52" s="3333"/>
      <c r="G52" s="1654"/>
      <c r="H52" s="3332" t="s">
        <v>3306</v>
      </c>
      <c r="I52" s="3286"/>
      <c r="J52" s="3378"/>
      <c r="K52" s="3378"/>
      <c r="L52" s="3286"/>
      <c r="M52" s="3333"/>
    </row>
    <row r="53" spans="1:13" ht="17.100000000000001" customHeight="1">
      <c r="A53" s="1673">
        <v>22</v>
      </c>
      <c r="B53" s="1618">
        <v>1000</v>
      </c>
      <c r="C53" s="1456">
        <f>'ВЫСОКОГО давления (2)'!C59*'ВЫСОКОГО давления (2)'!N59</f>
        <v>773454.15435423283</v>
      </c>
      <c r="D53" s="1456">
        <f>'ВЫСОКОГО давления (2)'!D59*'ВЫСОКОГО давления (2)'!N59</f>
        <v>1895958.0784284479</v>
      </c>
      <c r="E53" s="1456">
        <f>'ВЫСОКОГО давления (2)'!E59*'ВЫСОКОГО давления (2)'!N59</f>
        <v>1546883.0980644664</v>
      </c>
      <c r="F53" s="1672" t="s">
        <v>3190</v>
      </c>
      <c r="G53" s="1654"/>
      <c r="H53" s="1673">
        <v>4</v>
      </c>
      <c r="I53" s="1669">
        <v>3000</v>
      </c>
      <c r="J53" s="3369">
        <f>'ВЫСОКОГО давления (2)'!J59*'ВЫСОКОГО давления (2)'!N59</f>
        <v>111231.12</v>
      </c>
      <c r="K53" s="3370"/>
      <c r="L53" s="3376" t="s">
        <v>3190</v>
      </c>
      <c r="M53" s="3377"/>
    </row>
    <row r="54" spans="1:13" ht="17.100000000000001" customHeight="1">
      <c r="A54" s="1673">
        <v>30</v>
      </c>
      <c r="B54" s="1618">
        <v>1000</v>
      </c>
      <c r="C54" s="1456">
        <f>'ВЫСОКОГО давления (2)'!C60*'ВЫСОКОГО давления (2)'!N60</f>
        <v>848850.78700850077</v>
      </c>
      <c r="D54" s="1456">
        <f>'ВЫСОКОГО давления (2)'!D60*'ВЫСОКОГО давления (2)'!N60</f>
        <v>1971346.3075347159</v>
      </c>
      <c r="E54" s="1456">
        <f>'ВЫСОКОГО давления (2)'!E60*'ВЫСОКОГО давления (2)'!N60</f>
        <v>1697701.5740170015</v>
      </c>
      <c r="F54" s="1672" t="s">
        <v>3190</v>
      </c>
      <c r="G54" s="1696"/>
      <c r="H54" s="3332" t="s">
        <v>3307</v>
      </c>
      <c r="I54" s="3286"/>
      <c r="J54" s="3378"/>
      <c r="K54" s="3378"/>
      <c r="L54" s="3286"/>
      <c r="M54" s="3333"/>
    </row>
    <row r="55" spans="1:13" ht="17.100000000000001" customHeight="1">
      <c r="A55" s="1673">
        <v>37</v>
      </c>
      <c r="B55" s="1618">
        <v>1000</v>
      </c>
      <c r="C55" s="1456">
        <f>'ВЫСОКОГО давления (2)'!C61*'ВЫСОКОГО давления (2)'!N61</f>
        <v>978694.00715351827</v>
      </c>
      <c r="D55" s="1456">
        <f>'ВЫСОКОГО давления (2)'!D61*'ВЫСОКОГО давления (2)'!N61</f>
        <v>2101206.3347757333</v>
      </c>
      <c r="E55" s="1456">
        <f>'ВЫСОКОГО давления (2)'!E61*'ВЫСОКОГО давления (2)'!N61</f>
        <v>1957388.0143070365</v>
      </c>
      <c r="F55" s="1672" t="s">
        <v>3190</v>
      </c>
      <c r="G55" s="1696"/>
      <c r="H55" s="1673">
        <v>5.5</v>
      </c>
      <c r="I55" s="1669">
        <v>3000</v>
      </c>
      <c r="J55" s="3369">
        <f>'ВЫСОКОГО давления (2)'!J61*'ВЫСОКОГО давления (2)'!N61</f>
        <v>125725.6</v>
      </c>
      <c r="K55" s="3370"/>
      <c r="L55" s="3376" t="s">
        <v>3190</v>
      </c>
      <c r="M55" s="3377"/>
    </row>
    <row r="56" spans="1:13" ht="15" customHeight="1">
      <c r="A56" s="1673">
        <v>75</v>
      </c>
      <c r="B56" s="1618">
        <v>1500</v>
      </c>
      <c r="C56" s="1456">
        <f>'ВЫСОКОГО давления (2)'!C62*'ВЫСОКОГО давления (2)'!N62</f>
        <v>1257927.1000911037</v>
      </c>
      <c r="D56" s="1456">
        <f>'ВЫСОКОГО давления (2)'!D62*'ВЫСОКОГО давления (2)'!N62</f>
        <v>2380414.2170693194</v>
      </c>
      <c r="E56" s="1670" t="s">
        <v>3190</v>
      </c>
      <c r="F56" s="1672" t="s">
        <v>3190</v>
      </c>
      <c r="G56" s="1696"/>
      <c r="H56" s="3332" t="s">
        <v>3308</v>
      </c>
      <c r="I56" s="3286"/>
      <c r="J56" s="3378"/>
      <c r="K56" s="3378"/>
      <c r="L56" s="3286"/>
      <c r="M56" s="3333"/>
    </row>
    <row r="57" spans="1:13" ht="17.100000000000001" customHeight="1">
      <c r="A57" s="1673">
        <v>90</v>
      </c>
      <c r="B57" s="1618">
        <v>1500</v>
      </c>
      <c r="C57" s="1456">
        <f>'ВЫСОКОГО давления (2)'!C63*'ВЫСОКОГО давления (2)'!N63</f>
        <v>1365425.2861046349</v>
      </c>
      <c r="D57" s="1456">
        <f>'ВЫСОКОГО давления (2)'!D63*'ВЫСОКОГО давления (2)'!N63</f>
        <v>2487920.8066308498</v>
      </c>
      <c r="E57" s="1670" t="s">
        <v>3190</v>
      </c>
      <c r="F57" s="1672" t="s">
        <v>3190</v>
      </c>
      <c r="G57" s="1654"/>
      <c r="H57" s="1673">
        <v>7.5</v>
      </c>
      <c r="I57" s="1669">
        <v>3000</v>
      </c>
      <c r="J57" s="3369">
        <f>'ВЫСОКОГО давления (2)'!J63*'ВЫСОКОГО давления (2)'!N63</f>
        <v>145160.4</v>
      </c>
      <c r="K57" s="3370"/>
      <c r="L57" s="3376" t="s">
        <v>3190</v>
      </c>
      <c r="M57" s="3377"/>
    </row>
    <row r="58" spans="1:13" ht="17.100000000000001" customHeight="1">
      <c r="A58" s="1673">
        <v>110</v>
      </c>
      <c r="B58" s="1618">
        <v>1500</v>
      </c>
      <c r="C58" s="1456">
        <f>'ВЫСОКОГО давления (2)'!C64*'ВЫСОКОГО давления (2)'!N64</f>
        <v>1583220.0396156313</v>
      </c>
      <c r="D58" s="1456">
        <f>'ВЫСОКОГО давления (2)'!D64*'ВЫСОКОГО давления (2)'!N64</f>
        <v>2707118.9526578146</v>
      </c>
      <c r="E58" s="1670" t="s">
        <v>3190</v>
      </c>
      <c r="F58" s="1672" t="s">
        <v>3190</v>
      </c>
      <c r="G58" s="1696"/>
      <c r="H58" s="1673">
        <v>11</v>
      </c>
      <c r="I58" s="1669">
        <v>3000</v>
      </c>
      <c r="J58" s="3369">
        <f>'ВЫСОКОГО давления (2)'!J64*'ВЫСОКОГО давления (2)'!N64</f>
        <v>164934</v>
      </c>
      <c r="K58" s="3370"/>
      <c r="L58" s="3376" t="s">
        <v>3190</v>
      </c>
      <c r="M58" s="3377"/>
    </row>
    <row r="59" spans="1:13" ht="17.100000000000001" customHeight="1">
      <c r="A59" s="1673">
        <v>132</v>
      </c>
      <c r="B59" s="1618">
        <v>1500</v>
      </c>
      <c r="C59" s="1456">
        <f>'ВЫСОКОГО давления (2)'!C65*'ВЫСОКОГО давления (2)'!N65</f>
        <v>1753551.5540237189</v>
      </c>
      <c r="D59" s="1456">
        <f>'ВЫСОКОГО давления (2)'!D65*'ВЫСОКОГО давления (2)'!N65</f>
        <v>2935199.6489205747</v>
      </c>
      <c r="E59" s="1670" t="s">
        <v>3190</v>
      </c>
      <c r="F59" s="1672" t="s">
        <v>3190</v>
      </c>
      <c r="G59" s="1696"/>
      <c r="H59" s="3332" t="s">
        <v>3309</v>
      </c>
      <c r="I59" s="3286"/>
      <c r="J59" s="3378"/>
      <c r="K59" s="3378"/>
      <c r="L59" s="3286"/>
      <c r="M59" s="3333"/>
    </row>
    <row r="60" spans="1:13" ht="15" customHeight="1">
      <c r="A60" s="3332" t="s">
        <v>3276</v>
      </c>
      <c r="B60" s="3334"/>
      <c r="C60" s="3334"/>
      <c r="D60" s="3334"/>
      <c r="E60" s="3336" t="s">
        <v>3202</v>
      </c>
      <c r="F60" s="3337"/>
      <c r="H60" s="1673">
        <v>15</v>
      </c>
      <c r="I60" s="1669">
        <v>3000</v>
      </c>
      <c r="J60" s="3369">
        <f>'ВЫСОКОГО давления (2)'!J66*'ВЫСОКОГО давления (2)'!N66</f>
        <v>240523.36000000002</v>
      </c>
      <c r="K60" s="3370"/>
      <c r="L60" s="3376" t="s">
        <v>3190</v>
      </c>
      <c r="M60" s="3377"/>
    </row>
    <row r="61" spans="1:13" ht="14.25" customHeight="1">
      <c r="A61" s="1697">
        <v>22</v>
      </c>
      <c r="B61" s="1670">
        <v>1500</v>
      </c>
      <c r="C61" s="1456">
        <f>'ВЫСОКОГО давления (2)'!C67*'ВЫСОКОГО давления (2)'!N67</f>
        <v>1307891.1627901713</v>
      </c>
      <c r="D61" s="1456">
        <f>'ВЫСОКОГО давления (2)'!D67*'ВЫСОКОГО давления (2)'!N67</f>
        <v>2403050.2127552074</v>
      </c>
      <c r="E61" s="3362" t="s">
        <v>3310</v>
      </c>
      <c r="F61" s="3339"/>
      <c r="H61" s="1673">
        <v>18.5</v>
      </c>
      <c r="I61" s="1669">
        <v>3000</v>
      </c>
      <c r="J61" s="3369">
        <f>'ВЫСОКОГО давления (2)'!J67*'ВЫСОКОГО давления (2)'!N67</f>
        <v>280310.8</v>
      </c>
      <c r="K61" s="3370"/>
      <c r="L61" s="3376" t="s">
        <v>3190</v>
      </c>
      <c r="M61" s="3377"/>
    </row>
    <row r="62" spans="1:13" ht="15.75">
      <c r="A62" s="1697">
        <v>30</v>
      </c>
      <c r="B62" s="1670">
        <v>1500</v>
      </c>
      <c r="C62" s="1456">
        <f>'ВЫСОКОГО давления (2)'!C68*'ВЫСОКОГО давления (2)'!N68</f>
        <v>1355444.4011813367</v>
      </c>
      <c r="D62" s="1456">
        <f>'ВЫСОКОГО давления (2)'!D68*'ВЫСОКОГО давления (2)'!N68</f>
        <v>2450603.4511463735</v>
      </c>
      <c r="E62" s="3362" t="s">
        <v>3311</v>
      </c>
      <c r="F62" s="3339"/>
      <c r="H62" s="3358" t="s">
        <v>3312</v>
      </c>
      <c r="I62" s="3178"/>
      <c r="J62" s="3361"/>
      <c r="K62" s="3361"/>
      <c r="L62" s="3178"/>
      <c r="M62" s="3360"/>
    </row>
    <row r="63" spans="1:13" ht="15.75" customHeight="1">
      <c r="A63" s="1697">
        <v>37</v>
      </c>
      <c r="B63" s="1670">
        <v>1500</v>
      </c>
      <c r="C63" s="1456">
        <f>'ВЫСОКОГО давления (2)'!C69*'ВЫСОКОГО давления (2)'!N69</f>
        <v>1635273.5135017906</v>
      </c>
      <c r="D63" s="1456">
        <f>'ВЫСОКОГО давления (2)'!D69*'ВЫСОКОГО давления (2)'!N69</f>
        <v>2874456.0027953037</v>
      </c>
      <c r="E63" s="3362" t="s">
        <v>3313</v>
      </c>
      <c r="F63" s="3339"/>
      <c r="H63" s="1673">
        <v>30</v>
      </c>
      <c r="I63" s="1669">
        <v>3000</v>
      </c>
      <c r="J63" s="3369">
        <f>'ВЫСОКОГО давления (2)'!J69*'ВЫСОКОГО давления (2)'!N69</f>
        <v>408488.08</v>
      </c>
      <c r="K63" s="3370"/>
      <c r="L63" s="3376" t="s">
        <v>3190</v>
      </c>
      <c r="M63" s="3377"/>
    </row>
    <row r="64" spans="1:13" ht="15">
      <c r="A64" s="1697">
        <v>45</v>
      </c>
      <c r="B64" s="1670">
        <v>1500</v>
      </c>
      <c r="C64" s="1456">
        <f>'ВЫСОКОГО давления (2)'!C70*'ВЫСОКОГО давления (2)'!N70</f>
        <v>1753961.791743279</v>
      </c>
      <c r="D64" s="1456">
        <f>'ВЫСОКОГО давления (2)'!D70*'ВЫСОКОГО давления (2)'!N70</f>
        <v>2993126.5703334813</v>
      </c>
      <c r="E64" s="3362" t="s">
        <v>3314</v>
      </c>
      <c r="F64" s="3339"/>
      <c r="H64" s="1673">
        <v>45</v>
      </c>
      <c r="I64" s="1669">
        <v>3000</v>
      </c>
      <c r="J64" s="3369">
        <f>'ВЫСОКОГО давления (2)'!J70*'ВЫСОКОГО давления (2)'!N70</f>
        <v>560017.92000000004</v>
      </c>
      <c r="K64" s="3370"/>
      <c r="L64" s="3376" t="s">
        <v>3190</v>
      </c>
      <c r="M64" s="3377"/>
    </row>
    <row r="65" spans="1:13" ht="15.75">
      <c r="A65" s="1697">
        <v>55</v>
      </c>
      <c r="B65" s="1670">
        <v>1500</v>
      </c>
      <c r="C65" s="1456">
        <f>'ВЫСОКОГО давления (2)'!C71*'ВЫСОКОГО давления (2)'!N71</f>
        <v>1837193.2419553031</v>
      </c>
      <c r="D65" s="1456">
        <f>'ВЫСОКОГО давления (2)'!D71*'ВЫСОКОГО давления (2)'!N71</f>
        <v>3077898.8517335989</v>
      </c>
      <c r="E65" s="3362" t="s">
        <v>3315</v>
      </c>
      <c r="F65" s="3339"/>
      <c r="H65" s="3358" t="s">
        <v>3316</v>
      </c>
      <c r="I65" s="3178"/>
      <c r="J65" s="3361"/>
      <c r="K65" s="3361"/>
      <c r="L65" s="3178"/>
      <c r="M65" s="3360"/>
    </row>
    <row r="66" spans="1:13" ht="15.75" thickBot="1">
      <c r="A66" s="1698">
        <v>75</v>
      </c>
      <c r="B66" s="1685">
        <v>1500</v>
      </c>
      <c r="C66" s="1666">
        <f>'ВЫСОКОГО давления (2)'!C72*'ВЫСОКОГО давления (2)'!N72</f>
        <v>2109982.349709467</v>
      </c>
      <c r="D66" s="1666">
        <f>'ВЫСОКОГО давления (2)'!D72*'ВЫСОКОГО давления (2)'!N72</f>
        <v>3349155.9836513242</v>
      </c>
      <c r="E66" s="3371" t="s">
        <v>3317</v>
      </c>
      <c r="F66" s="3344"/>
      <c r="H66" s="1683">
        <v>45</v>
      </c>
      <c r="I66" s="1684">
        <v>3000</v>
      </c>
      <c r="J66" s="3372">
        <f>'ВЫСОКОГО давления (2)'!J72*'ВЫСОКОГО давления (2)'!N72</f>
        <v>626977.12</v>
      </c>
      <c r="K66" s="3373"/>
      <c r="L66" s="3374" t="s">
        <v>3190</v>
      </c>
      <c r="M66" s="3375"/>
    </row>
  </sheetData>
  <sheetProtection password="C617" sheet="1" objects="1" scenarios="1" selectLockedCells="1" selectUnlockedCells="1"/>
  <mergeCells count="122">
    <mergeCell ref="J57:K57"/>
    <mergeCell ref="L57:M57"/>
    <mergeCell ref="J58:K58"/>
    <mergeCell ref="H59:M59"/>
    <mergeCell ref="A60:D60"/>
    <mergeCell ref="E60:F60"/>
    <mergeCell ref="J60:K60"/>
    <mergeCell ref="L60:M60"/>
    <mergeCell ref="E64:F64"/>
    <mergeCell ref="J64:K64"/>
    <mergeCell ref="L64:M64"/>
    <mergeCell ref="E65:F65"/>
    <mergeCell ref="H65:M65"/>
    <mergeCell ref="L63:M63"/>
    <mergeCell ref="E50:F50"/>
    <mergeCell ref="H50:M50"/>
    <mergeCell ref="E51:F51"/>
    <mergeCell ref="J51:K51"/>
    <mergeCell ref="E66:F66"/>
    <mergeCell ref="J66:K66"/>
    <mergeCell ref="L66:M66"/>
    <mergeCell ref="E61:F61"/>
    <mergeCell ref="J61:K61"/>
    <mergeCell ref="L61:M61"/>
    <mergeCell ref="E62:F62"/>
    <mergeCell ref="H62:M62"/>
    <mergeCell ref="E63:F63"/>
    <mergeCell ref="J63:K63"/>
    <mergeCell ref="L51:M51"/>
    <mergeCell ref="A52:F52"/>
    <mergeCell ref="H52:M52"/>
    <mergeCell ref="J53:K53"/>
    <mergeCell ref="L53:M53"/>
    <mergeCell ref="H54:M54"/>
    <mergeCell ref="J55:K55"/>
    <mergeCell ref="L55:M55"/>
    <mergeCell ref="H56:M56"/>
    <mergeCell ref="L58:M58"/>
    <mergeCell ref="A47:D47"/>
    <mergeCell ref="E47:F47"/>
    <mergeCell ref="H47:M47"/>
    <mergeCell ref="E48:F48"/>
    <mergeCell ref="H48:I48"/>
    <mergeCell ref="J48:M48"/>
    <mergeCell ref="E49:F49"/>
    <mergeCell ref="J49:K49"/>
    <mergeCell ref="L49:M49"/>
    <mergeCell ref="E38:F38"/>
    <mergeCell ref="E39:F39"/>
    <mergeCell ref="A40:F40"/>
    <mergeCell ref="H40:M40"/>
    <mergeCell ref="H41:I41"/>
    <mergeCell ref="J41:M41"/>
    <mergeCell ref="H42:H43"/>
    <mergeCell ref="I42:I43"/>
    <mergeCell ref="J42:K42"/>
    <mergeCell ref="L42:M42"/>
    <mergeCell ref="A43:F43"/>
    <mergeCell ref="E33:F33"/>
    <mergeCell ref="E34:F34"/>
    <mergeCell ref="H34:M34"/>
    <mergeCell ref="E35:F35"/>
    <mergeCell ref="H35:I35"/>
    <mergeCell ref="J35:M35"/>
    <mergeCell ref="E36:F36"/>
    <mergeCell ref="H36:H37"/>
    <mergeCell ref="I36:I37"/>
    <mergeCell ref="J36:K36"/>
    <mergeCell ref="L36:M36"/>
    <mergeCell ref="E37:F37"/>
    <mergeCell ref="E23:F23"/>
    <mergeCell ref="H23:M23"/>
    <mergeCell ref="E24:F24"/>
    <mergeCell ref="E25:F25"/>
    <mergeCell ref="A26:F26"/>
    <mergeCell ref="H27:M27"/>
    <mergeCell ref="H29:M29"/>
    <mergeCell ref="H31:M31"/>
    <mergeCell ref="A32:D32"/>
    <mergeCell ref="E32:F32"/>
    <mergeCell ref="E16:F16"/>
    <mergeCell ref="H16:M16"/>
    <mergeCell ref="A17:F17"/>
    <mergeCell ref="H19:M19"/>
    <mergeCell ref="A20:D20"/>
    <mergeCell ref="E20:F20"/>
    <mergeCell ref="E21:F21"/>
    <mergeCell ref="H21:M21"/>
    <mergeCell ref="E22:F22"/>
    <mergeCell ref="A10:F10"/>
    <mergeCell ref="L10:M10"/>
    <mergeCell ref="H12:M12"/>
    <mergeCell ref="A13:D13"/>
    <mergeCell ref="E13:F13"/>
    <mergeCell ref="H13:I13"/>
    <mergeCell ref="J13:M13"/>
    <mergeCell ref="E14:F14"/>
    <mergeCell ref="H14:H15"/>
    <mergeCell ref="I14:I15"/>
    <mergeCell ref="J14:K14"/>
    <mergeCell ref="L14:M14"/>
    <mergeCell ref="E15:F15"/>
    <mergeCell ref="L8:M8"/>
    <mergeCell ref="L9:M9"/>
    <mergeCell ref="L5:M5"/>
    <mergeCell ref="A5:A6"/>
    <mergeCell ref="B5:B6"/>
    <mergeCell ref="C5:D5"/>
    <mergeCell ref="E5:F5"/>
    <mergeCell ref="H5:H6"/>
    <mergeCell ref="I5:I6"/>
    <mergeCell ref="A1:M1"/>
    <mergeCell ref="A3:F3"/>
    <mergeCell ref="H3:M3"/>
    <mergeCell ref="A4:B4"/>
    <mergeCell ref="C4:F4"/>
    <mergeCell ref="H4:I4"/>
    <mergeCell ref="J4:M4"/>
    <mergeCell ref="J5:K5"/>
    <mergeCell ref="A7:F7"/>
    <mergeCell ref="H7:K7"/>
    <mergeCell ref="L7:M7"/>
  </mergeCells>
  <printOptions horizontalCentered="1"/>
  <pageMargins left="0" right="0" top="0" bottom="0" header="0" footer="0"/>
  <pageSetup paperSize="9" scale="59" fitToHeight="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N72"/>
  <sheetViews>
    <sheetView topLeftCell="A5" zoomScale="85" zoomScaleNormal="100" workbookViewId="0">
      <selection activeCell="N14" sqref="N14"/>
    </sheetView>
  </sheetViews>
  <sheetFormatPr defaultRowHeight="12.75"/>
  <cols>
    <col min="1" max="1" width="9.28515625" style="1443" customWidth="1"/>
    <col min="2" max="2" width="11.5703125" style="1443" customWidth="1"/>
    <col min="3" max="3" width="14" style="1449" customWidth="1"/>
    <col min="4" max="4" width="13.140625" style="1443" customWidth="1"/>
    <col min="5" max="5" width="11" style="1443" customWidth="1"/>
    <col min="6" max="6" width="12.85546875" style="1443" customWidth="1"/>
    <col min="7" max="7" width="3.85546875" style="1443" customWidth="1"/>
    <col min="8" max="8" width="9.28515625" style="1443" customWidth="1"/>
    <col min="9" max="9" width="9.7109375" style="1443" customWidth="1"/>
    <col min="10" max="10" width="14.85546875" style="1449" customWidth="1"/>
    <col min="11" max="11" width="12" style="1443" customWidth="1"/>
    <col min="12" max="12" width="11.5703125" style="1443" customWidth="1"/>
    <col min="13" max="13" width="15.42578125" style="1443" customWidth="1"/>
    <col min="14" max="16384" width="9.140625" style="1443"/>
  </cols>
  <sheetData>
    <row r="1" spans="1:14" ht="12.75" customHeight="1">
      <c r="A1" s="3379"/>
      <c r="B1" s="3379"/>
      <c r="C1" s="3379"/>
      <c r="D1" s="3379"/>
      <c r="E1" s="3380"/>
      <c r="F1" s="3381" t="s">
        <v>3318</v>
      </c>
      <c r="G1" s="3382"/>
      <c r="H1" s="3382"/>
      <c r="I1" s="3382"/>
      <c r="J1" s="3382"/>
      <c r="K1" s="3383" t="s">
        <v>3319</v>
      </c>
      <c r="L1" s="3384"/>
      <c r="M1" s="3385"/>
    </row>
    <row r="2" spans="1:14" ht="22.5" customHeight="1">
      <c r="A2" s="3379"/>
      <c r="B2" s="3379"/>
      <c r="C2" s="3379"/>
      <c r="D2" s="3379"/>
      <c r="E2" s="3380"/>
      <c r="F2" s="3382"/>
      <c r="G2" s="3382"/>
      <c r="H2" s="3382"/>
      <c r="I2" s="3382"/>
      <c r="J2" s="3382"/>
      <c r="K2" s="3386"/>
      <c r="L2" s="3387"/>
      <c r="M2" s="3388"/>
    </row>
    <row r="3" spans="1:14" ht="51.75" customHeight="1" thickBot="1">
      <c r="A3" s="3379"/>
      <c r="B3" s="3379"/>
      <c r="C3" s="3379"/>
      <c r="D3" s="3379"/>
      <c r="E3" s="3380"/>
      <c r="F3" s="3382"/>
      <c r="G3" s="3382"/>
      <c r="H3" s="3382"/>
      <c r="I3" s="3382"/>
      <c r="J3" s="3382"/>
      <c r="K3" s="3389"/>
      <c r="L3" s="3390"/>
      <c r="M3" s="3391"/>
    </row>
    <row r="4" spans="1:14" ht="11.25" hidden="1" customHeight="1" thickBot="1">
      <c r="A4" s="3392"/>
      <c r="B4" s="3392"/>
      <c r="C4" s="3392"/>
      <c r="D4" s="3392"/>
      <c r="E4" s="3392"/>
      <c r="F4" s="3392"/>
      <c r="G4" s="3392"/>
      <c r="H4" s="3392"/>
      <c r="I4" s="3392"/>
      <c r="J4" s="3392"/>
      <c r="K4" s="3392"/>
      <c r="L4" s="3392"/>
      <c r="M4" s="3392"/>
    </row>
    <row r="5" spans="1:14" ht="134.25" customHeight="1" thickBot="1">
      <c r="A5" s="3393" t="s">
        <v>3223</v>
      </c>
      <c r="B5" s="3394"/>
      <c r="C5" s="3394"/>
      <c r="D5" s="3394"/>
      <c r="E5" s="3394"/>
      <c r="F5" s="3394"/>
      <c r="G5" s="1699"/>
      <c r="H5" s="3200" t="s">
        <v>3224</v>
      </c>
      <c r="I5" s="3395"/>
      <c r="J5" s="3395"/>
      <c r="K5" s="3395"/>
      <c r="L5" s="3395"/>
      <c r="M5" s="3396"/>
    </row>
    <row r="6" spans="1:14" ht="15" hidden="1" customHeight="1">
      <c r="A6" s="1648"/>
      <c r="B6" s="1649"/>
      <c r="C6" s="1649"/>
      <c r="D6" s="1649"/>
      <c r="E6" s="1649"/>
      <c r="F6" s="1649"/>
      <c r="G6" s="1650"/>
      <c r="H6" s="1648"/>
      <c r="I6" s="1649"/>
      <c r="J6" s="1649"/>
      <c r="K6" s="1649"/>
      <c r="L6" s="1649"/>
      <c r="M6" s="1649"/>
    </row>
    <row r="7" spans="1:14" ht="18.75" customHeight="1">
      <c r="A7" s="3397" t="s">
        <v>3269</v>
      </c>
      <c r="B7" s="3397"/>
      <c r="C7" s="3397"/>
      <c r="D7" s="3397"/>
      <c r="E7" s="3397"/>
      <c r="F7" s="3397"/>
      <c r="G7" s="3397"/>
      <c r="H7" s="3397"/>
      <c r="I7" s="3397"/>
      <c r="J7" s="3397"/>
      <c r="K7" s="3397"/>
      <c r="L7" s="3397"/>
      <c r="M7" s="3397"/>
    </row>
    <row r="8" spans="1:14" ht="0.75" customHeight="1" thickBot="1">
      <c r="A8" s="1496"/>
      <c r="B8" s="1496"/>
      <c r="C8" s="1496"/>
      <c r="D8" s="1496"/>
      <c r="E8" s="1496"/>
      <c r="F8" s="1496"/>
      <c r="G8" s="1496"/>
      <c r="H8" s="1648"/>
      <c r="I8" s="1649"/>
      <c r="J8" s="1649"/>
      <c r="K8" s="1649"/>
      <c r="L8" s="1649"/>
      <c r="M8" s="1649"/>
    </row>
    <row r="9" spans="1:14" ht="15" customHeight="1">
      <c r="A9" s="3398" t="s">
        <v>3320</v>
      </c>
      <c r="B9" s="3399"/>
      <c r="C9" s="3399"/>
      <c r="D9" s="3399"/>
      <c r="E9" s="3399"/>
      <c r="F9" s="3400"/>
      <c r="G9" s="1651"/>
      <c r="H9" s="3398" t="s">
        <v>3320</v>
      </c>
      <c r="I9" s="3399"/>
      <c r="J9" s="3399"/>
      <c r="K9" s="3399"/>
      <c r="L9" s="3399"/>
      <c r="M9" s="3400"/>
    </row>
    <row r="10" spans="1:14" ht="15" customHeight="1">
      <c r="A10" s="3401" t="s">
        <v>3155</v>
      </c>
      <c r="B10" s="3209"/>
      <c r="C10" s="3402" t="s">
        <v>3225</v>
      </c>
      <c r="D10" s="3402"/>
      <c r="E10" s="3402"/>
      <c r="F10" s="3403"/>
      <c r="G10" s="1652"/>
      <c r="H10" s="3401" t="s">
        <v>3155</v>
      </c>
      <c r="I10" s="3209"/>
      <c r="J10" s="3402" t="s">
        <v>3225</v>
      </c>
      <c r="K10" s="3402"/>
      <c r="L10" s="3402"/>
      <c r="M10" s="3403"/>
    </row>
    <row r="11" spans="1:14" ht="13.5" customHeight="1">
      <c r="A11" s="3404" t="s">
        <v>3160</v>
      </c>
      <c r="B11" s="3402" t="s">
        <v>3271</v>
      </c>
      <c r="C11" s="3405" t="s">
        <v>3157</v>
      </c>
      <c r="D11" s="3405"/>
      <c r="E11" s="1701" t="s">
        <v>3272</v>
      </c>
      <c r="F11" s="1702"/>
      <c r="G11" s="1654"/>
      <c r="H11" s="3404" t="s">
        <v>3160</v>
      </c>
      <c r="I11" s="3402" t="s">
        <v>3271</v>
      </c>
      <c r="J11" s="3405" t="s">
        <v>3157</v>
      </c>
      <c r="K11" s="3405"/>
      <c r="L11" s="1701" t="s">
        <v>3272</v>
      </c>
      <c r="M11" s="1702"/>
    </row>
    <row r="12" spans="1:14" ht="24" customHeight="1">
      <c r="A12" s="3404"/>
      <c r="B12" s="3402"/>
      <c r="C12" s="1500" t="s">
        <v>3273</v>
      </c>
      <c r="D12" s="1500" t="s">
        <v>3163</v>
      </c>
      <c r="E12" s="1500" t="s">
        <v>3274</v>
      </c>
      <c r="F12" s="1700" t="s">
        <v>3163</v>
      </c>
      <c r="G12" s="1654"/>
      <c r="H12" s="3404"/>
      <c r="I12" s="3402"/>
      <c r="J12" s="1500" t="s">
        <v>3273</v>
      </c>
      <c r="K12" s="1500" t="s">
        <v>3163</v>
      </c>
      <c r="L12" s="1500" t="s">
        <v>3274</v>
      </c>
      <c r="M12" s="1700" t="s">
        <v>3163</v>
      </c>
    </row>
    <row r="13" spans="1:14" s="1656" customFormat="1" ht="15.75" customHeight="1">
      <c r="A13" s="3406" t="s">
        <v>3275</v>
      </c>
      <c r="B13" s="3313"/>
      <c r="C13" s="3407"/>
      <c r="D13" s="3407"/>
      <c r="E13" s="3407"/>
      <c r="F13" s="3408"/>
      <c r="G13" s="1655"/>
      <c r="H13" s="3409" t="s">
        <v>3276</v>
      </c>
      <c r="I13" s="3410"/>
      <c r="J13" s="3411"/>
      <c r="K13" s="3411"/>
      <c r="L13" s="3412" t="s">
        <v>3202</v>
      </c>
      <c r="M13" s="3413"/>
      <c r="N13" s="1656">
        <f>KZT!I3</f>
        <v>6.16</v>
      </c>
    </row>
    <row r="14" spans="1:14" s="1656" customFormat="1" ht="17.100000000000001" customHeight="1">
      <c r="A14" s="1657" t="s">
        <v>3174</v>
      </c>
      <c r="B14" s="1703">
        <v>1500</v>
      </c>
      <c r="C14" s="1507">
        <v>32040.436646536724</v>
      </c>
      <c r="D14" s="1507">
        <v>60767.474367435265</v>
      </c>
      <c r="E14" s="1507">
        <v>47021.661303978937</v>
      </c>
      <c r="F14" s="1704">
        <v>76942.94278315072</v>
      </c>
      <c r="G14" s="1655"/>
      <c r="H14" s="1659">
        <v>90</v>
      </c>
      <c r="I14" s="1660">
        <v>1500</v>
      </c>
      <c r="J14" s="1507">
        <v>380310.0400281162</v>
      </c>
      <c r="K14" s="1507">
        <v>581474.59099270345</v>
      </c>
      <c r="L14" s="3338" t="s">
        <v>3277</v>
      </c>
      <c r="M14" s="3339"/>
      <c r="N14" s="1656">
        <f>N13</f>
        <v>6.16</v>
      </c>
    </row>
    <row r="15" spans="1:14" s="1656" customFormat="1" ht="17.100000000000001" customHeight="1">
      <c r="A15" s="1662">
        <v>4</v>
      </c>
      <c r="B15" s="1703">
        <v>3000</v>
      </c>
      <c r="C15" s="1507">
        <v>34174.74684876042</v>
      </c>
      <c r="D15" s="1507">
        <v>63182.130205042151</v>
      </c>
      <c r="E15" s="1507">
        <v>57707.937623069825</v>
      </c>
      <c r="F15" s="1704">
        <v>81219.498810766119</v>
      </c>
      <c r="G15" s="1655"/>
      <c r="H15" s="1659">
        <v>110</v>
      </c>
      <c r="I15" s="1660">
        <v>1500</v>
      </c>
      <c r="J15" s="1507">
        <v>444364.70870914729</v>
      </c>
      <c r="K15" s="1507">
        <v>645527.82211664761</v>
      </c>
      <c r="L15" s="3338" t="s">
        <v>3278</v>
      </c>
      <c r="M15" s="3339"/>
      <c r="N15" s="1656">
        <f t="shared" ref="N15:N72" si="0">N14</f>
        <v>6.16</v>
      </c>
    </row>
    <row r="16" spans="1:14" s="1656" customFormat="1" ht="17.100000000000001" customHeight="1" thickBot="1">
      <c r="A16" s="3406" t="s">
        <v>3279</v>
      </c>
      <c r="B16" s="3407"/>
      <c r="C16" s="3414"/>
      <c r="D16" s="3414"/>
      <c r="E16" s="3414"/>
      <c r="F16" s="3415"/>
      <c r="G16" s="1655"/>
      <c r="H16" s="1664">
        <v>132</v>
      </c>
      <c r="I16" s="1665">
        <v>1500</v>
      </c>
      <c r="J16" s="1705">
        <v>474878.06845438958</v>
      </c>
      <c r="K16" s="1705">
        <v>676054.34685837058</v>
      </c>
      <c r="L16" s="3343" t="s">
        <v>3280</v>
      </c>
      <c r="M16" s="3344"/>
      <c r="N16" s="1656">
        <f t="shared" si="0"/>
        <v>6.16</v>
      </c>
    </row>
    <row r="17" spans="1:14" s="1656" customFormat="1" ht="17.100000000000001" customHeight="1" thickBot="1">
      <c r="A17" s="1662" t="s">
        <v>3185</v>
      </c>
      <c r="B17" s="1451">
        <v>3000</v>
      </c>
      <c r="C17" s="1507">
        <v>37230.718906287628</v>
      </c>
      <c r="D17" s="1507">
        <v>79624.981510508587</v>
      </c>
      <c r="E17" s="1507">
        <v>69208.865617488103</v>
      </c>
      <c r="F17" s="1704">
        <v>91560.475252442193</v>
      </c>
      <c r="G17" s="1655"/>
      <c r="H17" s="1496"/>
      <c r="I17" s="1496"/>
      <c r="J17" s="1496"/>
      <c r="K17" s="1496"/>
      <c r="L17" s="1496"/>
      <c r="M17" s="1496"/>
      <c r="N17" s="1656">
        <f t="shared" si="0"/>
        <v>6.16</v>
      </c>
    </row>
    <row r="18" spans="1:14" s="1656" customFormat="1" ht="17.100000000000001" customHeight="1">
      <c r="A18" s="1662">
        <v>11</v>
      </c>
      <c r="B18" s="1451">
        <v>3000</v>
      </c>
      <c r="C18" s="1507">
        <v>40514.378002965437</v>
      </c>
      <c r="D18" s="1507">
        <v>82451.629474080022</v>
      </c>
      <c r="E18" s="1507" t="s">
        <v>3190</v>
      </c>
      <c r="F18" s="1704" t="s">
        <v>3190</v>
      </c>
      <c r="G18" s="1655"/>
      <c r="H18" s="3416" t="s">
        <v>3281</v>
      </c>
      <c r="I18" s="3417"/>
      <c r="J18" s="3417"/>
      <c r="K18" s="3417"/>
      <c r="L18" s="3417"/>
      <c r="M18" s="3418"/>
      <c r="N18" s="1656">
        <f t="shared" si="0"/>
        <v>6.16</v>
      </c>
    </row>
    <row r="19" spans="1:14" s="1656" customFormat="1" ht="17.100000000000001" customHeight="1">
      <c r="A19" s="3409" t="s">
        <v>3282</v>
      </c>
      <c r="B19" s="3419"/>
      <c r="C19" s="3419"/>
      <c r="D19" s="3419"/>
      <c r="E19" s="3420" t="s">
        <v>3192</v>
      </c>
      <c r="F19" s="3421"/>
      <c r="G19" s="1655"/>
      <c r="H19" s="3422" t="s">
        <v>3155</v>
      </c>
      <c r="I19" s="3423"/>
      <c r="J19" s="3424" t="s">
        <v>3225</v>
      </c>
      <c r="K19" s="3425"/>
      <c r="L19" s="3425"/>
      <c r="M19" s="3426"/>
      <c r="N19" s="1656">
        <f t="shared" si="0"/>
        <v>6.16</v>
      </c>
    </row>
    <row r="20" spans="1:14" s="1656" customFormat="1" ht="17.100000000000001" customHeight="1">
      <c r="A20" s="1662">
        <v>7.5</v>
      </c>
      <c r="B20" s="1451">
        <v>1500</v>
      </c>
      <c r="C20" s="1507">
        <v>67011.723608920103</v>
      </c>
      <c r="D20" s="1507">
        <v>107819.65663662396</v>
      </c>
      <c r="E20" s="3350" t="s">
        <v>3283</v>
      </c>
      <c r="F20" s="3351"/>
      <c r="G20" s="1655"/>
      <c r="H20" s="3427" t="s">
        <v>3160</v>
      </c>
      <c r="I20" s="3429" t="s">
        <v>3271</v>
      </c>
      <c r="J20" s="3431" t="s">
        <v>3157</v>
      </c>
      <c r="K20" s="3432"/>
      <c r="L20" s="3433" t="s">
        <v>3272</v>
      </c>
      <c r="M20" s="3434"/>
      <c r="N20" s="1656">
        <f t="shared" si="0"/>
        <v>6.16</v>
      </c>
    </row>
    <row r="21" spans="1:14" s="1656" customFormat="1" ht="27" customHeight="1">
      <c r="A21" s="1662">
        <v>11</v>
      </c>
      <c r="B21" s="1451">
        <v>1500</v>
      </c>
      <c r="C21" s="1507">
        <v>68012.26334144843</v>
      </c>
      <c r="D21" s="1507">
        <v>110940.59307242713</v>
      </c>
      <c r="E21" s="3350" t="s">
        <v>3283</v>
      </c>
      <c r="F21" s="3351"/>
      <c r="G21" s="1655"/>
      <c r="H21" s="3428"/>
      <c r="I21" s="3430"/>
      <c r="J21" s="1500" t="s">
        <v>3273</v>
      </c>
      <c r="K21" s="1500" t="s">
        <v>3163</v>
      </c>
      <c r="L21" s="1500" t="s">
        <v>3274</v>
      </c>
      <c r="M21" s="1700" t="s">
        <v>3163</v>
      </c>
      <c r="N21" s="1656">
        <f t="shared" si="0"/>
        <v>6.16</v>
      </c>
    </row>
    <row r="22" spans="1:14" s="1656" customFormat="1" ht="17.100000000000001" customHeight="1">
      <c r="A22" s="1662">
        <v>15</v>
      </c>
      <c r="B22" s="1451">
        <v>1500</v>
      </c>
      <c r="C22" s="1507">
        <v>93038.694668439537</v>
      </c>
      <c r="D22" s="1507">
        <v>139529.29086091998</v>
      </c>
      <c r="E22" s="3350" t="s">
        <v>3283</v>
      </c>
      <c r="F22" s="3351"/>
      <c r="G22" s="1655"/>
      <c r="H22" s="3406" t="s">
        <v>3284</v>
      </c>
      <c r="I22" s="3313"/>
      <c r="J22" s="3407"/>
      <c r="K22" s="3407"/>
      <c r="L22" s="3407"/>
      <c r="M22" s="3435"/>
      <c r="N22" s="1656">
        <f t="shared" si="0"/>
        <v>6.16</v>
      </c>
    </row>
    <row r="23" spans="1:14" s="1656" customFormat="1" ht="17.100000000000001" customHeight="1">
      <c r="A23" s="3406" t="s">
        <v>3285</v>
      </c>
      <c r="B23" s="3436"/>
      <c r="C23" s="3414"/>
      <c r="D23" s="3414"/>
      <c r="E23" s="3414"/>
      <c r="F23" s="3415"/>
      <c r="G23" s="1655"/>
      <c r="H23" s="1668">
        <v>0.75</v>
      </c>
      <c r="I23" s="1669">
        <v>3000</v>
      </c>
      <c r="J23" s="1707">
        <v>34325.342688779994</v>
      </c>
      <c r="K23" s="1670" t="e">
        <v>#VALUE!</v>
      </c>
      <c r="L23" s="1507">
        <v>51130.766428109084</v>
      </c>
      <c r="M23" s="1708" t="e">
        <v>#VALUE!</v>
      </c>
      <c r="N23" s="1656">
        <f t="shared" si="0"/>
        <v>6.16</v>
      </c>
    </row>
    <row r="24" spans="1:14" ht="15" customHeight="1">
      <c r="A24" s="1673">
        <v>22</v>
      </c>
      <c r="B24" s="1669">
        <v>3000</v>
      </c>
      <c r="C24" s="1507">
        <v>67754.969960781236</v>
      </c>
      <c r="D24" s="1507">
        <v>143490.58209670387</v>
      </c>
      <c r="E24" s="1507">
        <v>156298.48962855252</v>
      </c>
      <c r="F24" s="1704">
        <v>177810.07187448689</v>
      </c>
      <c r="G24" s="1654"/>
      <c r="H24" s="1673">
        <v>1.1000000000000001</v>
      </c>
      <c r="I24" s="1669">
        <v>3000</v>
      </c>
      <c r="J24" s="1707">
        <v>35645.54817681</v>
      </c>
      <c r="K24" s="1670" t="e">
        <v>#VALUE!</v>
      </c>
      <c r="L24" s="1507">
        <v>52517.77431383339</v>
      </c>
      <c r="M24" s="1708" t="e">
        <v>#VALUE!</v>
      </c>
      <c r="N24" s="1656">
        <f t="shared" si="0"/>
        <v>6.16</v>
      </c>
    </row>
    <row r="25" spans="1:14" ht="14.25" customHeight="1">
      <c r="A25" s="1673">
        <v>30</v>
      </c>
      <c r="B25" s="1669">
        <v>3000</v>
      </c>
      <c r="C25" s="1507">
        <v>71618.419300952242</v>
      </c>
      <c r="D25" s="1507">
        <v>146899.74872844369</v>
      </c>
      <c r="E25" s="1507">
        <v>156298.48962855252</v>
      </c>
      <c r="F25" s="1704">
        <v>206349.12113525992</v>
      </c>
      <c r="G25" s="1654"/>
      <c r="H25" s="3406" t="s">
        <v>3321</v>
      </c>
      <c r="I25" s="3313"/>
      <c r="J25" s="3414"/>
      <c r="K25" s="3414"/>
      <c r="L25" s="3414"/>
      <c r="M25" s="3435"/>
      <c r="N25" s="1656">
        <f t="shared" si="0"/>
        <v>6.16</v>
      </c>
    </row>
    <row r="26" spans="1:14" ht="15.75" customHeight="1">
      <c r="A26" s="3409" t="s">
        <v>3287</v>
      </c>
      <c r="B26" s="3410"/>
      <c r="C26" s="3419"/>
      <c r="D26" s="3419"/>
      <c r="E26" s="3420" t="s">
        <v>3192</v>
      </c>
      <c r="F26" s="3421"/>
      <c r="G26" s="1654"/>
      <c r="H26" s="1673">
        <v>2.2000000000000002</v>
      </c>
      <c r="I26" s="1669">
        <v>3000</v>
      </c>
      <c r="J26" s="1507">
        <v>38523.596140715403</v>
      </c>
      <c r="K26" s="1670" t="e">
        <v>#VALUE!</v>
      </c>
      <c r="L26" s="1507">
        <v>55749.637348530843</v>
      </c>
      <c r="M26" s="1708" t="e">
        <v>#VALUE!</v>
      </c>
      <c r="N26" s="1656">
        <f t="shared" si="0"/>
        <v>6.16</v>
      </c>
    </row>
    <row r="27" spans="1:14" ht="17.100000000000001" customHeight="1">
      <c r="A27" s="1673" t="s">
        <v>3185</v>
      </c>
      <c r="B27" s="1669">
        <v>1500</v>
      </c>
      <c r="C27" s="1507">
        <v>87903.74075379697</v>
      </c>
      <c r="D27" s="1507">
        <v>172610.35454618157</v>
      </c>
      <c r="E27" s="3362" t="s">
        <v>3283</v>
      </c>
      <c r="F27" s="3339"/>
      <c r="G27" s="1654"/>
      <c r="H27" s="3406" t="s">
        <v>3322</v>
      </c>
      <c r="I27" s="3313"/>
      <c r="J27" s="3414"/>
      <c r="K27" s="3414"/>
      <c r="L27" s="3414"/>
      <c r="M27" s="3435"/>
      <c r="N27" s="1656">
        <f t="shared" si="0"/>
        <v>6.16</v>
      </c>
    </row>
    <row r="28" spans="1:14" ht="18.75" customHeight="1">
      <c r="A28" s="1673">
        <v>11</v>
      </c>
      <c r="B28" s="1669">
        <v>1500</v>
      </c>
      <c r="C28" s="1507">
        <v>90083.077297637443</v>
      </c>
      <c r="D28" s="1507">
        <v>181454.20574519641</v>
      </c>
      <c r="E28" s="3362" t="s">
        <v>3283</v>
      </c>
      <c r="F28" s="3339"/>
      <c r="G28" s="1654"/>
      <c r="H28" s="1673">
        <v>4</v>
      </c>
      <c r="I28" s="1669">
        <v>3000</v>
      </c>
      <c r="J28" s="1507">
        <v>52544.178423593999</v>
      </c>
      <c r="K28" s="1670" t="e">
        <v>#VALUE!</v>
      </c>
      <c r="L28" s="1507">
        <v>65391.362068711547</v>
      </c>
      <c r="M28" s="1708" t="e">
        <v>#VALUE!</v>
      </c>
      <c r="N28" s="1656">
        <f t="shared" si="0"/>
        <v>6.16</v>
      </c>
    </row>
    <row r="29" spans="1:14" ht="17.100000000000001" customHeight="1">
      <c r="A29" s="1673">
        <v>15</v>
      </c>
      <c r="B29" s="1669">
        <v>1500</v>
      </c>
      <c r="C29" s="1507">
        <v>101165.20488105832</v>
      </c>
      <c r="D29" s="1507">
        <v>192539.20844279122</v>
      </c>
      <c r="E29" s="3362" t="s">
        <v>3283</v>
      </c>
      <c r="F29" s="3339"/>
      <c r="G29" s="1654"/>
      <c r="H29" s="3406" t="s">
        <v>3323</v>
      </c>
      <c r="I29" s="3313"/>
      <c r="J29" s="3414"/>
      <c r="K29" s="3414"/>
      <c r="L29" s="3414"/>
      <c r="M29" s="3435"/>
      <c r="N29" s="1656">
        <f t="shared" si="0"/>
        <v>6.16</v>
      </c>
    </row>
    <row r="30" spans="1:14" ht="17.100000000000001" customHeight="1">
      <c r="A30" s="1673">
        <v>18.5</v>
      </c>
      <c r="B30" s="1669">
        <v>1500</v>
      </c>
      <c r="C30" s="1507">
        <v>103072.84313546222</v>
      </c>
      <c r="D30" s="1507">
        <v>195507.76382737601</v>
      </c>
      <c r="E30" s="3362" t="s">
        <v>3283</v>
      </c>
      <c r="F30" s="3339"/>
      <c r="G30" s="1654"/>
      <c r="H30" s="1673">
        <v>11</v>
      </c>
      <c r="I30" s="1669">
        <v>1500</v>
      </c>
      <c r="J30" s="1507">
        <v>81324.658062647999</v>
      </c>
      <c r="K30" s="1670" t="e">
        <v>#VALUE!</v>
      </c>
      <c r="L30" s="1507">
        <v>106686.59174341722</v>
      </c>
      <c r="M30" s="1708" t="e">
        <v>#VALUE!</v>
      </c>
      <c r="N30" s="1656">
        <f t="shared" si="0"/>
        <v>6.16</v>
      </c>
    </row>
    <row r="31" spans="1:14" ht="17.100000000000001" customHeight="1">
      <c r="A31" s="1673">
        <v>22</v>
      </c>
      <c r="B31" s="1669">
        <v>1500</v>
      </c>
      <c r="C31" s="1507">
        <v>109254.33860941601</v>
      </c>
      <c r="D31" s="1507">
        <v>202695.54926220598</v>
      </c>
      <c r="E31" s="3362" t="s">
        <v>3283</v>
      </c>
      <c r="F31" s="3339"/>
      <c r="G31" s="1654"/>
      <c r="H31" s="1673">
        <v>15</v>
      </c>
      <c r="I31" s="1669">
        <v>1500</v>
      </c>
      <c r="J31" s="1507">
        <v>111956.94593291209</v>
      </c>
      <c r="K31" s="1670" t="e">
        <v>#VALUE!</v>
      </c>
      <c r="L31" s="1507">
        <v>137090.13787703522</v>
      </c>
      <c r="M31" s="1708" t="e">
        <v>#VALUE!</v>
      </c>
      <c r="N31" s="1656">
        <f t="shared" si="0"/>
        <v>6.16</v>
      </c>
    </row>
    <row r="32" spans="1:14" ht="17.100000000000001" customHeight="1">
      <c r="A32" s="3406" t="s">
        <v>3290</v>
      </c>
      <c r="B32" s="3313"/>
      <c r="C32" s="3414"/>
      <c r="D32" s="3414"/>
      <c r="E32" s="3414"/>
      <c r="F32" s="3437"/>
      <c r="G32" s="1654"/>
      <c r="H32" s="1673">
        <v>18.5</v>
      </c>
      <c r="I32" s="1669">
        <v>1500</v>
      </c>
      <c r="J32" s="1507">
        <v>114622.58750274332</v>
      </c>
      <c r="K32" s="1670" t="e">
        <v>#VALUE!</v>
      </c>
      <c r="L32" s="1507">
        <v>143183.03289379232</v>
      </c>
      <c r="M32" s="1708" t="e">
        <v>#VALUE!</v>
      </c>
      <c r="N32" s="1656">
        <f t="shared" si="0"/>
        <v>6.16</v>
      </c>
    </row>
    <row r="33" spans="1:14" ht="17.100000000000001" customHeight="1">
      <c r="A33" s="1673">
        <v>11</v>
      </c>
      <c r="B33" s="1669">
        <v>1500</v>
      </c>
      <c r="C33" s="1507">
        <v>66328.00385561923</v>
      </c>
      <c r="D33" s="1507">
        <v>167974.10092016743</v>
      </c>
      <c r="E33" s="1709">
        <v>144518.5160931088</v>
      </c>
      <c r="F33" s="1708" t="s">
        <v>3190</v>
      </c>
      <c r="G33" s="1654"/>
      <c r="H33" s="3406" t="s">
        <v>3324</v>
      </c>
      <c r="I33" s="3313"/>
      <c r="J33" s="3414"/>
      <c r="K33" s="3414"/>
      <c r="L33" s="3414"/>
      <c r="M33" s="3435"/>
      <c r="N33" s="1656">
        <f t="shared" si="0"/>
        <v>6.16</v>
      </c>
    </row>
    <row r="34" spans="1:14" ht="20.25" customHeight="1">
      <c r="A34" s="1673">
        <v>15</v>
      </c>
      <c r="B34" s="1669">
        <v>1500</v>
      </c>
      <c r="C34" s="1507">
        <v>69186.028702956173</v>
      </c>
      <c r="D34" s="1507">
        <v>170832.12576750436</v>
      </c>
      <c r="E34" s="1709">
        <v>146355.0607177919</v>
      </c>
      <c r="F34" s="1708" t="s">
        <v>3190</v>
      </c>
      <c r="G34" s="1654"/>
      <c r="H34" s="1673">
        <v>11</v>
      </c>
      <c r="I34" s="1669">
        <v>1500</v>
      </c>
      <c r="J34" s="1507">
        <v>89231.222040960987</v>
      </c>
      <c r="K34" s="1670" t="e">
        <v>#VALUE!</v>
      </c>
      <c r="L34" s="1507">
        <v>116100.11454430691</v>
      </c>
      <c r="M34" s="1708" t="e">
        <v>#VALUE!</v>
      </c>
      <c r="N34" s="1656">
        <f t="shared" si="0"/>
        <v>6.16</v>
      </c>
    </row>
    <row r="35" spans="1:14" ht="17.100000000000001" customHeight="1">
      <c r="A35" s="1673">
        <v>18.5</v>
      </c>
      <c r="B35" s="1669">
        <v>1500</v>
      </c>
      <c r="C35" s="1507">
        <v>76123.048439809805</v>
      </c>
      <c r="D35" s="1507">
        <v>172300.01824279534</v>
      </c>
      <c r="E35" s="1709">
        <v>169586.02273648899</v>
      </c>
      <c r="F35" s="1710" t="s">
        <v>3190</v>
      </c>
      <c r="G35" s="1654"/>
      <c r="H35" s="3406" t="s">
        <v>3325</v>
      </c>
      <c r="I35" s="3313"/>
      <c r="J35" s="3414"/>
      <c r="K35" s="3414"/>
      <c r="L35" s="3414"/>
      <c r="M35" s="3435"/>
      <c r="N35" s="1656">
        <f t="shared" si="0"/>
        <v>6.16</v>
      </c>
    </row>
    <row r="36" spans="1:14" ht="17.100000000000001" customHeight="1">
      <c r="A36" s="1673">
        <v>22</v>
      </c>
      <c r="B36" s="1669">
        <v>1500</v>
      </c>
      <c r="C36" s="1507">
        <v>86264.60295775866</v>
      </c>
      <c r="D36" s="1507">
        <v>187384.11405998131</v>
      </c>
      <c r="E36" s="1709">
        <v>182482.81394910486</v>
      </c>
      <c r="F36" s="1708" t="s">
        <v>3190</v>
      </c>
      <c r="G36" s="1654"/>
      <c r="H36" s="1675">
        <v>15</v>
      </c>
      <c r="I36" s="1676">
        <v>1500</v>
      </c>
      <c r="J36" s="1507">
        <v>139946.1824161401</v>
      </c>
      <c r="K36" s="1670" t="e">
        <v>#VALUE!</v>
      </c>
      <c r="L36" s="1711">
        <v>169077.83671501008</v>
      </c>
      <c r="M36" s="1712" t="e">
        <v>#VALUE!</v>
      </c>
      <c r="N36" s="1656">
        <f t="shared" si="0"/>
        <v>6.16</v>
      </c>
    </row>
    <row r="37" spans="1:14" ht="17.100000000000001" customHeight="1">
      <c r="A37" s="1673">
        <v>45</v>
      </c>
      <c r="B37" s="1669">
        <v>1500</v>
      </c>
      <c r="C37" s="1507">
        <v>110501.19934811103</v>
      </c>
      <c r="D37" s="1507">
        <v>205996.062982281</v>
      </c>
      <c r="E37" s="1709">
        <v>213551.70054454496</v>
      </c>
      <c r="F37" s="1708" t="s">
        <v>3190</v>
      </c>
      <c r="G37" s="1654"/>
      <c r="H37" s="3409" t="s">
        <v>3326</v>
      </c>
      <c r="I37" s="3324"/>
      <c r="J37" s="3324"/>
      <c r="K37" s="3324"/>
      <c r="L37" s="3324"/>
      <c r="M37" s="3438"/>
      <c r="N37" s="1656">
        <f t="shared" si="0"/>
        <v>6.16</v>
      </c>
    </row>
    <row r="38" spans="1:14" ht="18" customHeight="1" thickBot="1">
      <c r="A38" s="3409" t="s">
        <v>3294</v>
      </c>
      <c r="B38" s="3410"/>
      <c r="C38" s="3419"/>
      <c r="D38" s="3419"/>
      <c r="E38" s="3439" t="s">
        <v>3192</v>
      </c>
      <c r="F38" s="3440"/>
      <c r="G38" s="1654"/>
      <c r="H38" s="1677">
        <v>30</v>
      </c>
      <c r="I38" s="1678">
        <v>1500</v>
      </c>
      <c r="J38" s="1705">
        <v>148779.99459523201</v>
      </c>
      <c r="K38" s="1679" t="s">
        <v>3190</v>
      </c>
      <c r="L38" s="1705">
        <v>177119.04118480001</v>
      </c>
      <c r="M38" s="1681" t="s">
        <v>3190</v>
      </c>
      <c r="N38" s="1656">
        <f t="shared" si="0"/>
        <v>6.16</v>
      </c>
    </row>
    <row r="39" spans="1:14" ht="17.100000000000001" customHeight="1" thickBot="1">
      <c r="A39" s="1673">
        <v>11</v>
      </c>
      <c r="B39" s="1669">
        <v>1500</v>
      </c>
      <c r="C39" s="1507">
        <v>127226.10228783016</v>
      </c>
      <c r="D39" s="1507">
        <v>214742.27765098106</v>
      </c>
      <c r="E39" s="3338" t="s">
        <v>3295</v>
      </c>
      <c r="F39" s="3339"/>
      <c r="G39" s="1654"/>
      <c r="N39" s="1656">
        <f t="shared" si="0"/>
        <v>6.16</v>
      </c>
    </row>
    <row r="40" spans="1:14" ht="17.100000000000001" customHeight="1">
      <c r="A40" s="1673">
        <v>15</v>
      </c>
      <c r="B40" s="1669">
        <v>1500</v>
      </c>
      <c r="C40" s="1507">
        <v>129602.81541971101</v>
      </c>
      <c r="D40" s="1507">
        <v>222240.86292801317</v>
      </c>
      <c r="E40" s="3338" t="s">
        <v>3296</v>
      </c>
      <c r="F40" s="3339"/>
      <c r="G40" s="1654"/>
      <c r="H40" s="3416" t="s">
        <v>3297</v>
      </c>
      <c r="I40" s="3417"/>
      <c r="J40" s="3417"/>
      <c r="K40" s="3417"/>
      <c r="L40" s="3417"/>
      <c r="M40" s="3418"/>
      <c r="N40" s="1656">
        <f t="shared" si="0"/>
        <v>6.16</v>
      </c>
    </row>
    <row r="41" spans="1:14" ht="16.5" customHeight="1">
      <c r="A41" s="1673">
        <v>18.5</v>
      </c>
      <c r="B41" s="1669">
        <v>1500</v>
      </c>
      <c r="C41" s="1507">
        <v>132888.78340909793</v>
      </c>
      <c r="D41" s="1507">
        <v>225522.08697901302</v>
      </c>
      <c r="E41" s="3338" t="s">
        <v>3296</v>
      </c>
      <c r="F41" s="3339"/>
      <c r="G41" s="1654"/>
      <c r="H41" s="3422" t="s">
        <v>3155</v>
      </c>
      <c r="I41" s="3423"/>
      <c r="J41" s="3424" t="s">
        <v>3225</v>
      </c>
      <c r="K41" s="3425"/>
      <c r="L41" s="3425"/>
      <c r="M41" s="3426"/>
      <c r="N41" s="1656">
        <f t="shared" si="0"/>
        <v>6.16</v>
      </c>
    </row>
    <row r="42" spans="1:14" ht="17.100000000000001" customHeight="1">
      <c r="A42" s="1673">
        <v>22</v>
      </c>
      <c r="B42" s="1669">
        <v>1500</v>
      </c>
      <c r="C42" s="1507">
        <v>139138.13157755652</v>
      </c>
      <c r="D42" s="1507">
        <v>231954.86743176851</v>
      </c>
      <c r="E42" s="3338" t="s">
        <v>3296</v>
      </c>
      <c r="F42" s="3339"/>
      <c r="G42" s="1654"/>
      <c r="H42" s="3427" t="s">
        <v>3160</v>
      </c>
      <c r="I42" s="3429" t="s">
        <v>3271</v>
      </c>
      <c r="J42" s="3442" t="s">
        <v>3157</v>
      </c>
      <c r="K42" s="3443"/>
      <c r="L42" s="3433" t="s">
        <v>3272</v>
      </c>
      <c r="M42" s="3434"/>
      <c r="N42" s="1656">
        <f t="shared" si="0"/>
        <v>6.16</v>
      </c>
    </row>
    <row r="43" spans="1:14" ht="24.75" customHeight="1">
      <c r="A43" s="1673">
        <v>30</v>
      </c>
      <c r="B43" s="1669">
        <v>1500</v>
      </c>
      <c r="C43" s="1507">
        <v>147623.45603908203</v>
      </c>
      <c r="D43" s="1507">
        <v>240452.8423956593</v>
      </c>
      <c r="E43" s="3338" t="s">
        <v>3296</v>
      </c>
      <c r="F43" s="3339"/>
      <c r="G43" s="1654"/>
      <c r="H43" s="3428"/>
      <c r="I43" s="3441"/>
      <c r="J43" s="1500" t="s">
        <v>3273</v>
      </c>
      <c r="K43" s="1500" t="s">
        <v>3163</v>
      </c>
      <c r="L43" s="1500" t="s">
        <v>3274</v>
      </c>
      <c r="M43" s="1713" t="s">
        <v>3298</v>
      </c>
      <c r="N43" s="1656">
        <f t="shared" si="0"/>
        <v>6.16</v>
      </c>
    </row>
    <row r="44" spans="1:14" ht="17.100000000000001" customHeight="1" thickBot="1">
      <c r="A44" s="1673">
        <v>37</v>
      </c>
      <c r="B44" s="1669">
        <v>1500</v>
      </c>
      <c r="C44" s="1507">
        <v>159442.18787386431</v>
      </c>
      <c r="D44" s="1507">
        <v>252271.57423044159</v>
      </c>
      <c r="E44" s="3338" t="s">
        <v>3296</v>
      </c>
      <c r="F44" s="3339"/>
      <c r="G44" s="1654"/>
      <c r="H44" s="1683">
        <v>11</v>
      </c>
      <c r="I44" s="1684">
        <v>3000</v>
      </c>
      <c r="J44" s="1705">
        <v>65686.824056932644</v>
      </c>
      <c r="K44" s="1714" t="e">
        <v>#VALUE!</v>
      </c>
      <c r="L44" s="1705">
        <v>131324.26362724305</v>
      </c>
      <c r="M44" s="1715" t="e">
        <v>#VALUE!</v>
      </c>
      <c r="N44" s="1656">
        <f t="shared" si="0"/>
        <v>6.16</v>
      </c>
    </row>
    <row r="45" spans="1:14" ht="17.25" customHeight="1" thickBot="1">
      <c r="A45" s="1673">
        <v>45</v>
      </c>
      <c r="B45" s="1669">
        <v>1500</v>
      </c>
      <c r="C45" s="1507">
        <v>169426.59686567794</v>
      </c>
      <c r="D45" s="1507">
        <v>262255.98322225525</v>
      </c>
      <c r="E45" s="3338" t="s">
        <v>3296</v>
      </c>
      <c r="F45" s="3339"/>
      <c r="G45" s="1654"/>
      <c r="H45" s="1687"/>
      <c r="I45" s="1687"/>
      <c r="J45" s="1688"/>
      <c r="K45" s="1688"/>
      <c r="L45" s="1688"/>
      <c r="M45" s="1689"/>
      <c r="N45" s="1656">
        <f t="shared" si="0"/>
        <v>6.16</v>
      </c>
    </row>
    <row r="46" spans="1:14" ht="15.75" customHeight="1">
      <c r="A46" s="3406" t="s">
        <v>3299</v>
      </c>
      <c r="B46" s="3313"/>
      <c r="C46" s="3414"/>
      <c r="D46" s="3436"/>
      <c r="E46" s="3313"/>
      <c r="F46" s="3435"/>
      <c r="G46" s="1654"/>
      <c r="H46" s="3416" t="s">
        <v>3300</v>
      </c>
      <c r="I46" s="3417"/>
      <c r="J46" s="3417"/>
      <c r="K46" s="3417"/>
      <c r="L46" s="3417"/>
      <c r="M46" s="3418"/>
      <c r="N46" s="1656">
        <f t="shared" si="0"/>
        <v>6.16</v>
      </c>
    </row>
    <row r="47" spans="1:14" ht="17.100000000000001" customHeight="1">
      <c r="A47" s="1673">
        <v>22</v>
      </c>
      <c r="B47" s="1669">
        <v>1500</v>
      </c>
      <c r="C47" s="1507">
        <v>102961.47060049199</v>
      </c>
      <c r="D47" s="1661" t="s">
        <v>3190</v>
      </c>
      <c r="E47" s="1670" t="s">
        <v>3190</v>
      </c>
      <c r="F47" s="1672" t="s">
        <v>3190</v>
      </c>
      <c r="G47" s="1654"/>
      <c r="H47" s="3422" t="s">
        <v>3155</v>
      </c>
      <c r="I47" s="3423"/>
      <c r="J47" s="3424" t="s">
        <v>3225</v>
      </c>
      <c r="K47" s="3425"/>
      <c r="L47" s="3425"/>
      <c r="M47" s="3426"/>
      <c r="N47" s="1656">
        <f t="shared" si="0"/>
        <v>6.16</v>
      </c>
    </row>
    <row r="48" spans="1:14" ht="18" customHeight="1">
      <c r="A48" s="1673">
        <v>22</v>
      </c>
      <c r="B48" s="1669">
        <v>1000</v>
      </c>
      <c r="C48" s="1507">
        <v>114148.69387523503</v>
      </c>
      <c r="D48" s="1661" t="s">
        <v>3190</v>
      </c>
      <c r="E48" s="1670" t="s">
        <v>3190</v>
      </c>
      <c r="F48" s="1672" t="s">
        <v>3190</v>
      </c>
      <c r="G48" s="1654"/>
      <c r="H48" s="3427" t="s">
        <v>3160</v>
      </c>
      <c r="I48" s="3429" t="s">
        <v>3271</v>
      </c>
      <c r="J48" s="3442" t="s">
        <v>3157</v>
      </c>
      <c r="K48" s="3443"/>
      <c r="L48" s="3433" t="s">
        <v>3272</v>
      </c>
      <c r="M48" s="3434"/>
      <c r="N48" s="1656">
        <f t="shared" si="0"/>
        <v>6.16</v>
      </c>
    </row>
    <row r="49" spans="1:14" ht="24.75" customHeight="1">
      <c r="A49" s="3406" t="s">
        <v>3301</v>
      </c>
      <c r="B49" s="3313"/>
      <c r="C49" s="3414"/>
      <c r="D49" s="3407"/>
      <c r="E49" s="3407"/>
      <c r="F49" s="3435"/>
      <c r="G49" s="1654"/>
      <c r="H49" s="3428"/>
      <c r="I49" s="3430"/>
      <c r="J49" s="1706" t="s">
        <v>3273</v>
      </c>
      <c r="K49" s="1500" t="s">
        <v>3244</v>
      </c>
      <c r="L49" s="1500" t="s">
        <v>3274</v>
      </c>
      <c r="M49" s="1713" t="s">
        <v>3244</v>
      </c>
      <c r="N49" s="1656">
        <f t="shared" si="0"/>
        <v>6.16</v>
      </c>
    </row>
    <row r="50" spans="1:14" ht="17.100000000000001" customHeight="1">
      <c r="A50" s="1673">
        <v>30</v>
      </c>
      <c r="B50" s="1669">
        <v>1500</v>
      </c>
      <c r="C50" s="1507">
        <v>118706.1180315589</v>
      </c>
      <c r="D50" s="1507">
        <v>208543.04741663809</v>
      </c>
      <c r="E50" s="1709">
        <v>205361.7042452826</v>
      </c>
      <c r="F50" s="1708" t="s">
        <v>3190</v>
      </c>
      <c r="G50" s="1654"/>
      <c r="H50" s="1673">
        <v>37</v>
      </c>
      <c r="I50" s="1669">
        <v>3000</v>
      </c>
      <c r="J50" s="1507">
        <v>109136.98701048001</v>
      </c>
      <c r="K50" s="1690" t="s">
        <v>3190</v>
      </c>
      <c r="L50" s="1691" t="s">
        <v>3190</v>
      </c>
      <c r="M50" s="1692" t="s">
        <v>3190</v>
      </c>
      <c r="N50" s="1656">
        <f t="shared" si="0"/>
        <v>6.16</v>
      </c>
    </row>
    <row r="51" spans="1:14" ht="17.100000000000001" customHeight="1" thickBot="1">
      <c r="A51" s="1673">
        <v>37</v>
      </c>
      <c r="B51" s="1669">
        <v>1500</v>
      </c>
      <c r="C51" s="1507">
        <v>126772.0234778022</v>
      </c>
      <c r="D51" s="1507">
        <v>230495.8159325624</v>
      </c>
      <c r="E51" s="1709">
        <v>219317.5964592477</v>
      </c>
      <c r="F51" s="1708" t="s">
        <v>3190</v>
      </c>
      <c r="G51" s="1654"/>
      <c r="H51" s="1683">
        <v>45</v>
      </c>
      <c r="I51" s="1684">
        <v>3000</v>
      </c>
      <c r="J51" s="1705">
        <v>124933.12986725997</v>
      </c>
      <c r="K51" s="1693" t="s">
        <v>3190</v>
      </c>
      <c r="L51" s="1694" t="s">
        <v>3190</v>
      </c>
      <c r="M51" s="1695" t="s">
        <v>3190</v>
      </c>
      <c r="N51" s="1656">
        <f t="shared" si="0"/>
        <v>6.16</v>
      </c>
    </row>
    <row r="52" spans="1:14" ht="15.75" customHeight="1" thickBot="1">
      <c r="A52" s="1673">
        <v>45</v>
      </c>
      <c r="B52" s="1669">
        <v>1500</v>
      </c>
      <c r="C52" s="1507">
        <v>135817.84264616581</v>
      </c>
      <c r="D52" s="1507">
        <v>251066.50092923272</v>
      </c>
      <c r="E52" s="1709">
        <v>234954.19827317426</v>
      </c>
      <c r="F52" s="1708" t="s">
        <v>3190</v>
      </c>
      <c r="G52" s="1654"/>
      <c r="N52" s="1656">
        <f t="shared" si="0"/>
        <v>6.16</v>
      </c>
    </row>
    <row r="53" spans="1:14" ht="18" customHeight="1">
      <c r="A53" s="3409" t="s">
        <v>3302</v>
      </c>
      <c r="B53" s="3410"/>
      <c r="C53" s="3419"/>
      <c r="D53" s="3419"/>
      <c r="E53" s="3439" t="s">
        <v>3192</v>
      </c>
      <c r="F53" s="3440"/>
      <c r="G53" s="1654"/>
      <c r="H53" s="3398" t="s">
        <v>3303</v>
      </c>
      <c r="I53" s="3444"/>
      <c r="J53" s="3444"/>
      <c r="K53" s="3444"/>
      <c r="L53" s="3444"/>
      <c r="M53" s="3445"/>
      <c r="N53" s="1656">
        <f t="shared" si="0"/>
        <v>6.16</v>
      </c>
    </row>
    <row r="54" spans="1:14" ht="17.100000000000001" customHeight="1">
      <c r="A54" s="1673">
        <v>37</v>
      </c>
      <c r="B54" s="1669">
        <v>1500</v>
      </c>
      <c r="C54" s="1507">
        <v>218939.94434492177</v>
      </c>
      <c r="D54" s="1507">
        <v>268849.05129020743</v>
      </c>
      <c r="E54" s="3338" t="s">
        <v>3295</v>
      </c>
      <c r="F54" s="3339"/>
      <c r="G54" s="1654"/>
      <c r="H54" s="3446" t="s">
        <v>3155</v>
      </c>
      <c r="I54" s="3447"/>
      <c r="J54" s="3448" t="s">
        <v>3225</v>
      </c>
      <c r="K54" s="3448"/>
      <c r="L54" s="3448"/>
      <c r="M54" s="3449"/>
      <c r="N54" s="1656">
        <f t="shared" si="0"/>
        <v>6.16</v>
      </c>
    </row>
    <row r="55" spans="1:14" ht="24.75" customHeight="1">
      <c r="A55" s="1673">
        <v>45</v>
      </c>
      <c r="B55" s="1669">
        <v>1500</v>
      </c>
      <c r="C55" s="1507">
        <v>221815.0585188538</v>
      </c>
      <c r="D55" s="1507">
        <v>323517.90975043748</v>
      </c>
      <c r="E55" s="3338" t="s">
        <v>3295</v>
      </c>
      <c r="F55" s="3339"/>
      <c r="G55" s="1654"/>
      <c r="H55" s="1717" t="s">
        <v>3160</v>
      </c>
      <c r="I55" s="1500" t="s">
        <v>3271</v>
      </c>
      <c r="J55" s="3402" t="s">
        <v>3273</v>
      </c>
      <c r="K55" s="3402"/>
      <c r="L55" s="3402" t="s">
        <v>3244</v>
      </c>
      <c r="M55" s="3403"/>
      <c r="N55" s="1656">
        <f t="shared" si="0"/>
        <v>6.16</v>
      </c>
    </row>
    <row r="56" spans="1:14" ht="17.100000000000001" customHeight="1">
      <c r="A56" s="1673">
        <v>55</v>
      </c>
      <c r="B56" s="1669">
        <v>1500</v>
      </c>
      <c r="C56" s="1507">
        <v>258904.03136257656</v>
      </c>
      <c r="D56" s="1507">
        <v>326115.57540658501</v>
      </c>
      <c r="E56" s="3338" t="s">
        <v>3295</v>
      </c>
      <c r="F56" s="3339"/>
      <c r="G56" s="1654"/>
      <c r="H56" s="3409" t="s">
        <v>3304</v>
      </c>
      <c r="I56" s="3324"/>
      <c r="J56" s="3450"/>
      <c r="K56" s="3450"/>
      <c r="L56" s="3324"/>
      <c r="M56" s="3438"/>
      <c r="N56" s="1656">
        <f t="shared" si="0"/>
        <v>6.16</v>
      </c>
    </row>
    <row r="57" spans="1:14" ht="17.100000000000001" customHeight="1">
      <c r="A57" s="1673">
        <v>75</v>
      </c>
      <c r="B57" s="1669">
        <v>1500</v>
      </c>
      <c r="C57" s="1507">
        <v>262497.92407999159</v>
      </c>
      <c r="D57" s="1507">
        <v>355456.11555156106</v>
      </c>
      <c r="E57" s="3338" t="s">
        <v>3295</v>
      </c>
      <c r="F57" s="3339"/>
      <c r="G57" s="1654"/>
      <c r="H57" s="1673">
        <v>1.1000000000000001</v>
      </c>
      <c r="I57" s="1669">
        <v>3000</v>
      </c>
      <c r="J57" s="3451">
        <v>12475</v>
      </c>
      <c r="K57" s="3451"/>
      <c r="L57" s="3376" t="s">
        <v>3190</v>
      </c>
      <c r="M57" s="3377"/>
      <c r="N57" s="1656">
        <f t="shared" si="0"/>
        <v>6.16</v>
      </c>
    </row>
    <row r="58" spans="1:14" ht="17.100000000000001" customHeight="1">
      <c r="A58" s="3452" t="s">
        <v>3305</v>
      </c>
      <c r="B58" s="3407"/>
      <c r="C58" s="3414"/>
      <c r="D58" s="3414"/>
      <c r="E58" s="3407"/>
      <c r="F58" s="3408"/>
      <c r="G58" s="1654"/>
      <c r="H58" s="3409" t="s">
        <v>3306</v>
      </c>
      <c r="I58" s="3324"/>
      <c r="J58" s="3453"/>
      <c r="K58" s="3453"/>
      <c r="L58" s="3324"/>
      <c r="M58" s="3438"/>
      <c r="N58" s="1656">
        <f t="shared" si="0"/>
        <v>6.16</v>
      </c>
    </row>
    <row r="59" spans="1:14" ht="17.100000000000001" customHeight="1">
      <c r="A59" s="1673">
        <v>22</v>
      </c>
      <c r="B59" s="1618">
        <v>1000</v>
      </c>
      <c r="C59" s="1507">
        <v>125560.73934321961</v>
      </c>
      <c r="D59" s="1507">
        <v>307785.40234228049</v>
      </c>
      <c r="E59" s="1718">
        <v>251117.38604942636</v>
      </c>
      <c r="F59" s="1672" t="s">
        <v>3190</v>
      </c>
      <c r="G59" s="1654"/>
      <c r="H59" s="1673">
        <v>4</v>
      </c>
      <c r="I59" s="1669">
        <v>3000</v>
      </c>
      <c r="J59" s="3454">
        <v>18057</v>
      </c>
      <c r="K59" s="3454"/>
      <c r="L59" s="3376" t="s">
        <v>3190</v>
      </c>
      <c r="M59" s="3377"/>
      <c r="N59" s="1656">
        <f t="shared" si="0"/>
        <v>6.16</v>
      </c>
    </row>
    <row r="60" spans="1:14" ht="17.100000000000001" customHeight="1">
      <c r="A60" s="1673">
        <v>30</v>
      </c>
      <c r="B60" s="1618">
        <v>1000</v>
      </c>
      <c r="C60" s="1507">
        <v>137800.45243644493</v>
      </c>
      <c r="D60" s="1507">
        <v>320023.75122316816</v>
      </c>
      <c r="E60" s="1718">
        <v>275600.90487288986</v>
      </c>
      <c r="F60" s="1672" t="s">
        <v>3190</v>
      </c>
      <c r="G60" s="1696"/>
      <c r="H60" s="3409" t="s">
        <v>3307</v>
      </c>
      <c r="I60" s="3324"/>
      <c r="J60" s="3453"/>
      <c r="K60" s="3453"/>
      <c r="L60" s="3324"/>
      <c r="M60" s="3438"/>
      <c r="N60" s="1656">
        <f t="shared" si="0"/>
        <v>6.16</v>
      </c>
    </row>
    <row r="61" spans="1:14" ht="17.100000000000001" customHeight="1">
      <c r="A61" s="1673">
        <v>37</v>
      </c>
      <c r="B61" s="1618">
        <v>1000</v>
      </c>
      <c r="C61" s="1507">
        <v>158878.89726518153</v>
      </c>
      <c r="D61" s="1507">
        <v>341104.92447658005</v>
      </c>
      <c r="E61" s="1718">
        <v>317757.79453036305</v>
      </c>
      <c r="F61" s="1672" t="s">
        <v>3190</v>
      </c>
      <c r="G61" s="1696"/>
      <c r="H61" s="1673">
        <v>5.5</v>
      </c>
      <c r="I61" s="1669">
        <v>3000</v>
      </c>
      <c r="J61" s="3454">
        <v>20410</v>
      </c>
      <c r="K61" s="3454"/>
      <c r="L61" s="3376" t="s">
        <v>3190</v>
      </c>
      <c r="M61" s="3377"/>
      <c r="N61" s="1656">
        <f t="shared" si="0"/>
        <v>6.16</v>
      </c>
    </row>
    <row r="62" spans="1:14" ht="15" customHeight="1">
      <c r="A62" s="1673">
        <v>75</v>
      </c>
      <c r="B62" s="1618">
        <v>1500</v>
      </c>
      <c r="C62" s="1507">
        <v>204208.94481998438</v>
      </c>
      <c r="D62" s="1507">
        <v>386430.87939437001</v>
      </c>
      <c r="E62" s="1672" t="s">
        <v>3190</v>
      </c>
      <c r="F62" s="1672" t="s">
        <v>3190</v>
      </c>
      <c r="G62" s="1696"/>
      <c r="H62" s="3409" t="s">
        <v>3308</v>
      </c>
      <c r="I62" s="3324"/>
      <c r="J62" s="3453"/>
      <c r="K62" s="3453"/>
      <c r="L62" s="3324"/>
      <c r="M62" s="3438"/>
      <c r="N62" s="1656">
        <f t="shared" si="0"/>
        <v>6.16</v>
      </c>
    </row>
    <row r="63" spans="1:14" ht="17.100000000000001" customHeight="1">
      <c r="A63" s="1673">
        <v>90</v>
      </c>
      <c r="B63" s="1618">
        <v>1500</v>
      </c>
      <c r="C63" s="1507">
        <v>221659.94904296019</v>
      </c>
      <c r="D63" s="1507">
        <v>403883.24782968342</v>
      </c>
      <c r="E63" s="1672" t="s">
        <v>3190</v>
      </c>
      <c r="F63" s="1672" t="s">
        <v>3190</v>
      </c>
      <c r="G63" s="1654"/>
      <c r="H63" s="1673">
        <v>7.5</v>
      </c>
      <c r="I63" s="1669">
        <v>3000</v>
      </c>
      <c r="J63" s="3455">
        <v>23565</v>
      </c>
      <c r="K63" s="3456"/>
      <c r="L63" s="3376" t="s">
        <v>3190</v>
      </c>
      <c r="M63" s="3377"/>
      <c r="N63" s="1656">
        <f t="shared" si="0"/>
        <v>6.16</v>
      </c>
    </row>
    <row r="64" spans="1:14" ht="17.100000000000001" customHeight="1">
      <c r="A64" s="1673">
        <v>110</v>
      </c>
      <c r="B64" s="1618">
        <v>1500</v>
      </c>
      <c r="C64" s="1507">
        <v>257016.24019734276</v>
      </c>
      <c r="D64" s="1507">
        <v>439467.36244445038</v>
      </c>
      <c r="E64" s="1672" t="s">
        <v>3190</v>
      </c>
      <c r="F64" s="1672" t="s">
        <v>3190</v>
      </c>
      <c r="G64" s="1696"/>
      <c r="H64" s="1673">
        <v>11</v>
      </c>
      <c r="I64" s="1669">
        <v>3000</v>
      </c>
      <c r="J64" s="3455">
        <v>26775</v>
      </c>
      <c r="K64" s="3456"/>
      <c r="L64" s="3376" t="s">
        <v>3190</v>
      </c>
      <c r="M64" s="3377"/>
      <c r="N64" s="1656">
        <f t="shared" si="0"/>
        <v>6.16</v>
      </c>
    </row>
    <row r="65" spans="1:14" ht="17.100000000000001" customHeight="1">
      <c r="A65" s="1673">
        <v>132</v>
      </c>
      <c r="B65" s="1618">
        <v>1500</v>
      </c>
      <c r="C65" s="1507">
        <v>284667.46006878553</v>
      </c>
      <c r="D65" s="1507">
        <v>476493.44950009329</v>
      </c>
      <c r="E65" s="1672" t="s">
        <v>3190</v>
      </c>
      <c r="F65" s="1672" t="s">
        <v>3190</v>
      </c>
      <c r="G65" s="1696"/>
      <c r="H65" s="3409" t="s">
        <v>3309</v>
      </c>
      <c r="I65" s="3324"/>
      <c r="J65" s="3453"/>
      <c r="K65" s="3453"/>
      <c r="L65" s="3324"/>
      <c r="M65" s="3438"/>
      <c r="N65" s="1656">
        <f t="shared" si="0"/>
        <v>6.16</v>
      </c>
    </row>
    <row r="66" spans="1:14" ht="15" customHeight="1">
      <c r="A66" s="3457" t="s">
        <v>3276</v>
      </c>
      <c r="B66" s="3458"/>
      <c r="C66" s="3419"/>
      <c r="D66" s="3419"/>
      <c r="E66" s="3459" t="s">
        <v>3202</v>
      </c>
      <c r="F66" s="3460"/>
      <c r="H66" s="1673">
        <v>15</v>
      </c>
      <c r="I66" s="1669">
        <v>3000</v>
      </c>
      <c r="J66" s="3455">
        <v>39046</v>
      </c>
      <c r="K66" s="3456"/>
      <c r="L66" s="3376" t="s">
        <v>3190</v>
      </c>
      <c r="M66" s="3377"/>
      <c r="N66" s="1656">
        <f t="shared" si="0"/>
        <v>6.16</v>
      </c>
    </row>
    <row r="67" spans="1:14" ht="14.25" customHeight="1">
      <c r="A67" s="1659">
        <v>22</v>
      </c>
      <c r="B67" s="1660">
        <v>1500</v>
      </c>
      <c r="C67" s="1507">
        <v>212319.99395944338</v>
      </c>
      <c r="D67" s="1507">
        <v>390105.55401870253</v>
      </c>
      <c r="E67" s="3338" t="s">
        <v>3310</v>
      </c>
      <c r="F67" s="3339"/>
      <c r="H67" s="1673">
        <v>18.5</v>
      </c>
      <c r="I67" s="1669">
        <v>3000</v>
      </c>
      <c r="J67" s="3455">
        <v>45505</v>
      </c>
      <c r="K67" s="3456"/>
      <c r="L67" s="3376" t="s">
        <v>3190</v>
      </c>
      <c r="M67" s="3377"/>
      <c r="N67" s="1656">
        <f t="shared" si="0"/>
        <v>6.16</v>
      </c>
    </row>
    <row r="68" spans="1:14" ht="15.75">
      <c r="A68" s="1659">
        <v>30</v>
      </c>
      <c r="B68" s="1660">
        <v>1500</v>
      </c>
      <c r="C68" s="1507">
        <v>220039.67551645078</v>
      </c>
      <c r="D68" s="1507">
        <v>397825.23557570996</v>
      </c>
      <c r="E68" s="3338" t="s">
        <v>3311</v>
      </c>
      <c r="F68" s="3339"/>
      <c r="H68" s="3406" t="s">
        <v>3312</v>
      </c>
      <c r="I68" s="3313"/>
      <c r="J68" s="3414"/>
      <c r="K68" s="3414"/>
      <c r="L68" s="3313"/>
      <c r="M68" s="3435"/>
      <c r="N68" s="1656">
        <f t="shared" si="0"/>
        <v>6.16</v>
      </c>
    </row>
    <row r="69" spans="1:14" ht="15.75" customHeight="1">
      <c r="A69" s="1659">
        <v>37</v>
      </c>
      <c r="B69" s="1660">
        <v>1500</v>
      </c>
      <c r="C69" s="1507">
        <v>265466.47946457641</v>
      </c>
      <c r="D69" s="1507">
        <v>466632.46798625059</v>
      </c>
      <c r="E69" s="3338" t="s">
        <v>3313</v>
      </c>
      <c r="F69" s="3339"/>
      <c r="H69" s="1673">
        <v>30</v>
      </c>
      <c r="I69" s="1669">
        <v>3000</v>
      </c>
      <c r="J69" s="3455">
        <v>66313</v>
      </c>
      <c r="K69" s="3456"/>
      <c r="L69" s="3376" t="s">
        <v>3190</v>
      </c>
      <c r="M69" s="3377"/>
      <c r="N69" s="1656">
        <f t="shared" si="0"/>
        <v>6.16</v>
      </c>
    </row>
    <row r="70" spans="1:14" ht="15">
      <c r="A70" s="1659">
        <v>45</v>
      </c>
      <c r="B70" s="1660">
        <v>1500</v>
      </c>
      <c r="C70" s="1507">
        <v>284734.05710118165</v>
      </c>
      <c r="D70" s="1507">
        <v>485897.17050868203</v>
      </c>
      <c r="E70" s="3338" t="s">
        <v>3314</v>
      </c>
      <c r="F70" s="3339"/>
      <c r="H70" s="1673">
        <v>45</v>
      </c>
      <c r="I70" s="1669">
        <v>3000</v>
      </c>
      <c r="J70" s="3455">
        <v>90912</v>
      </c>
      <c r="K70" s="3456"/>
      <c r="L70" s="3376" t="s">
        <v>3190</v>
      </c>
      <c r="M70" s="3377"/>
      <c r="N70" s="1656">
        <f t="shared" si="0"/>
        <v>6.16</v>
      </c>
    </row>
    <row r="71" spans="1:14" ht="15.75">
      <c r="A71" s="1659">
        <v>55</v>
      </c>
      <c r="B71" s="1660">
        <v>1500</v>
      </c>
      <c r="C71" s="1507">
        <v>298245.65616157517</v>
      </c>
      <c r="D71" s="1507">
        <v>499658.90450220759</v>
      </c>
      <c r="E71" s="3338" t="s">
        <v>3315</v>
      </c>
      <c r="F71" s="3339"/>
      <c r="H71" s="3406" t="s">
        <v>3316</v>
      </c>
      <c r="I71" s="3313"/>
      <c r="J71" s="3414"/>
      <c r="K71" s="3414"/>
      <c r="L71" s="3313"/>
      <c r="M71" s="3435"/>
      <c r="N71" s="1656">
        <f t="shared" si="0"/>
        <v>6.16</v>
      </c>
    </row>
    <row r="72" spans="1:14" ht="15.75" thickBot="1">
      <c r="A72" s="1664">
        <v>75</v>
      </c>
      <c r="B72" s="1665">
        <v>1500</v>
      </c>
      <c r="C72" s="1705">
        <v>342529.60222556279</v>
      </c>
      <c r="D72" s="1705">
        <v>543694.15319015004</v>
      </c>
      <c r="E72" s="3343" t="s">
        <v>3317</v>
      </c>
      <c r="F72" s="3344"/>
      <c r="H72" s="1683">
        <v>45</v>
      </c>
      <c r="I72" s="1684">
        <v>3000</v>
      </c>
      <c r="J72" s="3461">
        <v>101782</v>
      </c>
      <c r="K72" s="3462"/>
      <c r="L72" s="3374" t="s">
        <v>3190</v>
      </c>
      <c r="M72" s="3375"/>
      <c r="N72" s="1656">
        <f t="shared" si="0"/>
        <v>6.16</v>
      </c>
    </row>
  </sheetData>
  <mergeCells count="126">
    <mergeCell ref="E69:F69"/>
    <mergeCell ref="J69:K69"/>
    <mergeCell ref="L69:M69"/>
    <mergeCell ref="E70:F70"/>
    <mergeCell ref="J70:K70"/>
    <mergeCell ref="L70:M70"/>
    <mergeCell ref="E71:F71"/>
    <mergeCell ref="H71:M71"/>
    <mergeCell ref="E72:F72"/>
    <mergeCell ref="J72:K72"/>
    <mergeCell ref="L72:M72"/>
    <mergeCell ref="A66:D66"/>
    <mergeCell ref="E66:F66"/>
    <mergeCell ref="J66:K66"/>
    <mergeCell ref="L66:M66"/>
    <mergeCell ref="E67:F67"/>
    <mergeCell ref="J67:K67"/>
    <mergeCell ref="L67:M67"/>
    <mergeCell ref="E68:F68"/>
    <mergeCell ref="H68:M68"/>
    <mergeCell ref="H60:M60"/>
    <mergeCell ref="J61:K61"/>
    <mergeCell ref="L61:M61"/>
    <mergeCell ref="H62:M62"/>
    <mergeCell ref="J63:K63"/>
    <mergeCell ref="L63:M63"/>
    <mergeCell ref="J64:K64"/>
    <mergeCell ref="L64:M64"/>
    <mergeCell ref="H65:M65"/>
    <mergeCell ref="E56:F56"/>
    <mergeCell ref="H56:M56"/>
    <mergeCell ref="E57:F57"/>
    <mergeCell ref="J57:K57"/>
    <mergeCell ref="L57:M57"/>
    <mergeCell ref="A58:F58"/>
    <mergeCell ref="H58:M58"/>
    <mergeCell ref="J59:K59"/>
    <mergeCell ref="L59:M59"/>
    <mergeCell ref="A53:D53"/>
    <mergeCell ref="E53:F53"/>
    <mergeCell ref="H53:M53"/>
    <mergeCell ref="E54:F54"/>
    <mergeCell ref="H54:I54"/>
    <mergeCell ref="J54:M54"/>
    <mergeCell ref="E55:F55"/>
    <mergeCell ref="J55:K55"/>
    <mergeCell ref="L55:M55"/>
    <mergeCell ref="E44:F44"/>
    <mergeCell ref="E45:F45"/>
    <mergeCell ref="A46:F46"/>
    <mergeCell ref="H46:M46"/>
    <mergeCell ref="H47:I47"/>
    <mergeCell ref="J47:M47"/>
    <mergeCell ref="H48:H49"/>
    <mergeCell ref="I48:I49"/>
    <mergeCell ref="J48:K48"/>
    <mergeCell ref="L48:M48"/>
    <mergeCell ref="A49:F49"/>
    <mergeCell ref="E41:F41"/>
    <mergeCell ref="H41:I41"/>
    <mergeCell ref="J41:M41"/>
    <mergeCell ref="E42:F42"/>
    <mergeCell ref="H42:H43"/>
    <mergeCell ref="I42:I43"/>
    <mergeCell ref="J42:K42"/>
    <mergeCell ref="L42:M42"/>
    <mergeCell ref="E43:F43"/>
    <mergeCell ref="E31:F31"/>
    <mergeCell ref="A32:F32"/>
    <mergeCell ref="H33:M33"/>
    <mergeCell ref="H35:M35"/>
    <mergeCell ref="H37:M37"/>
    <mergeCell ref="A38:D38"/>
    <mergeCell ref="E38:F38"/>
    <mergeCell ref="E39:F39"/>
    <mergeCell ref="E40:F40"/>
    <mergeCell ref="H40:M40"/>
    <mergeCell ref="H25:M25"/>
    <mergeCell ref="A26:D26"/>
    <mergeCell ref="E26:F26"/>
    <mergeCell ref="E27:F27"/>
    <mergeCell ref="H27:M27"/>
    <mergeCell ref="E28:F28"/>
    <mergeCell ref="E29:F29"/>
    <mergeCell ref="H29:M29"/>
    <mergeCell ref="E30:F30"/>
    <mergeCell ref="E20:F20"/>
    <mergeCell ref="H20:H21"/>
    <mergeCell ref="I20:I21"/>
    <mergeCell ref="J20:K20"/>
    <mergeCell ref="L20:M20"/>
    <mergeCell ref="E21:F21"/>
    <mergeCell ref="E22:F22"/>
    <mergeCell ref="H22:M22"/>
    <mergeCell ref="A23:F23"/>
    <mergeCell ref="A13:F13"/>
    <mergeCell ref="H13:K13"/>
    <mergeCell ref="L13:M13"/>
    <mergeCell ref="L14:M14"/>
    <mergeCell ref="L15:M15"/>
    <mergeCell ref="A16:F16"/>
    <mergeCell ref="L16:M16"/>
    <mergeCell ref="H18:M18"/>
    <mergeCell ref="A19:D19"/>
    <mergeCell ref="E19:F19"/>
    <mergeCell ref="H19:I19"/>
    <mergeCell ref="J19:M19"/>
    <mergeCell ref="A10:B10"/>
    <mergeCell ref="C10:F10"/>
    <mergeCell ref="H10:I10"/>
    <mergeCell ref="J10:M10"/>
    <mergeCell ref="A11:A12"/>
    <mergeCell ref="B11:B12"/>
    <mergeCell ref="C11:D11"/>
    <mergeCell ref="H11:H12"/>
    <mergeCell ref="I11:I12"/>
    <mergeCell ref="J11:K11"/>
    <mergeCell ref="A1:E3"/>
    <mergeCell ref="F1:J3"/>
    <mergeCell ref="K1:M3"/>
    <mergeCell ref="A4:M4"/>
    <mergeCell ref="A5:F5"/>
    <mergeCell ref="H5:M5"/>
    <mergeCell ref="A7:M7"/>
    <mergeCell ref="A9:F9"/>
    <mergeCell ref="H9:M9"/>
  </mergeCells>
  <printOptions horizontalCentered="1"/>
  <pageMargins left="0" right="0" top="0" bottom="0" header="0" footer="0"/>
  <pageSetup paperSize="9" scale="59" fitToHeight="0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002060"/>
    <pageSetUpPr fitToPage="1"/>
  </sheetPr>
  <dimension ref="A1:H54"/>
  <sheetViews>
    <sheetView view="pageBreakPreview" topLeftCell="B1" zoomScaleNormal="100" zoomScaleSheetLayoutView="100" workbookViewId="0">
      <selection activeCell="K12" sqref="K12"/>
    </sheetView>
  </sheetViews>
  <sheetFormatPr defaultRowHeight="12.75"/>
  <cols>
    <col min="1" max="1" width="4.42578125" style="1546" hidden="1" customWidth="1"/>
    <col min="2" max="2" width="10.7109375" style="1546" customWidth="1"/>
    <col min="3" max="3" width="9.42578125" style="1739" customWidth="1"/>
    <col min="4" max="4" width="19" style="1546" customWidth="1"/>
    <col min="5" max="5" width="19.28515625" style="1546" customWidth="1"/>
    <col min="6" max="6" width="15.42578125" style="1546" customWidth="1"/>
    <col min="7" max="7" width="9.140625" style="1546"/>
    <col min="8" max="8" width="7.7109375" style="1546" customWidth="1"/>
    <col min="9" max="16384" width="9.140625" style="1546"/>
  </cols>
  <sheetData>
    <row r="1" spans="1:8" ht="16.5" customHeight="1" thickBot="1">
      <c r="A1" s="1719"/>
      <c r="B1" s="3463" t="s">
        <v>3327</v>
      </c>
      <c r="C1" s="3463"/>
      <c r="D1" s="3463"/>
      <c r="E1" s="3463"/>
      <c r="F1" s="3463"/>
      <c r="G1" s="3463"/>
      <c r="H1" s="3464"/>
    </row>
    <row r="2" spans="1:8" ht="15.75" customHeight="1">
      <c r="A2" s="1720"/>
      <c r="B2" s="3465" t="s">
        <v>3328</v>
      </c>
      <c r="C2" s="3467" t="s">
        <v>3329</v>
      </c>
      <c r="D2" s="3356" t="s">
        <v>3157</v>
      </c>
      <c r="E2" s="3357"/>
      <c r="F2" s="3469" t="s">
        <v>3272</v>
      </c>
      <c r="G2" s="3470"/>
      <c r="H2" s="3471"/>
    </row>
    <row r="3" spans="1:8" ht="27.75" customHeight="1" thickBot="1">
      <c r="A3" s="1721"/>
      <c r="B3" s="3466"/>
      <c r="C3" s="3468"/>
      <c r="D3" s="1722" t="s">
        <v>3330</v>
      </c>
      <c r="E3" s="1723" t="s">
        <v>3331</v>
      </c>
      <c r="F3" s="1724" t="s">
        <v>3332</v>
      </c>
      <c r="G3" s="3472" t="s">
        <v>3333</v>
      </c>
      <c r="H3" s="3473"/>
    </row>
    <row r="4" spans="1:8">
      <c r="A4" s="1725"/>
      <c r="B4" s="3474" t="s">
        <v>3334</v>
      </c>
      <c r="C4" s="3475"/>
      <c r="D4" s="3475"/>
      <c r="E4" s="3475"/>
      <c r="F4" s="3475"/>
      <c r="G4" s="3475"/>
      <c r="H4" s="3476"/>
    </row>
    <row r="5" spans="1:8">
      <c r="A5" s="1726"/>
      <c r="B5" s="1727">
        <v>0.55000000000000004</v>
      </c>
      <c r="C5" s="1728">
        <v>3000</v>
      </c>
      <c r="D5" s="1729">
        <f>'ВР 140-15 ВЫСОКОГО давления (2'!E9*'ВР 140-15 ВЫСОКОГО давления (2'!J9</f>
        <v>178076.86057700001</v>
      </c>
      <c r="E5" s="1730" t="s">
        <v>3190</v>
      </c>
      <c r="F5" s="1729">
        <f>'ВР 140-15 ВЫСОКОГО давления (2'!G9*'ВР 140-15 ВЫСОКОГО давления (2'!J9</f>
        <v>216009.27910099993</v>
      </c>
      <c r="G5" s="3477" t="s">
        <v>3190</v>
      </c>
      <c r="H5" s="3478"/>
    </row>
    <row r="6" spans="1:8">
      <c r="A6" s="1726"/>
      <c r="B6" s="1727">
        <v>0.75</v>
      </c>
      <c r="C6" s="1728">
        <v>3000</v>
      </c>
      <c r="D6" s="1729">
        <f>'ВР 140-15 ВЫСОКОГО давления (2'!E10*'ВР 140-15 ВЫСОКОГО давления (2'!J10</f>
        <v>178076.86057700001</v>
      </c>
      <c r="E6" s="1730" t="s">
        <v>3190</v>
      </c>
      <c r="F6" s="1729">
        <f>'ВР 140-15 ВЫСОКОГО давления (2'!G10*'ВР 140-15 ВЫСОКОГО давления (2'!J10</f>
        <v>216009.27910099993</v>
      </c>
      <c r="G6" s="3477" t="s">
        <v>3190</v>
      </c>
      <c r="H6" s="3478"/>
    </row>
    <row r="7" spans="1:8">
      <c r="A7" s="1726"/>
      <c r="B7" s="3479" t="s">
        <v>3335</v>
      </c>
      <c r="C7" s="3480"/>
      <c r="D7" s="3480"/>
      <c r="E7" s="3480"/>
      <c r="F7" s="3480"/>
      <c r="G7" s="3480"/>
      <c r="H7" s="3481"/>
    </row>
    <row r="8" spans="1:8">
      <c r="A8" s="1726"/>
      <c r="B8" s="1727">
        <v>0.25</v>
      </c>
      <c r="C8" s="1728">
        <v>1500</v>
      </c>
      <c r="D8" s="1729">
        <f>'ВР 140-15 ВЫСОКОГО давления (2'!E12*'ВР 140-15 ВЫСОКОГО давления (2'!J12</f>
        <v>216252.43562999996</v>
      </c>
      <c r="E8" s="1730" t="s">
        <v>3190</v>
      </c>
      <c r="F8" s="1729">
        <f>'ВР 140-15 ВЫСОКОГО давления (2'!G12*'ВР 140-15 ВЫСОКОГО давления (2'!J12</f>
        <v>266828.99366199994</v>
      </c>
      <c r="G8" s="3477" t="s">
        <v>3190</v>
      </c>
      <c r="H8" s="3478"/>
    </row>
    <row r="9" spans="1:8">
      <c r="A9" s="1726"/>
      <c r="B9" s="1727">
        <v>1.5</v>
      </c>
      <c r="C9" s="1728">
        <v>3000</v>
      </c>
      <c r="D9" s="1729">
        <f>'ВР 140-15 ВЫСОКОГО давления (2'!E13*'ВР 140-15 ВЫСОКОГО давления (2'!J13</f>
        <v>266907.43125199992</v>
      </c>
      <c r="E9" s="1730" t="s">
        <v>3190</v>
      </c>
      <c r="F9" s="1729">
        <f>'ВР 140-15 ВЫСОКОГО давления (2'!G13*'ВР 140-15 ВЫСОКОГО давления (2'!J13</f>
        <v>311287.41967399995</v>
      </c>
      <c r="G9" s="3477" t="s">
        <v>3190</v>
      </c>
      <c r="H9" s="3478"/>
    </row>
    <row r="10" spans="1:8">
      <c r="A10" s="1726"/>
      <c r="B10" s="1727">
        <v>2.2000000000000002</v>
      </c>
      <c r="C10" s="1728">
        <v>3000</v>
      </c>
      <c r="D10" s="1729">
        <f>'ВР 140-15 ВЫСОКОГО давления (2'!E14*'ВР 140-15 ВЫСОКОГО давления (2'!J14</f>
        <v>266907.43125199992</v>
      </c>
      <c r="E10" s="1730" t="s">
        <v>3190</v>
      </c>
      <c r="F10" s="1729">
        <f>'ВР 140-15 ВЫСОКОГО давления (2'!G14*'ВР 140-15 ВЫСОКОГО давления (2'!J14</f>
        <v>311287.41967399995</v>
      </c>
      <c r="G10" s="3477" t="s">
        <v>3190</v>
      </c>
      <c r="H10" s="3478"/>
    </row>
    <row r="11" spans="1:8">
      <c r="A11" s="3482" t="s">
        <v>3336</v>
      </c>
      <c r="B11" s="3483"/>
      <c r="C11" s="3483"/>
      <c r="D11" s="3483"/>
      <c r="E11" s="3483"/>
      <c r="F11" s="3483"/>
      <c r="G11" s="3483"/>
      <c r="H11" s="3484"/>
    </row>
    <row r="12" spans="1:8">
      <c r="A12" s="1726"/>
      <c r="B12" s="1727">
        <v>1.1000000000000001</v>
      </c>
      <c r="C12" s="1728">
        <v>1500</v>
      </c>
      <c r="D12" s="1729">
        <f>'ВР 140-15 ВЫСОКОГО давления (2'!E16*'ВР 140-15 ВЫСОКОГО давления (2'!J16</f>
        <v>343180.14376799995</v>
      </c>
      <c r="E12" s="1730" t="s">
        <v>3190</v>
      </c>
      <c r="F12" s="1729">
        <f>'ВР 140-15 ВЫСОКОГО давления (2'!G16*'ВР 140-15 ВЫСОКОГО давления (2'!J16</f>
        <v>558946.26633999997</v>
      </c>
      <c r="G12" s="3477" t="s">
        <v>3190</v>
      </c>
      <c r="H12" s="3478"/>
    </row>
    <row r="13" spans="1:8">
      <c r="A13" s="1726"/>
      <c r="B13" s="1727">
        <v>5.5</v>
      </c>
      <c r="C13" s="1728">
        <v>3000</v>
      </c>
      <c r="D13" s="1729">
        <f>'ВР 140-15 ВЫСОКОГО давления (2'!E17*'ВР 140-15 ВЫСОКОГО давления (2'!J17</f>
        <v>381112.56229199993</v>
      </c>
      <c r="E13" s="1730" t="s">
        <v>3190</v>
      </c>
      <c r="F13" s="1729">
        <f>'ВР 140-15 ВЫСОКОГО давления (2'!G17*'ВР 140-15 ВЫСОКОГО давления (2'!J17</f>
        <v>698769.11427399993</v>
      </c>
      <c r="G13" s="3477" t="s">
        <v>3190</v>
      </c>
      <c r="H13" s="3478"/>
    </row>
    <row r="14" spans="1:8">
      <c r="A14" s="1726"/>
      <c r="B14" s="1727">
        <v>7.5</v>
      </c>
      <c r="C14" s="1728">
        <v>3000</v>
      </c>
      <c r="D14" s="1729">
        <f>'ВР 140-15 ВЫСОКОГО давления (2'!E18*'ВР 140-15 ВЫСОКОГО давления (2'!J18</f>
        <v>381112.56229199993</v>
      </c>
      <c r="E14" s="1730" t="s">
        <v>3190</v>
      </c>
      <c r="F14" s="1729">
        <f>'ВР 140-15 ВЫСОКОГО давления (2'!G18*'ВР 140-15 ВЫСОКОГО давления (2'!J18</f>
        <v>698769.11427399993</v>
      </c>
      <c r="G14" s="3477" t="s">
        <v>3190</v>
      </c>
      <c r="H14" s="3478"/>
    </row>
    <row r="15" spans="1:8">
      <c r="A15" s="1726"/>
      <c r="B15" s="1727">
        <v>11</v>
      </c>
      <c r="C15" s="1728">
        <v>3000</v>
      </c>
      <c r="D15" s="1729">
        <f>'ВР 140-15 ВЫСОКОГО давления (2'!E19*'ВР 140-15 ВЫСОКОГО давления (2'!J19</f>
        <v>432018.55820199987</v>
      </c>
      <c r="E15" s="1730" t="s">
        <v>3190</v>
      </c>
      <c r="F15" s="1729">
        <f>'ВР 140-15 ВЫСОКОГО давления (2'!G19*'ВР 140-15 ВЫСОКОГО давления (2'!J19</f>
        <v>838591.96220800001</v>
      </c>
      <c r="G15" s="3477" t="s">
        <v>3190</v>
      </c>
      <c r="H15" s="3478"/>
    </row>
    <row r="16" spans="1:8">
      <c r="A16" s="1726"/>
      <c r="B16" s="3479" t="s">
        <v>3337</v>
      </c>
      <c r="C16" s="3485"/>
      <c r="D16" s="3485"/>
      <c r="E16" s="3485"/>
      <c r="F16" s="3485"/>
      <c r="G16" s="3485"/>
      <c r="H16" s="3486"/>
    </row>
    <row r="17" spans="1:8">
      <c r="A17" s="1726"/>
      <c r="B17" s="1727">
        <v>5.5</v>
      </c>
      <c r="C17" s="1728">
        <v>3000</v>
      </c>
      <c r="D17" s="1729">
        <f>'ВР 140-15 ВЫСОКОГО давления (2'!E21*'ВР 140-15 ВЫСОКОГО давления (2'!J21</f>
        <v>544670.62495999993</v>
      </c>
      <c r="E17" s="1730" t="s">
        <v>3190</v>
      </c>
      <c r="F17" s="1731" t="s">
        <v>3338</v>
      </c>
      <c r="G17" s="3487" t="s">
        <v>3338</v>
      </c>
      <c r="H17" s="3488"/>
    </row>
    <row r="18" spans="1:8">
      <c r="A18" s="1726"/>
      <c r="B18" s="1727">
        <v>7.5</v>
      </c>
      <c r="C18" s="1728">
        <v>3000</v>
      </c>
      <c r="D18" s="1729">
        <f>'ВР 140-15 ВЫСОКОГО давления (2'!E22*'ВР 140-15 ВЫСОКОГО давления (2'!J22</f>
        <v>544670.62495999993</v>
      </c>
      <c r="E18" s="1730" t="s">
        <v>3190</v>
      </c>
      <c r="F18" s="1732" t="s">
        <v>3338</v>
      </c>
      <c r="G18" s="3489" t="s">
        <v>3338</v>
      </c>
      <c r="H18" s="3490"/>
    </row>
    <row r="19" spans="1:8">
      <c r="A19" s="1726"/>
      <c r="B19" s="1727">
        <v>11</v>
      </c>
      <c r="C19" s="1728">
        <v>3000</v>
      </c>
      <c r="D19" s="1729">
        <f>'ВР 140-15 ВЫСОКОГО давления (2'!E23*'ВР 140-15 ВЫСОКОГО давления (2'!J23</f>
        <v>635218.978856</v>
      </c>
      <c r="E19" s="1730" t="s">
        <v>3190</v>
      </c>
      <c r="F19" s="1732" t="s">
        <v>3338</v>
      </c>
      <c r="G19" s="3489" t="s">
        <v>3338</v>
      </c>
      <c r="H19" s="3490"/>
    </row>
    <row r="20" spans="1:8">
      <c r="A20" s="1726"/>
      <c r="B20" s="1727">
        <v>15</v>
      </c>
      <c r="C20" s="1728">
        <v>3000</v>
      </c>
      <c r="D20" s="1729">
        <f>'ВР 140-15 ВЫСОКОГО давления (2'!E24*'ВР 140-15 ВЫСОКОГО давления (2'!J24</f>
        <v>635218.978856</v>
      </c>
      <c r="E20" s="1730" t="s">
        <v>3190</v>
      </c>
      <c r="F20" s="1732" t="s">
        <v>3338</v>
      </c>
      <c r="G20" s="3489" t="s">
        <v>3338</v>
      </c>
      <c r="H20" s="3490"/>
    </row>
    <row r="21" spans="1:8">
      <c r="A21" s="1726"/>
      <c r="B21" s="3479" t="s">
        <v>3339</v>
      </c>
      <c r="C21" s="3483"/>
      <c r="D21" s="3483"/>
      <c r="E21" s="3483"/>
      <c r="F21" s="3483"/>
      <c r="G21" s="3483"/>
      <c r="H21" s="3484"/>
    </row>
    <row r="22" spans="1:8">
      <c r="A22" s="1726"/>
      <c r="B22" s="1727">
        <v>3</v>
      </c>
      <c r="C22" s="1728">
        <v>1500</v>
      </c>
      <c r="D22" s="1729">
        <f>'ВР 140-15 ВЫСОКОГО давления (2'!E26*'ВР 140-15 ВЫСОКОГО давления (2'!J26</f>
        <v>406651.84159599995</v>
      </c>
      <c r="E22" s="1730" t="s">
        <v>3190</v>
      </c>
      <c r="F22" s="1729">
        <f>'ВР 140-15 ВЫСОКОГО давления (2'!G26*'ВР 140-15 ВЫСОКОГО давления (2'!J26</f>
        <v>1079967.9579149999</v>
      </c>
      <c r="G22" s="3491" t="s">
        <v>3190</v>
      </c>
      <c r="H22" s="3492"/>
    </row>
    <row r="23" spans="1:8">
      <c r="A23" s="1726"/>
      <c r="B23" s="1727">
        <v>18.5</v>
      </c>
      <c r="C23" s="1728">
        <v>3000</v>
      </c>
      <c r="D23" s="1729">
        <f>'ВР 140-15 ВЫСОКОГО давления (2'!E27*'ВР 140-15 ВЫСОКОГО давления (2'!J27</f>
        <v>533657.98732399987</v>
      </c>
      <c r="E23" s="1730" t="s">
        <v>3190</v>
      </c>
      <c r="F23" s="1729">
        <f>'ВР 140-15 ВЫСОКОГО давления (2'!G27*'ВР 140-15 ВЫСОКОГО давления (2'!J27</f>
        <v>1378532.8004910001</v>
      </c>
      <c r="G23" s="3491" t="s">
        <v>3190</v>
      </c>
      <c r="H23" s="3492"/>
    </row>
    <row r="24" spans="1:8">
      <c r="A24" s="1726"/>
      <c r="B24" s="1727">
        <v>22</v>
      </c>
      <c r="C24" s="1728">
        <v>3000</v>
      </c>
      <c r="D24" s="1729">
        <f>'ВР 140-15 ВЫСОКОГО давления (2'!E28*'ВР 140-15 ВЫСОКОГО давления (2'!J28</f>
        <v>533657.98732399987</v>
      </c>
      <c r="E24" s="1730" t="s">
        <v>3190</v>
      </c>
      <c r="F24" s="1729">
        <f>'ВР 140-15 ВЫСОКОГО давления (2'!G28*'ВР 140-15 ВЫСОКОГО давления (2'!J28</f>
        <v>1378532.8004910001</v>
      </c>
      <c r="G24" s="3491" t="s">
        <v>3190</v>
      </c>
      <c r="H24" s="3492"/>
    </row>
    <row r="25" spans="1:8">
      <c r="A25" s="1726"/>
      <c r="B25" s="1727">
        <v>30</v>
      </c>
      <c r="C25" s="1728">
        <v>3000</v>
      </c>
      <c r="D25" s="1729">
        <f>'ВР 140-15 ВЫСОКОГО давления (2'!E29*'ВР 140-15 ВЫСОКОГО давления (2'!J29</f>
        <v>558946.26633999997</v>
      </c>
      <c r="E25" s="1730" t="s">
        <v>3190</v>
      </c>
      <c r="F25" s="1729">
        <f>'ВР 140-15 ВЫСОКОГО давления (2'!G29*'ВР 140-15 ВЫСОКОГО давления (2'!J29</f>
        <v>1842373.4889559995</v>
      </c>
      <c r="G25" s="3491" t="s">
        <v>3190</v>
      </c>
      <c r="H25" s="3492"/>
    </row>
    <row r="26" spans="1:8">
      <c r="A26" s="1726"/>
      <c r="B26" s="3479" t="s">
        <v>3340</v>
      </c>
      <c r="C26" s="3483"/>
      <c r="D26" s="3483"/>
      <c r="E26" s="3483"/>
      <c r="F26" s="3483"/>
      <c r="G26" s="3483"/>
      <c r="H26" s="3484"/>
    </row>
    <row r="27" spans="1:8">
      <c r="A27" s="1726"/>
      <c r="B27" s="1727">
        <v>5.5</v>
      </c>
      <c r="C27" s="1728">
        <v>3000</v>
      </c>
      <c r="D27" s="1729">
        <f>'ВР 140-15 ВЫСОКОГО давления (2'!E31*'ВР 140-15 ВЫСОКОГО давления (2'!J31</f>
        <v>800330.10580600007</v>
      </c>
      <c r="E27" s="1730" t="s">
        <v>3190</v>
      </c>
      <c r="F27" s="1732" t="s">
        <v>3338</v>
      </c>
      <c r="G27" s="3489" t="s">
        <v>3338</v>
      </c>
      <c r="H27" s="3490"/>
    </row>
    <row r="28" spans="1:8">
      <c r="A28" s="1726"/>
      <c r="B28" s="1727">
        <v>7.5</v>
      </c>
      <c r="C28" s="1728">
        <v>3000</v>
      </c>
      <c r="D28" s="1729">
        <f>'ВР 140-15 ВЫСОКОГО давления (2'!E32*'ВР 140-15 ВЫСОКОГО давления (2'!J32</f>
        <v>800330.10580600007</v>
      </c>
      <c r="E28" s="1730" t="s">
        <v>3190</v>
      </c>
      <c r="F28" s="1732" t="s">
        <v>3338</v>
      </c>
      <c r="G28" s="3489" t="s">
        <v>3338</v>
      </c>
      <c r="H28" s="3490"/>
    </row>
    <row r="29" spans="1:8">
      <c r="A29" s="1726"/>
      <c r="B29" s="1727">
        <v>11</v>
      </c>
      <c r="C29" s="1728">
        <v>3000</v>
      </c>
      <c r="D29" s="1729">
        <f>'ВР 140-15 ВЫСОКОГО давления (2'!E33*'ВР 140-15 ВЫСОКОГО давления (2'!J33</f>
        <v>889411.6767689999</v>
      </c>
      <c r="E29" s="1730" t="s">
        <v>3190</v>
      </c>
      <c r="F29" s="1732" t="s">
        <v>3338</v>
      </c>
      <c r="G29" s="3489" t="s">
        <v>3338</v>
      </c>
      <c r="H29" s="3490"/>
    </row>
    <row r="30" spans="1:8">
      <c r="A30" s="1726"/>
      <c r="B30" s="1727">
        <v>15</v>
      </c>
      <c r="C30" s="1728">
        <v>3000</v>
      </c>
      <c r="D30" s="1729">
        <f>'ВР 140-15 ВЫСОКОГО давления (2'!E34*'ВР 140-15 ВЫСОКОГО давления (2'!J34</f>
        <v>889411.6767689999</v>
      </c>
      <c r="E30" s="1730" t="s">
        <v>3190</v>
      </c>
      <c r="F30" s="1732" t="s">
        <v>3338</v>
      </c>
      <c r="G30" s="3489" t="s">
        <v>3338</v>
      </c>
      <c r="H30" s="3490"/>
    </row>
    <row r="31" spans="1:8">
      <c r="A31" s="1726"/>
      <c r="B31" s="1727">
        <v>18.5</v>
      </c>
      <c r="C31" s="1728">
        <v>3000</v>
      </c>
      <c r="D31" s="1729">
        <f>'ВР 140-15 ВЫСОКОГО давления (2'!E35*'ВР 140-15 ВЫСОКОГО давления (2'!J35</f>
        <v>889411.6767689999</v>
      </c>
      <c r="E31" s="1730" t="s">
        <v>3190</v>
      </c>
      <c r="F31" s="1732" t="s">
        <v>3338</v>
      </c>
      <c r="G31" s="3489" t="s">
        <v>3338</v>
      </c>
      <c r="H31" s="3490"/>
    </row>
    <row r="32" spans="1:8">
      <c r="A32" s="1726"/>
      <c r="B32" s="1727">
        <v>22</v>
      </c>
      <c r="C32" s="1728">
        <v>3000</v>
      </c>
      <c r="D32" s="1729">
        <f>'ВР 140-15 ВЫСОКОГО давления (2'!E36*'ВР 140-15 ВЫСОКОГО давления (2'!J36</f>
        <v>952875.53083800001</v>
      </c>
      <c r="E32" s="1730" t="s">
        <v>3190</v>
      </c>
      <c r="F32" s="1732" t="s">
        <v>3338</v>
      </c>
      <c r="G32" s="3489" t="s">
        <v>3338</v>
      </c>
      <c r="H32" s="3490"/>
    </row>
    <row r="33" spans="1:8">
      <c r="A33" s="1726"/>
      <c r="B33" s="1727">
        <v>30</v>
      </c>
      <c r="C33" s="1728">
        <v>3000</v>
      </c>
      <c r="D33" s="1729">
        <f>'ВР 140-15 ВЫСОКОГО давления (2'!E37*'ВР 140-15 ВЫСОКОГО давления (2'!J37</f>
        <v>952875.53083800001</v>
      </c>
      <c r="E33" s="1730" t="s">
        <v>3190</v>
      </c>
      <c r="F33" s="1732" t="s">
        <v>3338</v>
      </c>
      <c r="G33" s="3489" t="s">
        <v>3338</v>
      </c>
      <c r="H33" s="3490"/>
    </row>
    <row r="34" spans="1:8">
      <c r="A34" s="1726"/>
      <c r="B34" s="3479" t="s">
        <v>3341</v>
      </c>
      <c r="C34" s="3483"/>
      <c r="D34" s="3483"/>
      <c r="E34" s="3483"/>
      <c r="F34" s="3483"/>
      <c r="G34" s="3483"/>
      <c r="H34" s="3484"/>
    </row>
    <row r="35" spans="1:8">
      <c r="A35" s="1726"/>
      <c r="B35" s="1727">
        <v>7.5</v>
      </c>
      <c r="C35" s="1728">
        <v>1500</v>
      </c>
      <c r="D35" s="1730" t="s">
        <v>3190</v>
      </c>
      <c r="E35" s="1730" t="s">
        <v>3190</v>
      </c>
      <c r="F35" s="1730" t="s">
        <v>3190</v>
      </c>
      <c r="G35" s="3491" t="s">
        <v>3190</v>
      </c>
      <c r="H35" s="3492"/>
    </row>
    <row r="36" spans="1:8">
      <c r="A36" s="1726"/>
      <c r="B36" s="1727">
        <v>11</v>
      </c>
      <c r="C36" s="1728">
        <v>1500</v>
      </c>
      <c r="D36" s="1730" t="s">
        <v>3190</v>
      </c>
      <c r="E36" s="1730" t="s">
        <v>3190</v>
      </c>
      <c r="F36" s="1730" t="s">
        <v>3190</v>
      </c>
      <c r="G36" s="3491" t="s">
        <v>3190</v>
      </c>
      <c r="H36" s="3492"/>
    </row>
    <row r="37" spans="1:8">
      <c r="A37" s="1726"/>
      <c r="B37" s="1727">
        <v>55</v>
      </c>
      <c r="C37" s="1728">
        <v>3000</v>
      </c>
      <c r="D37" s="1730" t="s">
        <v>3190</v>
      </c>
      <c r="E37" s="1730" t="s">
        <v>3190</v>
      </c>
      <c r="F37" s="1730" t="s">
        <v>3190</v>
      </c>
      <c r="G37" s="3491" t="s">
        <v>3190</v>
      </c>
      <c r="H37" s="3492"/>
    </row>
    <row r="38" spans="1:8">
      <c r="A38" s="1726"/>
      <c r="B38" s="1727">
        <v>75</v>
      </c>
      <c r="C38" s="1728">
        <v>3000</v>
      </c>
      <c r="D38" s="1730" t="s">
        <v>3190</v>
      </c>
      <c r="E38" s="1730" t="s">
        <v>3190</v>
      </c>
      <c r="F38" s="1730" t="s">
        <v>3190</v>
      </c>
      <c r="G38" s="3491" t="s">
        <v>3190</v>
      </c>
      <c r="H38" s="3492"/>
    </row>
    <row r="39" spans="1:8">
      <c r="A39" s="1726"/>
      <c r="B39" s="3479" t="s">
        <v>3342</v>
      </c>
      <c r="C39" s="3485"/>
      <c r="D39" s="3485"/>
      <c r="E39" s="3485"/>
      <c r="F39" s="3485"/>
      <c r="G39" s="3485"/>
      <c r="H39" s="3486"/>
    </row>
    <row r="40" spans="1:8">
      <c r="A40" s="1726"/>
      <c r="B40" s="1727">
        <v>15</v>
      </c>
      <c r="C40" s="1728">
        <v>3000</v>
      </c>
      <c r="D40" s="1730" t="s">
        <v>3190</v>
      </c>
      <c r="E40" s="1730" t="s">
        <v>3190</v>
      </c>
      <c r="F40" s="1732" t="s">
        <v>3338</v>
      </c>
      <c r="G40" s="3489" t="s">
        <v>3338</v>
      </c>
      <c r="H40" s="3490"/>
    </row>
    <row r="41" spans="1:8">
      <c r="A41" s="1726"/>
      <c r="B41" s="1727">
        <v>18.5</v>
      </c>
      <c r="C41" s="1728">
        <v>3000</v>
      </c>
      <c r="D41" s="1730" t="s">
        <v>3190</v>
      </c>
      <c r="E41" s="1730" t="s">
        <v>3190</v>
      </c>
      <c r="F41" s="1732" t="s">
        <v>3338</v>
      </c>
      <c r="G41" s="3489" t="s">
        <v>3338</v>
      </c>
      <c r="H41" s="3490"/>
    </row>
    <row r="42" spans="1:8">
      <c r="A42" s="1733"/>
      <c r="B42" s="1730">
        <v>22</v>
      </c>
      <c r="C42" s="1730">
        <v>3000</v>
      </c>
      <c r="D42" s="1730" t="s">
        <v>3190</v>
      </c>
      <c r="E42" s="1730" t="s">
        <v>3190</v>
      </c>
      <c r="F42" s="1732" t="s">
        <v>3338</v>
      </c>
      <c r="G42" s="3489" t="s">
        <v>3338</v>
      </c>
      <c r="H42" s="3490"/>
    </row>
    <row r="43" spans="1:8" ht="13.5" thickBot="1">
      <c r="A43" s="1734"/>
      <c r="B43" s="1730">
        <v>30</v>
      </c>
      <c r="C43" s="1730">
        <v>3000</v>
      </c>
      <c r="D43" s="1730" t="s">
        <v>3190</v>
      </c>
      <c r="E43" s="1730" t="s">
        <v>3190</v>
      </c>
      <c r="F43" s="1732" t="s">
        <v>3338</v>
      </c>
      <c r="G43" s="3489" t="s">
        <v>3338</v>
      </c>
      <c r="H43" s="3490"/>
    </row>
    <row r="44" spans="1:8">
      <c r="A44" s="1735"/>
      <c r="B44" s="1730">
        <v>37</v>
      </c>
      <c r="C44" s="1730">
        <v>3000</v>
      </c>
      <c r="D44" s="1730" t="s">
        <v>3190</v>
      </c>
      <c r="E44" s="1730" t="s">
        <v>3190</v>
      </c>
      <c r="F44" s="1732" t="s">
        <v>3338</v>
      </c>
      <c r="G44" s="3489" t="s">
        <v>3338</v>
      </c>
      <c r="H44" s="3490"/>
    </row>
    <row r="45" spans="1:8">
      <c r="A45" s="1735"/>
      <c r="B45" s="1730">
        <v>45</v>
      </c>
      <c r="C45" s="1730">
        <v>3000</v>
      </c>
      <c r="D45" s="1730" t="s">
        <v>3190</v>
      </c>
      <c r="E45" s="1730" t="s">
        <v>3190</v>
      </c>
      <c r="F45" s="1732" t="s">
        <v>3338</v>
      </c>
      <c r="G45" s="3489" t="s">
        <v>3338</v>
      </c>
      <c r="H45" s="3490"/>
    </row>
    <row r="46" spans="1:8">
      <c r="A46" s="1735"/>
      <c r="B46" s="3495" t="s">
        <v>3343</v>
      </c>
      <c r="C46" s="3483"/>
      <c r="D46" s="3483"/>
      <c r="E46" s="3483"/>
      <c r="F46" s="3483"/>
      <c r="G46" s="3483"/>
      <c r="H46" s="3484"/>
    </row>
    <row r="47" spans="1:8">
      <c r="A47" s="1735"/>
      <c r="B47" s="1730">
        <v>22</v>
      </c>
      <c r="C47" s="1730">
        <v>1500</v>
      </c>
      <c r="D47" s="1730" t="s">
        <v>3190</v>
      </c>
      <c r="E47" s="1730" t="s">
        <v>3190</v>
      </c>
      <c r="F47" s="1730" t="s">
        <v>3190</v>
      </c>
      <c r="G47" s="3491" t="s">
        <v>3190</v>
      </c>
      <c r="H47" s="3492"/>
    </row>
    <row r="48" spans="1:8">
      <c r="A48" s="1735"/>
      <c r="B48" s="1730">
        <v>30</v>
      </c>
      <c r="C48" s="1730">
        <v>1500</v>
      </c>
      <c r="D48" s="1730" t="s">
        <v>3190</v>
      </c>
      <c r="E48" s="1730" t="s">
        <v>3190</v>
      </c>
      <c r="F48" s="1730" t="s">
        <v>3190</v>
      </c>
      <c r="G48" s="3491" t="s">
        <v>3190</v>
      </c>
      <c r="H48" s="3492"/>
    </row>
    <row r="49" spans="1:8">
      <c r="A49" s="1735"/>
      <c r="B49" s="3495" t="s">
        <v>3344</v>
      </c>
      <c r="C49" s="3496"/>
      <c r="D49" s="3496"/>
      <c r="E49" s="3496"/>
      <c r="F49" s="3496"/>
      <c r="G49" s="3496"/>
      <c r="H49" s="3497"/>
    </row>
    <row r="50" spans="1:8">
      <c r="A50" s="1735"/>
      <c r="B50" s="1730">
        <v>22</v>
      </c>
      <c r="C50" s="1730">
        <v>1500</v>
      </c>
      <c r="D50" s="1730" t="s">
        <v>3190</v>
      </c>
      <c r="E50" s="1730" t="s">
        <v>3190</v>
      </c>
      <c r="F50" s="1732" t="s">
        <v>3338</v>
      </c>
      <c r="G50" s="3489" t="s">
        <v>3338</v>
      </c>
      <c r="H50" s="3490"/>
    </row>
    <row r="51" spans="1:8">
      <c r="A51" s="1735"/>
      <c r="B51" s="1730">
        <v>30</v>
      </c>
      <c r="C51" s="1730">
        <v>1500</v>
      </c>
      <c r="D51" s="1730" t="s">
        <v>3190</v>
      </c>
      <c r="E51" s="1730" t="s">
        <v>3190</v>
      </c>
      <c r="F51" s="1732" t="s">
        <v>3338</v>
      </c>
      <c r="G51" s="3489" t="s">
        <v>3338</v>
      </c>
      <c r="H51" s="3490"/>
    </row>
    <row r="52" spans="1:8">
      <c r="A52" s="1735"/>
      <c r="B52" s="1730">
        <v>37</v>
      </c>
      <c r="C52" s="1730">
        <v>1500</v>
      </c>
      <c r="D52" s="1730" t="s">
        <v>3190</v>
      </c>
      <c r="E52" s="1730" t="s">
        <v>3190</v>
      </c>
      <c r="F52" s="1732" t="s">
        <v>3338</v>
      </c>
      <c r="G52" s="3489" t="s">
        <v>3338</v>
      </c>
      <c r="H52" s="3490"/>
    </row>
    <row r="53" spans="1:8">
      <c r="A53" s="1735"/>
      <c r="B53" s="1730">
        <v>45</v>
      </c>
      <c r="C53" s="1730">
        <v>1500</v>
      </c>
      <c r="D53" s="1730" t="s">
        <v>3190</v>
      </c>
      <c r="E53" s="1730" t="s">
        <v>3190</v>
      </c>
      <c r="F53" s="1732" t="s">
        <v>3338</v>
      </c>
      <c r="G53" s="3489" t="s">
        <v>3338</v>
      </c>
      <c r="H53" s="3490"/>
    </row>
    <row r="54" spans="1:8" ht="13.5" thickBot="1">
      <c r="A54" s="1736"/>
      <c r="B54" s="1737">
        <v>55</v>
      </c>
      <c r="C54" s="1737">
        <v>1500</v>
      </c>
      <c r="D54" s="1737" t="s">
        <v>3190</v>
      </c>
      <c r="E54" s="1737" t="s">
        <v>3190</v>
      </c>
      <c r="F54" s="1738" t="s">
        <v>3338</v>
      </c>
      <c r="G54" s="3493" t="s">
        <v>3338</v>
      </c>
      <c r="H54" s="3494"/>
    </row>
  </sheetData>
  <sheetProtection password="C617" sheet="1" objects="1" scenarios="1" selectLockedCells="1" selectUnlockedCells="1"/>
  <mergeCells count="57">
    <mergeCell ref="B34:H34"/>
    <mergeCell ref="G35:H35"/>
    <mergeCell ref="G36:H36"/>
    <mergeCell ref="G37:H37"/>
    <mergeCell ref="G52:H52"/>
    <mergeCell ref="B39:H39"/>
    <mergeCell ref="G40:H40"/>
    <mergeCell ref="G41:H41"/>
    <mergeCell ref="G42:H42"/>
    <mergeCell ref="G43:H43"/>
    <mergeCell ref="B46:H46"/>
    <mergeCell ref="G47:H47"/>
    <mergeCell ref="G48:H48"/>
    <mergeCell ref="B49:H49"/>
    <mergeCell ref="G44:H44"/>
    <mergeCell ref="G45:H45"/>
    <mergeCell ref="G53:H53"/>
    <mergeCell ref="G54:H54"/>
    <mergeCell ref="G50:H50"/>
    <mergeCell ref="G51:H51"/>
    <mergeCell ref="G38:H38"/>
    <mergeCell ref="G29:H29"/>
    <mergeCell ref="G30:H30"/>
    <mergeCell ref="G31:H31"/>
    <mergeCell ref="G32:H32"/>
    <mergeCell ref="G33:H33"/>
    <mergeCell ref="G24:H24"/>
    <mergeCell ref="G25:H25"/>
    <mergeCell ref="B26:H26"/>
    <mergeCell ref="G27:H27"/>
    <mergeCell ref="G28:H28"/>
    <mergeCell ref="G19:H19"/>
    <mergeCell ref="G20:H20"/>
    <mergeCell ref="B21:H21"/>
    <mergeCell ref="G22:H22"/>
    <mergeCell ref="G23:H23"/>
    <mergeCell ref="G14:H14"/>
    <mergeCell ref="G15:H15"/>
    <mergeCell ref="B16:H16"/>
    <mergeCell ref="G17:H17"/>
    <mergeCell ref="G18:H18"/>
    <mergeCell ref="G9:H9"/>
    <mergeCell ref="G10:H10"/>
    <mergeCell ref="A11:H11"/>
    <mergeCell ref="G12:H12"/>
    <mergeCell ref="G13:H13"/>
    <mergeCell ref="B4:H4"/>
    <mergeCell ref="G5:H5"/>
    <mergeCell ref="G6:H6"/>
    <mergeCell ref="B7:H7"/>
    <mergeCell ref="G8:H8"/>
    <mergeCell ref="B1:H1"/>
    <mergeCell ref="B2:B3"/>
    <mergeCell ref="C2:C3"/>
    <mergeCell ref="D2:E2"/>
    <mergeCell ref="F2:H2"/>
    <mergeCell ref="G3:H3"/>
  </mergeCells>
  <pageMargins left="0.75" right="0.75" top="1" bottom="1" header="0.5" footer="0.5"/>
  <pageSetup paperSize="9" scale="97" fitToHeight="0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J58"/>
  <sheetViews>
    <sheetView topLeftCell="B4" workbookViewId="0">
      <selection activeCell="M9" sqref="M9"/>
    </sheetView>
  </sheetViews>
  <sheetFormatPr defaultRowHeight="12.75"/>
  <cols>
    <col min="1" max="1" width="4.42578125" style="1546" hidden="1" customWidth="1"/>
    <col min="2" max="2" width="10.7109375" style="1546" customWidth="1"/>
    <col min="3" max="3" width="9.42578125" style="1739" customWidth="1"/>
    <col min="4" max="4" width="9.140625" style="1546"/>
    <col min="5" max="5" width="19" style="1546" customWidth="1"/>
    <col min="6" max="6" width="19.28515625" style="1546" customWidth="1"/>
    <col min="7" max="7" width="15.42578125" style="1546" customWidth="1"/>
    <col min="8" max="8" width="9.140625" style="1546"/>
    <col min="9" max="9" width="7.7109375" style="1546" customWidth="1"/>
    <col min="10" max="16384" width="9.140625" style="1546"/>
  </cols>
  <sheetData>
    <row r="1" spans="1:10" ht="12.75" customHeight="1">
      <c r="B1" s="3498"/>
      <c r="C1" s="3498"/>
      <c r="D1" s="1740"/>
      <c r="E1" s="3500" t="s">
        <v>3345</v>
      </c>
      <c r="F1" s="3500"/>
      <c r="G1" s="3503" t="s">
        <v>3319</v>
      </c>
      <c r="H1" s="3504"/>
      <c r="I1" s="3505"/>
    </row>
    <row r="2" spans="1:10">
      <c r="B2" s="3498"/>
      <c r="C2" s="3498"/>
      <c r="D2" s="1741"/>
      <c r="E2" s="3501"/>
      <c r="F2" s="3501"/>
      <c r="G2" s="3506"/>
      <c r="H2" s="3507"/>
      <c r="I2" s="3508"/>
    </row>
    <row r="3" spans="1:10" ht="29.25" customHeight="1" thickBot="1">
      <c r="B3" s="3499"/>
      <c r="C3" s="3499"/>
      <c r="D3" s="1742"/>
      <c r="E3" s="3502"/>
      <c r="F3" s="3502"/>
      <c r="G3" s="3509"/>
      <c r="H3" s="3510"/>
      <c r="I3" s="3511"/>
    </row>
    <row r="4" spans="1:10" ht="102" customHeight="1" thickBot="1">
      <c r="A4" s="1743" t="s">
        <v>3223</v>
      </c>
      <c r="B4" s="3512" t="s">
        <v>3346</v>
      </c>
      <c r="C4" s="3512"/>
      <c r="D4" s="3512"/>
      <c r="E4" s="3513"/>
      <c r="F4" s="3514" t="s">
        <v>3224</v>
      </c>
      <c r="G4" s="3515"/>
      <c r="H4" s="3515"/>
      <c r="I4" s="3516"/>
    </row>
    <row r="5" spans="1:10" ht="16.5" customHeight="1" thickBot="1">
      <c r="A5" s="1719"/>
      <c r="B5" s="3517" t="s">
        <v>3327</v>
      </c>
      <c r="C5" s="3517"/>
      <c r="D5" s="3517"/>
      <c r="E5" s="3517"/>
      <c r="F5" s="3517"/>
      <c r="G5" s="3517"/>
      <c r="H5" s="3517"/>
      <c r="I5" s="3518"/>
    </row>
    <row r="6" spans="1:10" ht="15.75" customHeight="1">
      <c r="A6" s="1720"/>
      <c r="B6" s="3519" t="s">
        <v>3328</v>
      </c>
      <c r="C6" s="3521" t="s">
        <v>3329</v>
      </c>
      <c r="D6" s="1720"/>
      <c r="E6" s="3523" t="s">
        <v>3157</v>
      </c>
      <c r="F6" s="3524"/>
      <c r="G6" s="3523" t="s">
        <v>3347</v>
      </c>
      <c r="H6" s="3524"/>
      <c r="I6" s="3525"/>
    </row>
    <row r="7" spans="1:10" ht="27.75" customHeight="1" thickBot="1">
      <c r="A7" s="1721"/>
      <c r="B7" s="3520"/>
      <c r="C7" s="3522"/>
      <c r="D7" s="1721"/>
      <c r="E7" s="1744" t="s">
        <v>3330</v>
      </c>
      <c r="F7" s="1745" t="s">
        <v>3331</v>
      </c>
      <c r="G7" s="1746" t="s">
        <v>3332</v>
      </c>
      <c r="H7" s="3526" t="s">
        <v>3333</v>
      </c>
      <c r="I7" s="3527"/>
    </row>
    <row r="8" spans="1:10">
      <c r="A8" s="1725"/>
      <c r="B8" s="3528" t="s">
        <v>3334</v>
      </c>
      <c r="C8" s="3529"/>
      <c r="D8" s="3529"/>
      <c r="E8" s="3529"/>
      <c r="F8" s="3529"/>
      <c r="G8" s="3529"/>
      <c r="H8" s="3529"/>
      <c r="I8" s="3530"/>
      <c r="J8" s="1546">
        <f>KZT!I3</f>
        <v>6.16</v>
      </c>
    </row>
    <row r="9" spans="1:10">
      <c r="A9" s="1726"/>
      <c r="B9" s="1727">
        <v>0.55000000000000004</v>
      </c>
      <c r="C9" s="1728">
        <v>3000</v>
      </c>
      <c r="D9" s="1747"/>
      <c r="E9" s="1583">
        <v>28908.5812625</v>
      </c>
      <c r="F9" s="1730" t="s">
        <v>3190</v>
      </c>
      <c r="G9" s="1583">
        <v>35066.441412499989</v>
      </c>
      <c r="H9" s="3477" t="s">
        <v>3190</v>
      </c>
      <c r="I9" s="3478"/>
      <c r="J9" s="1546">
        <f>J8</f>
        <v>6.16</v>
      </c>
    </row>
    <row r="10" spans="1:10">
      <c r="A10" s="1726"/>
      <c r="B10" s="1727">
        <v>0.75</v>
      </c>
      <c r="C10" s="1728">
        <v>3000</v>
      </c>
      <c r="D10" s="1747"/>
      <c r="E10" s="1583">
        <v>28908.5812625</v>
      </c>
      <c r="F10" s="1730" t="s">
        <v>3190</v>
      </c>
      <c r="G10" s="1583">
        <v>35066.441412499989</v>
      </c>
      <c r="H10" s="3477" t="s">
        <v>3190</v>
      </c>
      <c r="I10" s="3478"/>
      <c r="J10" s="1546">
        <f t="shared" ref="J10:J58" si="0">J9</f>
        <v>6.16</v>
      </c>
    </row>
    <row r="11" spans="1:10">
      <c r="A11" s="1726"/>
      <c r="B11" s="3531" t="s">
        <v>3335</v>
      </c>
      <c r="C11" s="3532"/>
      <c r="D11" s="3532"/>
      <c r="E11" s="3532"/>
      <c r="F11" s="3532"/>
      <c r="G11" s="3532"/>
      <c r="H11" s="3532"/>
      <c r="I11" s="3533"/>
      <c r="J11" s="1546">
        <f t="shared" si="0"/>
        <v>6.16</v>
      </c>
    </row>
    <row r="12" spans="1:10">
      <c r="A12" s="1726"/>
      <c r="B12" s="1727">
        <v>0.25</v>
      </c>
      <c r="C12" s="1728">
        <v>1500</v>
      </c>
      <c r="D12" s="1747"/>
      <c r="E12" s="1583">
        <v>35105.914874999995</v>
      </c>
      <c r="F12" s="1730" t="s">
        <v>3190</v>
      </c>
      <c r="G12" s="1583">
        <v>43316.395074999993</v>
      </c>
      <c r="H12" s="3477" t="s">
        <v>3190</v>
      </c>
      <c r="I12" s="3478"/>
      <c r="J12" s="1546">
        <f t="shared" si="0"/>
        <v>6.16</v>
      </c>
    </row>
    <row r="13" spans="1:10">
      <c r="A13" s="1726"/>
      <c r="B13" s="1727">
        <v>1.5</v>
      </c>
      <c r="C13" s="1728">
        <v>3000</v>
      </c>
      <c r="D13" s="1747"/>
      <c r="E13" s="1583">
        <v>43329.128449999989</v>
      </c>
      <c r="F13" s="1730" t="s">
        <v>3190</v>
      </c>
      <c r="G13" s="1583">
        <v>50533.672024999993</v>
      </c>
      <c r="H13" s="3477" t="s">
        <v>3190</v>
      </c>
      <c r="I13" s="3478"/>
      <c r="J13" s="1546">
        <f t="shared" si="0"/>
        <v>6.16</v>
      </c>
    </row>
    <row r="14" spans="1:10">
      <c r="A14" s="1726"/>
      <c r="B14" s="1727">
        <v>2.2000000000000002</v>
      </c>
      <c r="C14" s="1728">
        <v>3000</v>
      </c>
      <c r="D14" s="1747"/>
      <c r="E14" s="1583">
        <v>43329.128449999989</v>
      </c>
      <c r="F14" s="1730" t="s">
        <v>3190</v>
      </c>
      <c r="G14" s="1583">
        <v>50533.672024999993</v>
      </c>
      <c r="H14" s="3477" t="s">
        <v>3190</v>
      </c>
      <c r="I14" s="3478"/>
      <c r="J14" s="1546">
        <f t="shared" si="0"/>
        <v>6.16</v>
      </c>
    </row>
    <row r="15" spans="1:10">
      <c r="A15" s="3534" t="s">
        <v>3336</v>
      </c>
      <c r="B15" s="3535"/>
      <c r="C15" s="3535"/>
      <c r="D15" s="3535"/>
      <c r="E15" s="3535"/>
      <c r="F15" s="3535"/>
      <c r="G15" s="3535"/>
      <c r="H15" s="3535"/>
      <c r="I15" s="3536"/>
      <c r="J15" s="1546">
        <f t="shared" si="0"/>
        <v>6.16</v>
      </c>
    </row>
    <row r="16" spans="1:10">
      <c r="A16" s="1726"/>
      <c r="B16" s="1727">
        <v>1.1000000000000001</v>
      </c>
      <c r="C16" s="1728">
        <v>1500</v>
      </c>
      <c r="D16" s="1747"/>
      <c r="E16" s="1583">
        <v>55711.062299999991</v>
      </c>
      <c r="F16" s="1730" t="s">
        <v>3190</v>
      </c>
      <c r="G16" s="1583">
        <v>90738.030249999996</v>
      </c>
      <c r="H16" s="3477" t="s">
        <v>3190</v>
      </c>
      <c r="I16" s="3478"/>
      <c r="J16" s="1546">
        <f t="shared" si="0"/>
        <v>6.16</v>
      </c>
    </row>
    <row r="17" spans="1:10">
      <c r="A17" s="1726"/>
      <c r="B17" s="1727">
        <v>5.5</v>
      </c>
      <c r="C17" s="1728">
        <v>3000</v>
      </c>
      <c r="D17" s="1747"/>
      <c r="E17" s="1583">
        <v>61868.922449999991</v>
      </c>
      <c r="F17" s="1730" t="s">
        <v>3190</v>
      </c>
      <c r="G17" s="1583">
        <v>113436.54452499999</v>
      </c>
      <c r="H17" s="3477" t="s">
        <v>3190</v>
      </c>
      <c r="I17" s="3478"/>
      <c r="J17" s="1546">
        <f t="shared" si="0"/>
        <v>6.16</v>
      </c>
    </row>
    <row r="18" spans="1:10">
      <c r="A18" s="1726"/>
      <c r="B18" s="1727">
        <v>7.5</v>
      </c>
      <c r="C18" s="1728">
        <v>3000</v>
      </c>
      <c r="D18" s="1747"/>
      <c r="E18" s="1583">
        <v>61868.922449999991</v>
      </c>
      <c r="F18" s="1730" t="s">
        <v>3190</v>
      </c>
      <c r="G18" s="1583">
        <v>113436.54452499999</v>
      </c>
      <c r="H18" s="3477" t="s">
        <v>3190</v>
      </c>
      <c r="I18" s="3478"/>
      <c r="J18" s="1546">
        <f t="shared" si="0"/>
        <v>6.16</v>
      </c>
    </row>
    <row r="19" spans="1:10">
      <c r="A19" s="1726"/>
      <c r="B19" s="1727">
        <v>11</v>
      </c>
      <c r="C19" s="1728">
        <v>3000</v>
      </c>
      <c r="D19" s="1747"/>
      <c r="E19" s="1583">
        <v>70132.882824999979</v>
      </c>
      <c r="F19" s="1730" t="s">
        <v>3190</v>
      </c>
      <c r="G19" s="1583">
        <v>136135.0588</v>
      </c>
      <c r="H19" s="3477" t="s">
        <v>3190</v>
      </c>
      <c r="I19" s="3478"/>
      <c r="J19" s="1546">
        <f t="shared" si="0"/>
        <v>6.16</v>
      </c>
    </row>
    <row r="20" spans="1:10">
      <c r="A20" s="1726"/>
      <c r="B20" s="3531" t="s">
        <v>3337</v>
      </c>
      <c r="C20" s="3537"/>
      <c r="D20" s="3537"/>
      <c r="E20" s="3537"/>
      <c r="F20" s="3537"/>
      <c r="G20" s="3537"/>
      <c r="H20" s="3537"/>
      <c r="I20" s="3538"/>
      <c r="J20" s="1546">
        <f t="shared" si="0"/>
        <v>6.16</v>
      </c>
    </row>
    <row r="21" spans="1:10">
      <c r="A21" s="1726"/>
      <c r="B21" s="1727">
        <v>5.5</v>
      </c>
      <c r="C21" s="1728">
        <v>3000</v>
      </c>
      <c r="D21" s="1747"/>
      <c r="E21" s="1583">
        <v>88420.555999999982</v>
      </c>
      <c r="F21" s="1730" t="s">
        <v>3190</v>
      </c>
      <c r="G21" s="1731" t="s">
        <v>3338</v>
      </c>
      <c r="H21" s="3487" t="s">
        <v>3338</v>
      </c>
      <c r="I21" s="3488"/>
      <c r="J21" s="1546">
        <f t="shared" si="0"/>
        <v>6.16</v>
      </c>
    </row>
    <row r="22" spans="1:10">
      <c r="A22" s="1726"/>
      <c r="B22" s="1727">
        <v>7.5</v>
      </c>
      <c r="C22" s="1728">
        <v>3000</v>
      </c>
      <c r="D22" s="1747"/>
      <c r="E22" s="1583">
        <v>88420.555999999982</v>
      </c>
      <c r="F22" s="1730" t="s">
        <v>3190</v>
      </c>
      <c r="G22" s="1732" t="s">
        <v>3338</v>
      </c>
      <c r="H22" s="3489" t="s">
        <v>3338</v>
      </c>
      <c r="I22" s="3490"/>
      <c r="J22" s="1546">
        <f t="shared" si="0"/>
        <v>6.16</v>
      </c>
    </row>
    <row r="23" spans="1:10">
      <c r="A23" s="1726"/>
      <c r="B23" s="1727">
        <v>11</v>
      </c>
      <c r="C23" s="1728">
        <v>3000</v>
      </c>
      <c r="D23" s="1747"/>
      <c r="E23" s="1583">
        <v>103119.9641</v>
      </c>
      <c r="F23" s="1730" t="s">
        <v>3190</v>
      </c>
      <c r="G23" s="1732" t="s">
        <v>3338</v>
      </c>
      <c r="H23" s="3489" t="s">
        <v>3338</v>
      </c>
      <c r="I23" s="3490"/>
      <c r="J23" s="1546">
        <f t="shared" si="0"/>
        <v>6.16</v>
      </c>
    </row>
    <row r="24" spans="1:10">
      <c r="A24" s="1726"/>
      <c r="B24" s="1727">
        <v>15</v>
      </c>
      <c r="C24" s="1728">
        <v>3000</v>
      </c>
      <c r="D24" s="1747"/>
      <c r="E24" s="1583">
        <v>103119.9641</v>
      </c>
      <c r="F24" s="1730" t="s">
        <v>3190</v>
      </c>
      <c r="G24" s="1732" t="s">
        <v>3338</v>
      </c>
      <c r="H24" s="3489" t="s">
        <v>3338</v>
      </c>
      <c r="I24" s="3490"/>
      <c r="J24" s="1546">
        <f t="shared" si="0"/>
        <v>6.16</v>
      </c>
    </row>
    <row r="25" spans="1:10">
      <c r="A25" s="1726"/>
      <c r="B25" s="3531" t="s">
        <v>3339</v>
      </c>
      <c r="C25" s="3535"/>
      <c r="D25" s="3535"/>
      <c r="E25" s="3535"/>
      <c r="F25" s="3535"/>
      <c r="G25" s="3535"/>
      <c r="H25" s="3535"/>
      <c r="I25" s="3536"/>
      <c r="J25" s="1546">
        <f t="shared" si="0"/>
        <v>6.16</v>
      </c>
    </row>
    <row r="26" spans="1:10">
      <c r="A26" s="1726"/>
      <c r="B26" s="1727">
        <v>3</v>
      </c>
      <c r="C26" s="1728">
        <v>1500</v>
      </c>
      <c r="D26" s="1747"/>
      <c r="E26" s="1583">
        <v>66014.909349999987</v>
      </c>
      <c r="F26" s="1730" t="s">
        <v>3190</v>
      </c>
      <c r="G26" s="1583">
        <v>175319.47368749997</v>
      </c>
      <c r="H26" s="3491" t="s">
        <v>3190</v>
      </c>
      <c r="I26" s="3492"/>
      <c r="J26" s="1546">
        <f t="shared" si="0"/>
        <v>6.16</v>
      </c>
    </row>
    <row r="27" spans="1:10">
      <c r="A27" s="1726"/>
      <c r="B27" s="1727">
        <v>18.5</v>
      </c>
      <c r="C27" s="1728">
        <v>3000</v>
      </c>
      <c r="D27" s="1747"/>
      <c r="E27" s="1583">
        <v>86632.790149999986</v>
      </c>
      <c r="F27" s="1730" t="s">
        <v>3190</v>
      </c>
      <c r="G27" s="1583">
        <v>223787.79228749999</v>
      </c>
      <c r="H27" s="3491" t="s">
        <v>3190</v>
      </c>
      <c r="I27" s="3492"/>
      <c r="J27" s="1546">
        <f t="shared" si="0"/>
        <v>6.16</v>
      </c>
    </row>
    <row r="28" spans="1:10">
      <c r="A28" s="1726"/>
      <c r="B28" s="1727">
        <v>22</v>
      </c>
      <c r="C28" s="1728">
        <v>3000</v>
      </c>
      <c r="D28" s="1747"/>
      <c r="E28" s="1583">
        <v>86632.790149999986</v>
      </c>
      <c r="F28" s="1730" t="s">
        <v>3190</v>
      </c>
      <c r="G28" s="1583">
        <v>223787.79228749999</v>
      </c>
      <c r="H28" s="3491" t="s">
        <v>3190</v>
      </c>
      <c r="I28" s="3492"/>
      <c r="J28" s="1546">
        <f t="shared" si="0"/>
        <v>6.16</v>
      </c>
    </row>
    <row r="29" spans="1:10">
      <c r="A29" s="1726"/>
      <c r="B29" s="1727">
        <v>30</v>
      </c>
      <c r="C29" s="1728">
        <v>3000</v>
      </c>
      <c r="D29" s="1747"/>
      <c r="E29" s="1583">
        <v>90738.030249999996</v>
      </c>
      <c r="F29" s="1730" t="s">
        <v>3190</v>
      </c>
      <c r="G29" s="1583">
        <v>299086.60534999991</v>
      </c>
      <c r="H29" s="3491" t="s">
        <v>3190</v>
      </c>
      <c r="I29" s="3492"/>
      <c r="J29" s="1546">
        <f t="shared" si="0"/>
        <v>6.16</v>
      </c>
    </row>
    <row r="30" spans="1:10">
      <c r="A30" s="1726"/>
      <c r="B30" s="3531" t="s">
        <v>3340</v>
      </c>
      <c r="C30" s="3539"/>
      <c r="D30" s="3539"/>
      <c r="E30" s="3539"/>
      <c r="F30" s="3539"/>
      <c r="G30" s="3539"/>
      <c r="H30" s="3539"/>
      <c r="I30" s="3540"/>
      <c r="J30" s="1546">
        <f t="shared" si="0"/>
        <v>6.16</v>
      </c>
    </row>
    <row r="31" spans="1:10">
      <c r="A31" s="1726"/>
      <c r="B31" s="1727">
        <v>5.5</v>
      </c>
      <c r="C31" s="1728">
        <v>3000</v>
      </c>
      <c r="D31" s="1747"/>
      <c r="E31" s="1583">
        <v>129923.718475</v>
      </c>
      <c r="F31" s="1730" t="s">
        <v>3190</v>
      </c>
      <c r="G31" s="1732" t="s">
        <v>3338</v>
      </c>
      <c r="H31" s="3489" t="s">
        <v>3338</v>
      </c>
      <c r="I31" s="3490"/>
      <c r="J31" s="1546">
        <f t="shared" si="0"/>
        <v>6.16</v>
      </c>
    </row>
    <row r="32" spans="1:10">
      <c r="A32" s="1726"/>
      <c r="B32" s="1727">
        <v>7.5</v>
      </c>
      <c r="C32" s="1728">
        <v>3000</v>
      </c>
      <c r="D32" s="1747"/>
      <c r="E32" s="1583">
        <v>129923.718475</v>
      </c>
      <c r="F32" s="1730" t="s">
        <v>3190</v>
      </c>
      <c r="G32" s="1732" t="s">
        <v>3338</v>
      </c>
      <c r="H32" s="3489" t="s">
        <v>3338</v>
      </c>
      <c r="I32" s="3490"/>
      <c r="J32" s="1546">
        <f t="shared" si="0"/>
        <v>6.16</v>
      </c>
    </row>
    <row r="33" spans="1:10">
      <c r="A33" s="1726"/>
      <c r="B33" s="1727">
        <v>11</v>
      </c>
      <c r="C33" s="1728">
        <v>3000</v>
      </c>
      <c r="D33" s="1747"/>
      <c r="E33" s="1583">
        <v>144385.01246249999</v>
      </c>
      <c r="F33" s="1730" t="s">
        <v>3190</v>
      </c>
      <c r="G33" s="1732" t="s">
        <v>3338</v>
      </c>
      <c r="H33" s="3489" t="s">
        <v>3338</v>
      </c>
      <c r="I33" s="3490"/>
      <c r="J33" s="1546">
        <f t="shared" si="0"/>
        <v>6.16</v>
      </c>
    </row>
    <row r="34" spans="1:10">
      <c r="A34" s="1726"/>
      <c r="B34" s="1727">
        <v>15</v>
      </c>
      <c r="C34" s="1728">
        <v>3000</v>
      </c>
      <c r="D34" s="1747"/>
      <c r="E34" s="1583">
        <v>144385.01246249999</v>
      </c>
      <c r="F34" s="1730" t="s">
        <v>3190</v>
      </c>
      <c r="G34" s="1732" t="s">
        <v>3338</v>
      </c>
      <c r="H34" s="3489" t="s">
        <v>3338</v>
      </c>
      <c r="I34" s="3490"/>
      <c r="J34" s="1546">
        <f t="shared" si="0"/>
        <v>6.16</v>
      </c>
    </row>
    <row r="35" spans="1:10">
      <c r="A35" s="1726"/>
      <c r="B35" s="1727">
        <v>18.5</v>
      </c>
      <c r="C35" s="1728">
        <v>3000</v>
      </c>
      <c r="D35" s="1747"/>
      <c r="E35" s="1583">
        <v>144385.01246249999</v>
      </c>
      <c r="F35" s="1730" t="s">
        <v>3190</v>
      </c>
      <c r="G35" s="1732" t="s">
        <v>3338</v>
      </c>
      <c r="H35" s="3489" t="s">
        <v>3338</v>
      </c>
      <c r="I35" s="3490"/>
      <c r="J35" s="1546">
        <f t="shared" si="0"/>
        <v>6.16</v>
      </c>
    </row>
    <row r="36" spans="1:10">
      <c r="A36" s="1726"/>
      <c r="B36" s="1727">
        <v>22</v>
      </c>
      <c r="C36" s="1728">
        <v>3000</v>
      </c>
      <c r="D36" s="1747"/>
      <c r="E36" s="1583">
        <v>154687.586175</v>
      </c>
      <c r="F36" s="1730" t="s">
        <v>3190</v>
      </c>
      <c r="G36" s="1732" t="s">
        <v>3338</v>
      </c>
      <c r="H36" s="3489" t="s">
        <v>3338</v>
      </c>
      <c r="I36" s="3490"/>
      <c r="J36" s="1546">
        <f t="shared" si="0"/>
        <v>6.16</v>
      </c>
    </row>
    <row r="37" spans="1:10">
      <c r="A37" s="1726"/>
      <c r="B37" s="1727">
        <v>30</v>
      </c>
      <c r="C37" s="1728">
        <v>3000</v>
      </c>
      <c r="D37" s="1747"/>
      <c r="E37" s="1583">
        <v>154687.586175</v>
      </c>
      <c r="F37" s="1730" t="s">
        <v>3190</v>
      </c>
      <c r="G37" s="1732" t="s">
        <v>3338</v>
      </c>
      <c r="H37" s="3489" t="s">
        <v>3338</v>
      </c>
      <c r="I37" s="3490"/>
      <c r="J37" s="1546">
        <f t="shared" si="0"/>
        <v>6.16</v>
      </c>
    </row>
    <row r="38" spans="1:10">
      <c r="A38" s="1726"/>
      <c r="B38" s="3531" t="s">
        <v>3341</v>
      </c>
      <c r="C38" s="3539"/>
      <c r="D38" s="3539"/>
      <c r="E38" s="3539"/>
      <c r="F38" s="3539"/>
      <c r="G38" s="3539"/>
      <c r="H38" s="3539"/>
      <c r="I38" s="3540"/>
      <c r="J38" s="1546">
        <f t="shared" si="0"/>
        <v>6.16</v>
      </c>
    </row>
    <row r="39" spans="1:10">
      <c r="A39" s="1726"/>
      <c r="B39" s="1727">
        <v>7.5</v>
      </c>
      <c r="C39" s="1728">
        <v>1500</v>
      </c>
      <c r="D39" s="1747"/>
      <c r="E39" s="1730" t="s">
        <v>3190</v>
      </c>
      <c r="F39" s="1730" t="s">
        <v>3190</v>
      </c>
      <c r="G39" s="1730" t="s">
        <v>3190</v>
      </c>
      <c r="H39" s="3491" t="s">
        <v>3190</v>
      </c>
      <c r="I39" s="3492"/>
      <c r="J39" s="1546">
        <f t="shared" si="0"/>
        <v>6.16</v>
      </c>
    </row>
    <row r="40" spans="1:10">
      <c r="A40" s="1726"/>
      <c r="B40" s="1727">
        <v>11</v>
      </c>
      <c r="C40" s="1728">
        <v>1500</v>
      </c>
      <c r="D40" s="1747"/>
      <c r="E40" s="1730" t="s">
        <v>3190</v>
      </c>
      <c r="F40" s="1730" t="s">
        <v>3190</v>
      </c>
      <c r="G40" s="1730" t="s">
        <v>3190</v>
      </c>
      <c r="H40" s="3491" t="s">
        <v>3190</v>
      </c>
      <c r="I40" s="3492"/>
      <c r="J40" s="1546">
        <f t="shared" si="0"/>
        <v>6.16</v>
      </c>
    </row>
    <row r="41" spans="1:10">
      <c r="A41" s="1726"/>
      <c r="B41" s="1727">
        <v>55</v>
      </c>
      <c r="C41" s="1728">
        <v>3000</v>
      </c>
      <c r="D41" s="1747"/>
      <c r="E41" s="1730" t="s">
        <v>3190</v>
      </c>
      <c r="F41" s="1730" t="s">
        <v>3190</v>
      </c>
      <c r="G41" s="1730" t="s">
        <v>3190</v>
      </c>
      <c r="H41" s="3491" t="s">
        <v>3190</v>
      </c>
      <c r="I41" s="3492"/>
      <c r="J41" s="1546">
        <f t="shared" si="0"/>
        <v>6.16</v>
      </c>
    </row>
    <row r="42" spans="1:10">
      <c r="A42" s="1726"/>
      <c r="B42" s="1727">
        <v>75</v>
      </c>
      <c r="C42" s="1728">
        <v>3000</v>
      </c>
      <c r="D42" s="1747"/>
      <c r="E42" s="1730" t="s">
        <v>3190</v>
      </c>
      <c r="F42" s="1730" t="s">
        <v>3190</v>
      </c>
      <c r="G42" s="1730" t="s">
        <v>3190</v>
      </c>
      <c r="H42" s="3491" t="s">
        <v>3190</v>
      </c>
      <c r="I42" s="3492"/>
      <c r="J42" s="1546">
        <f t="shared" si="0"/>
        <v>6.16</v>
      </c>
    </row>
    <row r="43" spans="1:10">
      <c r="A43" s="1726"/>
      <c r="B43" s="3531" t="s">
        <v>3342</v>
      </c>
      <c r="C43" s="3537"/>
      <c r="D43" s="3537"/>
      <c r="E43" s="3537"/>
      <c r="F43" s="3537"/>
      <c r="G43" s="3537"/>
      <c r="H43" s="3537"/>
      <c r="I43" s="3538"/>
      <c r="J43" s="1546">
        <f t="shared" si="0"/>
        <v>6.16</v>
      </c>
    </row>
    <row r="44" spans="1:10">
      <c r="A44" s="1726"/>
      <c r="B44" s="1727">
        <v>15</v>
      </c>
      <c r="C44" s="1728">
        <v>3000</v>
      </c>
      <c r="D44" s="1747"/>
      <c r="E44" s="1730" t="s">
        <v>3190</v>
      </c>
      <c r="F44" s="1730" t="s">
        <v>3190</v>
      </c>
      <c r="G44" s="1732" t="s">
        <v>3338</v>
      </c>
      <c r="H44" s="3489" t="s">
        <v>3338</v>
      </c>
      <c r="I44" s="3490"/>
      <c r="J44" s="1546">
        <f t="shared" si="0"/>
        <v>6.16</v>
      </c>
    </row>
    <row r="45" spans="1:10">
      <c r="A45" s="1726"/>
      <c r="B45" s="1727">
        <v>18.5</v>
      </c>
      <c r="C45" s="1728">
        <v>3000</v>
      </c>
      <c r="D45" s="1747"/>
      <c r="E45" s="1730" t="s">
        <v>3190</v>
      </c>
      <c r="F45" s="1730" t="s">
        <v>3190</v>
      </c>
      <c r="G45" s="1732" t="s">
        <v>3338</v>
      </c>
      <c r="H45" s="3489" t="s">
        <v>3338</v>
      </c>
      <c r="I45" s="3490"/>
      <c r="J45" s="1546">
        <f t="shared" si="0"/>
        <v>6.16</v>
      </c>
    </row>
    <row r="46" spans="1:10">
      <c r="A46" s="1733"/>
      <c r="B46" s="1730">
        <v>22</v>
      </c>
      <c r="C46" s="1730">
        <v>3000</v>
      </c>
      <c r="D46" s="1730"/>
      <c r="E46" s="1730" t="s">
        <v>3190</v>
      </c>
      <c r="F46" s="1730" t="s">
        <v>3190</v>
      </c>
      <c r="G46" s="1732" t="s">
        <v>3338</v>
      </c>
      <c r="H46" s="3489" t="s">
        <v>3338</v>
      </c>
      <c r="I46" s="3490"/>
      <c r="J46" s="1546">
        <f t="shared" si="0"/>
        <v>6.16</v>
      </c>
    </row>
    <row r="47" spans="1:10" ht="13.5" thickBot="1">
      <c r="A47" s="1734"/>
      <c r="B47" s="1730">
        <v>30</v>
      </c>
      <c r="C47" s="1730">
        <v>3000</v>
      </c>
      <c r="D47" s="1730"/>
      <c r="E47" s="1730" t="s">
        <v>3190</v>
      </c>
      <c r="F47" s="1730" t="s">
        <v>3190</v>
      </c>
      <c r="G47" s="1732" t="s">
        <v>3338</v>
      </c>
      <c r="H47" s="3489" t="s">
        <v>3338</v>
      </c>
      <c r="I47" s="3490"/>
      <c r="J47" s="1546">
        <f t="shared" si="0"/>
        <v>6.16</v>
      </c>
    </row>
    <row r="48" spans="1:10">
      <c r="A48" s="1735"/>
      <c r="B48" s="1730">
        <v>37</v>
      </c>
      <c r="C48" s="1730">
        <v>3000</v>
      </c>
      <c r="D48" s="1748"/>
      <c r="E48" s="1730" t="s">
        <v>3190</v>
      </c>
      <c r="F48" s="1730" t="s">
        <v>3190</v>
      </c>
      <c r="G48" s="1732" t="s">
        <v>3338</v>
      </c>
      <c r="H48" s="3489" t="s">
        <v>3338</v>
      </c>
      <c r="I48" s="3490"/>
      <c r="J48" s="1546">
        <f t="shared" si="0"/>
        <v>6.16</v>
      </c>
    </row>
    <row r="49" spans="1:10">
      <c r="A49" s="1735"/>
      <c r="B49" s="1730">
        <v>45</v>
      </c>
      <c r="C49" s="1730">
        <v>3000</v>
      </c>
      <c r="D49" s="1748"/>
      <c r="E49" s="1730" t="s">
        <v>3190</v>
      </c>
      <c r="F49" s="1730" t="s">
        <v>3190</v>
      </c>
      <c r="G49" s="1732" t="s">
        <v>3338</v>
      </c>
      <c r="H49" s="3489" t="s">
        <v>3338</v>
      </c>
      <c r="I49" s="3490"/>
      <c r="J49" s="1546">
        <f t="shared" si="0"/>
        <v>6.16</v>
      </c>
    </row>
    <row r="50" spans="1:10">
      <c r="A50" s="1735"/>
      <c r="B50" s="3541" t="s">
        <v>3343</v>
      </c>
      <c r="C50" s="3539"/>
      <c r="D50" s="3539"/>
      <c r="E50" s="3539"/>
      <c r="F50" s="3539"/>
      <c r="G50" s="3539"/>
      <c r="H50" s="3539"/>
      <c r="I50" s="3540"/>
      <c r="J50" s="1546">
        <f t="shared" si="0"/>
        <v>6.16</v>
      </c>
    </row>
    <row r="51" spans="1:10">
      <c r="A51" s="1735"/>
      <c r="B51" s="1730">
        <v>22</v>
      </c>
      <c r="C51" s="1730">
        <v>1500</v>
      </c>
      <c r="D51" s="1748"/>
      <c r="E51" s="1730" t="s">
        <v>3190</v>
      </c>
      <c r="F51" s="1730" t="s">
        <v>3190</v>
      </c>
      <c r="G51" s="1730" t="s">
        <v>3190</v>
      </c>
      <c r="H51" s="3491" t="s">
        <v>3190</v>
      </c>
      <c r="I51" s="3492"/>
      <c r="J51" s="1546">
        <f t="shared" si="0"/>
        <v>6.16</v>
      </c>
    </row>
    <row r="52" spans="1:10">
      <c r="A52" s="1735"/>
      <c r="B52" s="1730">
        <v>30</v>
      </c>
      <c r="C52" s="1730">
        <v>1500</v>
      </c>
      <c r="D52" s="1748"/>
      <c r="E52" s="1730" t="s">
        <v>3190</v>
      </c>
      <c r="F52" s="1730" t="s">
        <v>3190</v>
      </c>
      <c r="G52" s="1730" t="s">
        <v>3190</v>
      </c>
      <c r="H52" s="3491" t="s">
        <v>3190</v>
      </c>
      <c r="I52" s="3492"/>
      <c r="J52" s="1546">
        <f t="shared" si="0"/>
        <v>6.16</v>
      </c>
    </row>
    <row r="53" spans="1:10">
      <c r="A53" s="1735"/>
      <c r="B53" s="3541" t="s">
        <v>3344</v>
      </c>
      <c r="C53" s="3542"/>
      <c r="D53" s="3542"/>
      <c r="E53" s="3542"/>
      <c r="F53" s="3542"/>
      <c r="G53" s="3542"/>
      <c r="H53" s="3542"/>
      <c r="I53" s="3543"/>
      <c r="J53" s="1546">
        <f t="shared" si="0"/>
        <v>6.16</v>
      </c>
    </row>
    <row r="54" spans="1:10">
      <c r="A54" s="1735"/>
      <c r="B54" s="1730">
        <v>22</v>
      </c>
      <c r="C54" s="1730">
        <v>1500</v>
      </c>
      <c r="D54" s="1748"/>
      <c r="E54" s="1730" t="s">
        <v>3190</v>
      </c>
      <c r="F54" s="1730" t="s">
        <v>3190</v>
      </c>
      <c r="G54" s="1732" t="s">
        <v>3338</v>
      </c>
      <c r="H54" s="3489" t="s">
        <v>3338</v>
      </c>
      <c r="I54" s="3490"/>
      <c r="J54" s="1546">
        <f t="shared" si="0"/>
        <v>6.16</v>
      </c>
    </row>
    <row r="55" spans="1:10">
      <c r="A55" s="1735"/>
      <c r="B55" s="1730">
        <v>30</v>
      </c>
      <c r="C55" s="1730">
        <v>1500</v>
      </c>
      <c r="D55" s="1748"/>
      <c r="E55" s="1730" t="s">
        <v>3190</v>
      </c>
      <c r="F55" s="1730" t="s">
        <v>3190</v>
      </c>
      <c r="G55" s="1732" t="s">
        <v>3338</v>
      </c>
      <c r="H55" s="3489" t="s">
        <v>3338</v>
      </c>
      <c r="I55" s="3490"/>
      <c r="J55" s="1546">
        <f t="shared" si="0"/>
        <v>6.16</v>
      </c>
    </row>
    <row r="56" spans="1:10">
      <c r="A56" s="1735"/>
      <c r="B56" s="1730">
        <v>37</v>
      </c>
      <c r="C56" s="1730">
        <v>1500</v>
      </c>
      <c r="D56" s="1748"/>
      <c r="E56" s="1730" t="s">
        <v>3190</v>
      </c>
      <c r="F56" s="1730" t="s">
        <v>3190</v>
      </c>
      <c r="G56" s="1732" t="s">
        <v>3338</v>
      </c>
      <c r="H56" s="3489" t="s">
        <v>3338</v>
      </c>
      <c r="I56" s="3490"/>
      <c r="J56" s="1546">
        <f t="shared" si="0"/>
        <v>6.16</v>
      </c>
    </row>
    <row r="57" spans="1:10">
      <c r="A57" s="1735"/>
      <c r="B57" s="1730">
        <v>45</v>
      </c>
      <c r="C57" s="1730">
        <v>1500</v>
      </c>
      <c r="D57" s="1748"/>
      <c r="E57" s="1730" t="s">
        <v>3190</v>
      </c>
      <c r="F57" s="1730" t="s">
        <v>3190</v>
      </c>
      <c r="G57" s="1732" t="s">
        <v>3338</v>
      </c>
      <c r="H57" s="3489" t="s">
        <v>3338</v>
      </c>
      <c r="I57" s="3490"/>
      <c r="J57" s="1546">
        <f t="shared" si="0"/>
        <v>6.16</v>
      </c>
    </row>
    <row r="58" spans="1:10" ht="13.5" thickBot="1">
      <c r="A58" s="1736"/>
      <c r="B58" s="1737">
        <v>55</v>
      </c>
      <c r="C58" s="1737">
        <v>1500</v>
      </c>
      <c r="D58" s="1749"/>
      <c r="E58" s="1737" t="s">
        <v>3190</v>
      </c>
      <c r="F58" s="1737" t="s">
        <v>3190</v>
      </c>
      <c r="G58" s="1738" t="s">
        <v>3338</v>
      </c>
      <c r="H58" s="3493" t="s">
        <v>3338</v>
      </c>
      <c r="I58" s="3494"/>
      <c r="J58" s="1546">
        <f t="shared" si="0"/>
        <v>6.16</v>
      </c>
    </row>
  </sheetData>
  <mergeCells count="62">
    <mergeCell ref="H48:I48"/>
    <mergeCell ref="H49:I49"/>
    <mergeCell ref="B50:I50"/>
    <mergeCell ref="H57:I57"/>
    <mergeCell ref="H58:I58"/>
    <mergeCell ref="H51:I51"/>
    <mergeCell ref="H52:I52"/>
    <mergeCell ref="B53:I53"/>
    <mergeCell ref="H54:I54"/>
    <mergeCell ref="H55:I55"/>
    <mergeCell ref="H56:I56"/>
    <mergeCell ref="B43:I43"/>
    <mergeCell ref="H44:I44"/>
    <mergeCell ref="H45:I45"/>
    <mergeCell ref="H46:I46"/>
    <mergeCell ref="H47:I47"/>
    <mergeCell ref="B38:I38"/>
    <mergeCell ref="H39:I39"/>
    <mergeCell ref="H40:I40"/>
    <mergeCell ref="H41:I41"/>
    <mergeCell ref="H42:I42"/>
    <mergeCell ref="H33:I33"/>
    <mergeCell ref="H34:I34"/>
    <mergeCell ref="H35:I35"/>
    <mergeCell ref="H36:I36"/>
    <mergeCell ref="H37:I37"/>
    <mergeCell ref="H28:I28"/>
    <mergeCell ref="H29:I29"/>
    <mergeCell ref="B30:I30"/>
    <mergeCell ref="H31:I31"/>
    <mergeCell ref="H32:I32"/>
    <mergeCell ref="H23:I23"/>
    <mergeCell ref="H24:I24"/>
    <mergeCell ref="B25:I25"/>
    <mergeCell ref="H26:I26"/>
    <mergeCell ref="H27:I27"/>
    <mergeCell ref="H18:I18"/>
    <mergeCell ref="H19:I19"/>
    <mergeCell ref="B20:I20"/>
    <mergeCell ref="H21:I21"/>
    <mergeCell ref="H22:I22"/>
    <mergeCell ref="H13:I13"/>
    <mergeCell ref="H14:I14"/>
    <mergeCell ref="A15:I15"/>
    <mergeCell ref="H16:I16"/>
    <mergeCell ref="H17:I17"/>
    <mergeCell ref="B8:I8"/>
    <mergeCell ref="H9:I9"/>
    <mergeCell ref="H10:I10"/>
    <mergeCell ref="B11:I11"/>
    <mergeCell ref="H12:I12"/>
    <mergeCell ref="B5:I5"/>
    <mergeCell ref="B6:B7"/>
    <mergeCell ref="C6:C7"/>
    <mergeCell ref="E6:F6"/>
    <mergeCell ref="G6:I6"/>
    <mergeCell ref="H7:I7"/>
    <mergeCell ref="B1:C3"/>
    <mergeCell ref="E1:F3"/>
    <mergeCell ref="G1:I3"/>
    <mergeCell ref="B4:E4"/>
    <mergeCell ref="F4:I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002060"/>
    <pageSetUpPr fitToPage="1"/>
  </sheetPr>
  <dimension ref="A1:H118"/>
  <sheetViews>
    <sheetView view="pageBreakPreview" zoomScaleNormal="100" zoomScaleSheetLayoutView="100" workbookViewId="0">
      <selection activeCell="J6" sqref="J6:J7"/>
    </sheetView>
  </sheetViews>
  <sheetFormatPr defaultRowHeight="19.5" customHeight="1"/>
  <cols>
    <col min="1" max="1" width="10.85546875" style="1751" customWidth="1"/>
    <col min="2" max="2" width="7.42578125" style="1751" customWidth="1"/>
    <col min="3" max="3" width="10" style="1751" customWidth="1"/>
    <col min="4" max="4" width="13.5703125" style="1751" customWidth="1"/>
    <col min="5" max="5" width="19.85546875" style="1751" customWidth="1"/>
    <col min="6" max="6" width="15.42578125" style="1751" customWidth="1"/>
    <col min="7" max="7" width="15.140625" style="1751" customWidth="1"/>
    <col min="8" max="8" width="16.5703125" style="1751" customWidth="1"/>
    <col min="9" max="16384" width="9.140625" style="1751"/>
  </cols>
  <sheetData>
    <row r="1" spans="1:8" ht="19.5" customHeight="1" thickBot="1">
      <c r="A1" s="3544" t="s">
        <v>3348</v>
      </c>
      <c r="B1" s="3545"/>
      <c r="C1" s="3545"/>
      <c r="D1" s="3545"/>
      <c r="E1" s="3545"/>
      <c r="F1" s="3545"/>
      <c r="G1" s="3545"/>
      <c r="H1" s="3546"/>
    </row>
    <row r="2" spans="1:8" ht="19.5" customHeight="1">
      <c r="A2" s="3547" t="s">
        <v>3155</v>
      </c>
      <c r="B2" s="3548"/>
      <c r="C2" s="3549" t="s">
        <v>3225</v>
      </c>
      <c r="D2" s="3549"/>
      <c r="E2" s="3549"/>
      <c r="F2" s="3549"/>
      <c r="G2" s="3549"/>
      <c r="H2" s="3550"/>
    </row>
    <row r="3" spans="1:8" ht="19.5" customHeight="1">
      <c r="A3" s="3551" t="s">
        <v>3160</v>
      </c>
      <c r="B3" s="3553" t="s">
        <v>3161</v>
      </c>
      <c r="C3" s="3554" t="s">
        <v>3349</v>
      </c>
      <c r="D3" s="3554"/>
      <c r="E3" s="3554" t="s">
        <v>3243</v>
      </c>
      <c r="F3" s="3554"/>
      <c r="G3" s="3555" t="s">
        <v>3350</v>
      </c>
      <c r="H3" s="3556"/>
    </row>
    <row r="4" spans="1:8" ht="33" customHeight="1">
      <c r="A4" s="3552"/>
      <c r="B4" s="3549"/>
      <c r="C4" s="1753" t="s">
        <v>3351</v>
      </c>
      <c r="D4" s="1753" t="s">
        <v>3244</v>
      </c>
      <c r="E4" s="1753" t="s">
        <v>3332</v>
      </c>
      <c r="F4" s="1753" t="s">
        <v>3352</v>
      </c>
      <c r="G4" s="1752" t="s">
        <v>3166</v>
      </c>
      <c r="H4" s="1754" t="s">
        <v>3353</v>
      </c>
    </row>
    <row r="5" spans="1:8" ht="19.5" customHeight="1">
      <c r="A5" s="3557" t="s">
        <v>3354</v>
      </c>
      <c r="B5" s="3558"/>
      <c r="C5" s="3558"/>
      <c r="D5" s="3558"/>
      <c r="E5" s="3558"/>
      <c r="F5" s="3558"/>
      <c r="G5" s="3558"/>
      <c r="H5" s="3559"/>
    </row>
    <row r="6" spans="1:8" ht="19.5" customHeight="1">
      <c r="A6" s="1755">
        <v>0.18</v>
      </c>
      <c r="B6" s="1756">
        <v>1000</v>
      </c>
      <c r="C6" s="2241">
        <f>'Крышные ВКР (2)'!C12*'Крышные ВКР (2)'!I12</f>
        <v>67702.320000000007</v>
      </c>
      <c r="D6" s="2241">
        <f>'Крышные ВКР (2)'!D12*'Крышные ВКР (2)'!I12</f>
        <v>237893.04</v>
      </c>
      <c r="E6" s="1757"/>
      <c r="F6" s="1757"/>
      <c r="G6" s="1757"/>
      <c r="H6" s="1757"/>
    </row>
    <row r="7" spans="1:8" ht="19.5" customHeight="1">
      <c r="A7" s="1755">
        <v>0.25</v>
      </c>
      <c r="B7" s="1756">
        <v>1000</v>
      </c>
      <c r="C7" s="2241">
        <f>'Крышные ВКР (2)'!C13*'Крышные ВКР (2)'!I13</f>
        <v>68666.640000000014</v>
      </c>
      <c r="D7" s="2241">
        <f>'Крышные ВКР (2)'!D13*'Крышные ВКР (2)'!I13</f>
        <v>238709.00307692308</v>
      </c>
      <c r="E7" s="1757"/>
      <c r="F7" s="1757"/>
      <c r="G7" s="2242"/>
      <c r="H7" s="2242"/>
    </row>
    <row r="8" spans="1:8" ht="19.5" customHeight="1">
      <c r="A8" s="3557" t="s">
        <v>3355</v>
      </c>
      <c r="B8" s="3558"/>
      <c r="C8" s="3558"/>
      <c r="D8" s="3558"/>
      <c r="E8" s="3558"/>
      <c r="F8" s="3558"/>
      <c r="G8" s="3558"/>
      <c r="H8" s="3559"/>
    </row>
    <row r="9" spans="1:8" ht="19.5" customHeight="1">
      <c r="A9" s="1755">
        <v>0.18</v>
      </c>
      <c r="B9" s="1756">
        <v>1000</v>
      </c>
      <c r="C9" s="2241">
        <f>'Крышные ВКР (2)'!C15*'Крышные ВКР (2)'!I15</f>
        <v>74170.320000000007</v>
      </c>
      <c r="D9" s="2241">
        <f>'Крышные ВКР (2)'!D15*'Крышные ВКР (2)'!I15</f>
        <v>243365.96307692307</v>
      </c>
      <c r="E9" s="2241"/>
      <c r="F9" s="2241"/>
      <c r="G9" s="2241">
        <f>'Крышные ВКР (2)'!G15*'Крышные ВКР (2)'!I15</f>
        <v>216495.56923076924</v>
      </c>
      <c r="H9" s="2243">
        <f>'Крышные ВКР (2)'!H15*'Крышные ВКР (2)'!I15</f>
        <v>236776.18461538464</v>
      </c>
    </row>
    <row r="10" spans="1:8" ht="19.5" customHeight="1">
      <c r="A10" s="1755">
        <v>0.18</v>
      </c>
      <c r="B10" s="1756">
        <v>1500</v>
      </c>
      <c r="C10" s="2241">
        <f>'Крышные ВКР (2)'!C16*'Крышные ВКР (2)'!I16</f>
        <v>68302.080000000002</v>
      </c>
      <c r="D10" s="2241">
        <f>'Крышные ВКР (2)'!D16*'Крышные ВКР (2)'!I16</f>
        <v>238400.52923076926</v>
      </c>
      <c r="E10" s="2241"/>
      <c r="F10" s="2241"/>
      <c r="G10" s="2241">
        <f>'Крышные ВКР (2)'!G16*'Крышные ВКР (2)'!I16</f>
        <v>211658.64246153846</v>
      </c>
      <c r="H10" s="2243">
        <f>'Крышные ВКР (2)'!H16*'Крышные ВКР (2)'!I16</f>
        <v>231939.25784615387</v>
      </c>
    </row>
    <row r="11" spans="1:8" ht="19.5" customHeight="1">
      <c r="A11" s="1755">
        <v>0.25</v>
      </c>
      <c r="B11" s="1756">
        <v>1500</v>
      </c>
      <c r="C11" s="2241">
        <f>'Крышные ВКР (2)'!C17*'Крышные ВКР (2)'!I17</f>
        <v>74170.320000000007</v>
      </c>
      <c r="D11" s="2241">
        <f>'Крышные ВКР (2)'!D17*'Крышные ВКР (2)'!I17</f>
        <v>243365.96307692307</v>
      </c>
      <c r="E11" s="2241">
        <f>'Крышные ВКР (2)'!E17*'Крышные ВКР (2)'!I17</f>
        <v>104106.84307692308</v>
      </c>
      <c r="F11" s="2241">
        <f>'Крышные ВКР (2)'!F17*'Крышные ВКР (2)'!I17</f>
        <v>252136.38153846152</v>
      </c>
      <c r="G11" s="2241">
        <f>'Крышные ВКР (2)'!G17*'Крышные ВКР (2)'!I17</f>
        <v>216495.56923076924</v>
      </c>
      <c r="H11" s="2243">
        <f>'Крышные ВКР (2)'!H17*'Крышные ВКР (2)'!I17</f>
        <v>236776.18461538464</v>
      </c>
    </row>
    <row r="12" spans="1:8" ht="19.5" customHeight="1">
      <c r="A12" s="1755">
        <v>0.37</v>
      </c>
      <c r="B12" s="1756">
        <v>1500</v>
      </c>
      <c r="C12" s="2241">
        <f>'Крышные ВКР (2)'!C18*'Крышные ВКР (2)'!I18</f>
        <v>71982.959999999992</v>
      </c>
      <c r="D12" s="2241">
        <f>'Крышные ВКР (2)'!D18*'Крышные ВКР (2)'!I18</f>
        <v>241515.12</v>
      </c>
      <c r="E12" s="2241">
        <f>'Крышные ВКР (2)'!E18*'Крышные ВКР (2)'!I18</f>
        <v>104106.84307692308</v>
      </c>
      <c r="F12" s="2241">
        <f>'Крышные ВКР (2)'!F18*'Крышные ВКР (2)'!I18</f>
        <v>252136.38153846152</v>
      </c>
      <c r="G12" s="2241">
        <f>'Крышные ВКР (2)'!G18*'Крышные ВКР (2)'!I18</f>
        <v>214690.59446153848</v>
      </c>
      <c r="H12" s="2243">
        <f>'Крышные ВКР (2)'!H18*'Крышные ВКР (2)'!I18</f>
        <v>234971.20984615383</v>
      </c>
    </row>
    <row r="13" spans="1:8" ht="19.5" customHeight="1">
      <c r="A13" s="1755">
        <v>0.55000000000000004</v>
      </c>
      <c r="B13" s="1756">
        <v>1500</v>
      </c>
      <c r="C13" s="2241">
        <f>'Крышные ВКР (2)'!C19*'Крышные ВКР (2)'!I19</f>
        <v>78603.840000000011</v>
      </c>
      <c r="D13" s="2241">
        <f>'Крышные ВКР (2)'!D19*'Крышные ВКР (2)'!I19</f>
        <v>247117.40307692307</v>
      </c>
      <c r="E13" s="2241">
        <f>'Крышные ВКР (2)'!E19*'Крышные ВКР (2)'!I19</f>
        <v>106325.86461538462</v>
      </c>
      <c r="F13" s="2241">
        <f>'Крышные ВКР (2)'!F19*'Крышные ВКР (2)'!I19</f>
        <v>254355.40307692307</v>
      </c>
      <c r="G13" s="2241">
        <f>'Крышные ВКР (2)'!G19*'Крышные ВКР (2)'!I19</f>
        <v>219811.44984615385</v>
      </c>
      <c r="H13" s="2243">
        <f>'Крышные ВКР (2)'!H19*'Крышные ВКР (2)'!I19</f>
        <v>240092.06523076925</v>
      </c>
    </row>
    <row r="14" spans="1:8" ht="19.5" customHeight="1">
      <c r="A14" s="1755">
        <v>1.5</v>
      </c>
      <c r="B14" s="1756">
        <v>3000</v>
      </c>
      <c r="C14" s="2241">
        <f>'Крышные ВКР (2)'!C20*'Крышные ВКР (2)'!I20</f>
        <v>90540.24000000002</v>
      </c>
      <c r="D14" s="2241">
        <f>'Крышные ВКР (2)'!D20*'Крышные ВКР (2)'!I20</f>
        <v>257217.43384615384</v>
      </c>
      <c r="E14" s="2241">
        <f>'Крышные ВКР (2)'!E20*'Крышные ВКР (2)'!I20</f>
        <v>113440.66461538462</v>
      </c>
      <c r="F14" s="2241">
        <f>'Крышные ВКР (2)'!F20*'Крышные ВКР (2)'!I20</f>
        <v>261470.20307692309</v>
      </c>
      <c r="G14" s="2241">
        <f>'Крышные ВКР (2)'!G20*'Крышные ВКР (2)'!I20</f>
        <v>229992.31876923077</v>
      </c>
      <c r="H14" s="2243">
        <f>'Крышные ВКР (2)'!H20*'Крышные ВКР (2)'!I20</f>
        <v>250272.93415384617</v>
      </c>
    </row>
    <row r="15" spans="1:8" ht="19.5" customHeight="1">
      <c r="A15" s="1755">
        <v>2.2000000000000002</v>
      </c>
      <c r="B15" s="1756">
        <v>3000</v>
      </c>
      <c r="C15" s="2241">
        <f>'Крышные ВКР (2)'!C21*'Крышные ВКР (2)'!I21</f>
        <v>94044.72</v>
      </c>
      <c r="D15" s="2241">
        <f>'Крышные ВКР (2)'!D21*'Крышные ВКР (2)'!I21</f>
        <v>260182.76307692309</v>
      </c>
      <c r="E15" s="2241">
        <f>'Крышные ВКР (2)'!E21*'Крышные ВКР (2)'!I21</f>
        <v>113440.66461538462</v>
      </c>
      <c r="F15" s="2241">
        <f>'Крышные ВКР (2)'!F21*'Крышные ВКР (2)'!I21</f>
        <v>261470.20307692309</v>
      </c>
      <c r="G15" s="2241">
        <f>'Крышные ВКР (2)'!G21*'Крышные ВКР (2)'!I21</f>
        <v>232882.30646153851</v>
      </c>
      <c r="H15" s="2243">
        <f>'Крышные ВКР (2)'!H21*'Крышные ВКР (2)'!I21</f>
        <v>253162.92184615385</v>
      </c>
    </row>
    <row r="16" spans="1:8" ht="19.5" customHeight="1">
      <c r="A16" s="3560" t="s">
        <v>3356</v>
      </c>
      <c r="B16" s="3561"/>
      <c r="C16" s="3561"/>
      <c r="D16" s="3561"/>
      <c r="E16" s="3561"/>
      <c r="F16" s="3561"/>
      <c r="G16" s="3561"/>
      <c r="H16" s="3562"/>
    </row>
    <row r="17" spans="1:8" ht="19.5" customHeight="1">
      <c r="A17" s="1755">
        <v>0.18</v>
      </c>
      <c r="B17" s="1756">
        <v>1000</v>
      </c>
      <c r="C17" s="2241">
        <f>'Крышные ВКР (2)'!C23*'Крышные ВКР (2)'!I23</f>
        <v>80638.320000000007</v>
      </c>
      <c r="D17" s="2241">
        <f>'Крышные ВКР (2)'!D23*'Крышные ВКР (2)'!I23</f>
        <v>259784.73230769232</v>
      </c>
      <c r="E17" s="2241"/>
      <c r="F17" s="2241"/>
      <c r="G17" s="2241">
        <f>'Крышные ВКР (2)'!G23*'Крышные ВКР (2)'!I23</f>
        <v>226635.87692307692</v>
      </c>
      <c r="H17" s="2243">
        <f>'Крышные ВКР (2)'!H23*'Крышные ВКР (2)'!I23</f>
        <v>236776.18461538464</v>
      </c>
    </row>
    <row r="18" spans="1:8" ht="19.5" customHeight="1">
      <c r="A18" s="1755">
        <v>0.25</v>
      </c>
      <c r="B18" s="1756">
        <v>1000</v>
      </c>
      <c r="C18" s="2241">
        <f>'Крышные ВКР (2)'!C24*'Крышные ВКР (2)'!I24</f>
        <v>81602.640000000014</v>
      </c>
      <c r="D18" s="2241">
        <f>'Крышные ВКР (2)'!D24*'Крышные ВКР (2)'!I24</f>
        <v>260600.69538461542</v>
      </c>
      <c r="E18" s="2241"/>
      <c r="F18" s="2241"/>
      <c r="G18" s="2241">
        <f>'Крышные ВКР (2)'!G24*'Крышные ВКР (2)'!I24</f>
        <v>225915.91507692312</v>
      </c>
      <c r="H18" s="2243">
        <f>'Крышные ВКР (2)'!H24*'Крышные ВКР (2)'!I24</f>
        <v>236056.22276923078</v>
      </c>
    </row>
    <row r="19" spans="1:8" ht="19.5" customHeight="1">
      <c r="A19" s="1755">
        <v>0.37</v>
      </c>
      <c r="B19" s="1756">
        <v>1000</v>
      </c>
      <c r="C19" s="2241">
        <f>'Крышные ВКР (2)'!C25*'Крышные ВКР (2)'!I25</f>
        <v>87353.279999999999</v>
      </c>
      <c r="D19" s="2241">
        <f>'Крышные ВКР (2)'!D25*'Крышные ВКР (2)'!I25</f>
        <v>265466.62153846154</v>
      </c>
      <c r="E19" s="2241">
        <f>'Крышные ВКР (2)'!E25*'Крышные ВКР (2)'!I25</f>
        <v>110495.71076923076</v>
      </c>
      <c r="F19" s="2241">
        <f>'Крышные ВКР (2)'!F25*'Крышные ВКР (2)'!I25</f>
        <v>282786.17230769235</v>
      </c>
      <c r="G19" s="2241">
        <f>'Крышные ВКР (2)'!G25*'Крышные ВКР (2)'!I25</f>
        <v>230823.82400000002</v>
      </c>
      <c r="H19" s="2243">
        <f>'Крышные ВКР (2)'!H25*'Крышные ВКР (2)'!I25</f>
        <v>240964.13169230774</v>
      </c>
    </row>
    <row r="20" spans="1:8" ht="19.5" customHeight="1">
      <c r="A20" s="1755">
        <v>0.37</v>
      </c>
      <c r="B20" s="1756">
        <v>1500</v>
      </c>
      <c r="C20" s="2241">
        <f>'Крышные ВКР (2)'!C26*'Крышные ВКР (2)'!I26</f>
        <v>78450.959999999992</v>
      </c>
      <c r="D20" s="2241">
        <f>'Крышные ВКР (2)'!D26*'Крышные ВКР (2)'!I26</f>
        <v>257933.88923076924</v>
      </c>
      <c r="E20" s="2241">
        <f>'Крышные ВКР (2)'!E26*'Крышные ВКР (2)'!I26</f>
        <v>108276.68923076925</v>
      </c>
      <c r="F20" s="2241">
        <f>'Крышные ВКР (2)'!F26*'Крышные ВКР (2)'!I26</f>
        <v>280567.15076923079</v>
      </c>
      <c r="G20" s="2241">
        <f>'Крышные ВКР (2)'!G26*'Крышные ВКР (2)'!I26</f>
        <v>224830.9021538462</v>
      </c>
      <c r="H20" s="2243">
        <f>'Крышные ВКР (2)'!H26*'Крышные ВКР (2)'!I26</f>
        <v>234971.20984615383</v>
      </c>
    </row>
    <row r="21" spans="1:8" ht="19.5" customHeight="1">
      <c r="A21" s="1755">
        <v>0.55000000000000004</v>
      </c>
      <c r="B21" s="1756">
        <v>1500</v>
      </c>
      <c r="C21" s="2241">
        <f>'Крышные ВКР (2)'!C27*'Крышные ВКР (2)'!I27</f>
        <v>85071.840000000011</v>
      </c>
      <c r="D21" s="2241">
        <f>'Крышные ВКР (2)'!D27*'Крышные ВКР (2)'!I27</f>
        <v>263536.17230769235</v>
      </c>
      <c r="E21" s="2241">
        <f>'Крышные ВКР (2)'!E27*'Крышные ВКР (2)'!I27</f>
        <v>110495.71076923076</v>
      </c>
      <c r="F21" s="2241">
        <f>'Крышные ВКР (2)'!F27*'Крышные ВКР (2)'!I27</f>
        <v>282786.17230769235</v>
      </c>
      <c r="G21" s="2241">
        <f>'Крышные ВКР (2)'!G27*'Крышные ВКР (2)'!I27</f>
        <v>229951.75753846156</v>
      </c>
      <c r="H21" s="2243">
        <f>'Крышные ВКР (2)'!H27*'Крышные ВКР (2)'!I27</f>
        <v>240092.06523076925</v>
      </c>
    </row>
    <row r="22" spans="1:8" ht="19.5" customHeight="1">
      <c r="A22" s="1755">
        <v>0.75</v>
      </c>
      <c r="B22" s="1756">
        <v>1000</v>
      </c>
      <c r="C22" s="2241">
        <f>'Крышные ВКР (2)'!C28*'Крышные ВКР (2)'!I28</f>
        <v>97702.080000000016</v>
      </c>
      <c r="D22" s="2241">
        <f>'Крышные ВКР (2)'!D28*'Крышные ВКР (2)'!I28</f>
        <v>274223.29846153851</v>
      </c>
      <c r="E22" s="2241">
        <f>'Крышные ВКР (2)'!E28*'Крышные ВКР (2)'!I28</f>
        <v>117610.51076923076</v>
      </c>
      <c r="F22" s="2241">
        <f>'Крышные ВКР (2)'!F28*'Крышные ВКР (2)'!I28</f>
        <v>289900.97230769234</v>
      </c>
      <c r="G22" s="2241">
        <f>'Крышные ВКР (2)'!G28*'Крышные ВКР (2)'!I28</f>
        <v>239057.75384615385</v>
      </c>
      <c r="H22" s="2243">
        <f>'Крышные ВКР (2)'!H28*'Крышные ВКР (2)'!I28</f>
        <v>249198.06153846154</v>
      </c>
    </row>
    <row r="23" spans="1:8" ht="19.5" customHeight="1">
      <c r="A23" s="1755">
        <v>0.75</v>
      </c>
      <c r="B23" s="1756">
        <v>1500</v>
      </c>
      <c r="C23" s="2241">
        <f>'Крышные ВКР (2)'!C29*'Крышные ВКР (2)'!I29</f>
        <v>88517.52</v>
      </c>
      <c r="D23" s="2241">
        <f>'Крышные ВКР (2)'!D29*'Крышные ВКР (2)'!I29</f>
        <v>266451.74769230769</v>
      </c>
      <c r="E23" s="2241">
        <f>'Крышные ВКР (2)'!E29*'Крышные ВКР (2)'!I29</f>
        <v>110495.71076923076</v>
      </c>
      <c r="F23" s="2241">
        <f>'Крышные ВКР (2)'!F29*'Крышные ВКР (2)'!I29</f>
        <v>282786.17230769235</v>
      </c>
      <c r="G23" s="2241">
        <f>'Крышные ВКР (2)'!G29*'Крышные ВКР (2)'!I29</f>
        <v>231979.81907692313</v>
      </c>
      <c r="H23" s="2243">
        <f>'Крышные ВКР (2)'!H29*'Крышные ВКР (2)'!I29</f>
        <v>242120.12676923079</v>
      </c>
    </row>
    <row r="24" spans="1:8" ht="19.5" customHeight="1">
      <c r="A24" s="1755">
        <v>1.1000000000000001</v>
      </c>
      <c r="B24" s="1756">
        <v>1500</v>
      </c>
      <c r="C24" s="2241">
        <f>'Крышные ВКР (2)'!C30*'Крышные ВКР (2)'!I30</f>
        <v>96043.92</v>
      </c>
      <c r="D24" s="2241">
        <f>'Крышные ВКР (2)'!D30*'Крышные ВКР (2)'!I30</f>
        <v>272820.24</v>
      </c>
      <c r="E24" s="2241">
        <f>'Крышные ВКР (2)'!E30*'Крышные ВКР (2)'!I30</f>
        <v>117610.51076923076</v>
      </c>
      <c r="F24" s="2241">
        <f>'Крышные ВКР (2)'!F30*'Крышные ВКР (2)'!I30</f>
        <v>289900.97230769234</v>
      </c>
      <c r="G24" s="2241">
        <f>'Крышные ВКР (2)'!G30*'Крышные ВКР (2)'!I30</f>
        <v>239341.6824615385</v>
      </c>
      <c r="H24" s="2243">
        <f>'Крышные ВКР (2)'!H30*'Крышные ВКР (2)'!I30</f>
        <v>249481.99015384619</v>
      </c>
    </row>
    <row r="25" spans="1:8" ht="19.5" customHeight="1">
      <c r="A25" s="3560" t="s">
        <v>3357</v>
      </c>
      <c r="B25" s="3561"/>
      <c r="C25" s="3561"/>
      <c r="D25" s="3561"/>
      <c r="E25" s="3561"/>
      <c r="F25" s="3561"/>
      <c r="G25" s="3561"/>
      <c r="H25" s="3562"/>
    </row>
    <row r="26" spans="1:8" ht="19.5" customHeight="1">
      <c r="A26" s="1755">
        <v>0.25</v>
      </c>
      <c r="B26" s="1756">
        <v>1000</v>
      </c>
      <c r="C26" s="2241">
        <f>'Крышные ВКР (2)'!C32*'Крышные ВКР (2)'!I32</f>
        <v>88070.640000000014</v>
      </c>
      <c r="D26" s="2241">
        <f>'Крышные ВКР (2)'!D32*'Крышные ВКР (2)'!I32</f>
        <v>266073.61846153851</v>
      </c>
      <c r="E26" s="2241"/>
      <c r="F26" s="2241"/>
      <c r="G26" s="2241">
        <f>'Крышные ВКР (2)'!G32*'Крышные ВКР (2)'!I32</f>
        <v>261406.992</v>
      </c>
      <c r="H26" s="2243">
        <f>'Крышные ВКР (2)'!H32*'Крышные ВКР (2)'!I32</f>
        <v>271547.29969230772</v>
      </c>
    </row>
    <row r="27" spans="1:8" ht="19.5" customHeight="1">
      <c r="A27" s="1755">
        <v>0.37</v>
      </c>
      <c r="B27" s="1756">
        <v>1000</v>
      </c>
      <c r="C27" s="2241">
        <f>'Крышные ВКР (2)'!C33*'Крышные ВКР (2)'!I33</f>
        <v>93821.28</v>
      </c>
      <c r="D27" s="2241">
        <f>'Крышные ВКР (2)'!D33*'Крышные ВКР (2)'!I33</f>
        <v>270939.5446153846</v>
      </c>
      <c r="E27" s="2241">
        <f>'Крышные ВКР (2)'!E33*'Крышные ВКР (2)'!I33</f>
        <v>117792.94153846154</v>
      </c>
      <c r="F27" s="2241">
        <f>'Крышные ВКР (2)'!F33*'Крышные ВКР (2)'!I33</f>
        <v>297001.55692307692</v>
      </c>
      <c r="G27" s="2241">
        <f>'Крышные ВКР (2)'!G33*'Крышные ВКР (2)'!I33</f>
        <v>266314.90092307696</v>
      </c>
      <c r="H27" s="2243">
        <f>'Крышные ВКР (2)'!H33*'Крышные ВКР (2)'!I33</f>
        <v>276455.20861538459</v>
      </c>
    </row>
    <row r="28" spans="1:8" ht="19.5" customHeight="1">
      <c r="A28" s="1755">
        <v>0.55000000000000004</v>
      </c>
      <c r="B28" s="1756">
        <v>1500</v>
      </c>
      <c r="C28" s="2241">
        <f>'Крышные ВКР (2)'!C34*'Крышные ВКР (2)'!I34</f>
        <v>91539.840000000011</v>
      </c>
      <c r="D28" s="2241">
        <f>'Крышные ВКР (2)'!D34*'Крышные ВКР (2)'!I34</f>
        <v>269009.09538461542</v>
      </c>
      <c r="E28" s="2241">
        <f>'Крышные ВКР (2)'!E34*'Крышные ВКР (2)'!I34</f>
        <v>117792.94153846154</v>
      </c>
      <c r="F28" s="2241">
        <f>'Крышные ВКР (2)'!F34*'Крышные ВКР (2)'!I34</f>
        <v>297001.55692307692</v>
      </c>
      <c r="G28" s="2241">
        <f>'Крышные ВКР (2)'!G34*'Крышные ВКР (2)'!I34</f>
        <v>265442.83446153847</v>
      </c>
      <c r="H28" s="2243">
        <f>'Крышные ВКР (2)'!H34*'Крышные ВКР (2)'!I34</f>
        <v>275583.14215384622</v>
      </c>
    </row>
    <row r="29" spans="1:8" ht="19.5" customHeight="1">
      <c r="A29" s="1755">
        <v>0.75</v>
      </c>
      <c r="B29" s="1756">
        <v>1500</v>
      </c>
      <c r="C29" s="2241">
        <f>'Крышные ВКР (2)'!C35*'Крышные ВКР (2)'!I35</f>
        <v>94985.52</v>
      </c>
      <c r="D29" s="2241">
        <f>'Крышные ВКР (2)'!D35*'Крышные ВКР (2)'!I35</f>
        <v>271924.67076923075</v>
      </c>
      <c r="E29" s="2241">
        <f>'Крышные ВКР (2)'!E35*'Крышные ВКР (2)'!I35</f>
        <v>117792.94153846154</v>
      </c>
      <c r="F29" s="2241">
        <f>'Крышные ВКР (2)'!F35*'Крышные ВКР (2)'!I35</f>
        <v>297001.55692307692</v>
      </c>
      <c r="G29" s="2241">
        <f>'Крышные ВКР (2)'!G35*'Крышные ВКР (2)'!I35</f>
        <v>267470.89600000001</v>
      </c>
      <c r="H29" s="2243">
        <f>'Крышные ВКР (2)'!H35*'Крышные ВКР (2)'!I35</f>
        <v>277611.2036923077</v>
      </c>
    </row>
    <row r="30" spans="1:8" ht="19.5" customHeight="1">
      <c r="A30" s="1755">
        <v>1.1000000000000001</v>
      </c>
      <c r="B30" s="1756">
        <v>1500</v>
      </c>
      <c r="C30" s="2241">
        <f>'Крышные ВКР (2)'!C36*'Крышные ВКР (2)'!I36</f>
        <v>102511.92000000001</v>
      </c>
      <c r="D30" s="2241">
        <f>'Крышные ВКР (2)'!D36*'Крышные ВКР (2)'!I36</f>
        <v>278293.16307692311</v>
      </c>
      <c r="E30" s="2241">
        <f>'Крышные ВКР (2)'!E36*'Крышные ВКР (2)'!I36</f>
        <v>124907.74153846155</v>
      </c>
      <c r="F30" s="2241">
        <f>'Крышные ВКР (2)'!F36*'Крышные ВКР (2)'!I36</f>
        <v>304116.35692307691</v>
      </c>
      <c r="G30" s="2241">
        <f>'Крышные ВКР (2)'!G36*'Крышные ВКР (2)'!I36</f>
        <v>274832.7593846154</v>
      </c>
      <c r="H30" s="2243">
        <f>'Крышные ВКР (2)'!H36*'Крышные ВКР (2)'!I36</f>
        <v>284973.06707692309</v>
      </c>
    </row>
    <row r="31" spans="1:8" ht="19.5" customHeight="1">
      <c r="A31" s="1755">
        <v>1.5</v>
      </c>
      <c r="B31" s="1756">
        <v>1500</v>
      </c>
      <c r="C31" s="2241">
        <f>'Крышные ВКР (2)'!C37*'Крышные ВКР (2)'!I37</f>
        <v>106463.28</v>
      </c>
      <c r="D31" s="2241">
        <f>'Крышные ВКР (2)'!D37*'Крышные ВКР (2)'!I37</f>
        <v>281636.62153846154</v>
      </c>
      <c r="E31" s="2241">
        <f>'Крышные ВКР (2)'!E37*'Крышные ВКР (2)'!I37</f>
        <v>124907.74153846155</v>
      </c>
      <c r="F31" s="2241">
        <f>'Крышные ВКР (2)'!F37*'Крышные ВКР (2)'!I37</f>
        <v>304116.35692307691</v>
      </c>
      <c r="G31" s="2241">
        <f>'Крышные ВКР (2)'!G37*'Крышные ВКР (2)'!I37</f>
        <v>277864.7113846154</v>
      </c>
      <c r="H31" s="2243">
        <f>'Крышные ВКР (2)'!H37*'Крышные ВКР (2)'!I37</f>
        <v>288005.01907692314</v>
      </c>
    </row>
    <row r="32" spans="1:8" ht="19.5" customHeight="1">
      <c r="A32" s="1755">
        <v>5.5</v>
      </c>
      <c r="B32" s="1756">
        <v>3000</v>
      </c>
      <c r="C32" s="2241">
        <f>'Крышные ВКР (2)'!C38*'Крышные ВКР (2)'!I38</f>
        <v>148564.08000000005</v>
      </c>
      <c r="D32" s="2241">
        <f>'Крышные ВКР (2)'!D38*'Крышные ВКР (2)'!I38</f>
        <v>317260.37538461538</v>
      </c>
      <c r="E32" s="2241">
        <f>'Крышные ВКР (2)'!E38*'Крышные ВКР (2)'!I38</f>
        <v>159058.78153846157</v>
      </c>
      <c r="F32" s="2241">
        <f>'Крышные ВКР (2)'!F38*'Крышные ВКР (2)'!I38</f>
        <v>338267.39692307694</v>
      </c>
      <c r="G32" s="2241">
        <f>'Крышные ВКР (2)'!G38*'Крышные ВКР (2)'!I38</f>
        <v>312818.35200000001</v>
      </c>
      <c r="H32" s="2243">
        <f>'Крышные ВКР (2)'!H38*'Крышные ВКР (2)'!I38</f>
        <v>322958.6596923077</v>
      </c>
    </row>
    <row r="33" spans="1:8" ht="19.5" customHeight="1">
      <c r="A33" s="1755">
        <v>7.5</v>
      </c>
      <c r="B33" s="1756">
        <v>3000</v>
      </c>
      <c r="C33" s="2241">
        <f>'Крышные ВКР (2)'!C39*'Крышные ВКР (2)'!I39</f>
        <v>175400.4</v>
      </c>
      <c r="D33" s="2241">
        <f>'Крышные ВКР (2)'!D39*'Крышные ВКР (2)'!I39</f>
        <v>339968.03076923074</v>
      </c>
      <c r="E33" s="2241">
        <f>'Крышные ВКР (2)'!E39*'Крышные ВКР (2)'!I39</f>
        <v>183816.2953846154</v>
      </c>
      <c r="F33" s="2241">
        <f>'Крышные ВКР (2)'!F39*'Крышные ВКР (2)'!I39</f>
        <v>363024.91076923074</v>
      </c>
      <c r="G33" s="2241">
        <f>'Крышные ВКР (2)'!G39*'Крышные ВКР (2)'!I39</f>
        <v>329428.17599999998</v>
      </c>
      <c r="H33" s="2243">
        <f>'Крышные ВКР (2)'!H39*'Крышные ВКР (2)'!I39</f>
        <v>339568.48369230772</v>
      </c>
    </row>
    <row r="34" spans="1:8" ht="19.5" customHeight="1">
      <c r="A34" s="3560" t="s">
        <v>3358</v>
      </c>
      <c r="B34" s="3561"/>
      <c r="C34" s="3561"/>
      <c r="D34" s="3561"/>
      <c r="E34" s="3561"/>
      <c r="F34" s="3561"/>
      <c r="G34" s="3561"/>
      <c r="H34" s="3562"/>
    </row>
    <row r="35" spans="1:8" ht="19.5" customHeight="1">
      <c r="A35" s="1755">
        <v>0.37</v>
      </c>
      <c r="B35" s="1756">
        <v>1000</v>
      </c>
      <c r="C35" s="2241">
        <f>'Крышные ВКР (2)'!C41*'Крышные ВКР (2)'!I41</f>
        <v>106757.28</v>
      </c>
      <c r="D35" s="2241">
        <f>'Крышные ВКР (2)'!D41*'Крышные ВКР (2)'!I41</f>
        <v>342087.5446153846</v>
      </c>
      <c r="E35" s="2241">
        <f>'Крышные ВКР (2)'!E41*'Крышные ВКР (2)'!I41</f>
        <v>129260.01846153846</v>
      </c>
      <c r="F35" s="2241">
        <f>'Крышные ВКР (2)'!F41*'Крышные ВКР (2)'!I41</f>
        <v>368078.48</v>
      </c>
      <c r="G35" s="2241">
        <f>'Крышные ВКР (2)'!G41*'Крышные ВКР (2)'!I41</f>
        <v>266314.90092307696</v>
      </c>
      <c r="H35" s="2243">
        <f>'Крышные ВКР (2)'!H41*'Крышные ВКР (2)'!I41</f>
        <v>286595.51630769233</v>
      </c>
    </row>
    <row r="36" spans="1:8" ht="19.5" customHeight="1">
      <c r="A36" s="1755">
        <v>0.55000000000000004</v>
      </c>
      <c r="B36" s="1756">
        <v>1000</v>
      </c>
      <c r="C36" s="2241">
        <f>'Крышные ВКР (2)'!C42*'Крышные ВКР (2)'!I42</f>
        <v>109050.48</v>
      </c>
      <c r="D36" s="2241">
        <f>'Крышные ВКР (2)'!D42*'Крышные ВКР (2)'!I42</f>
        <v>344027.94461538462</v>
      </c>
      <c r="E36" s="2241">
        <f>'Крышные ВКР (2)'!E42*'Крышные ВКР (2)'!I42</f>
        <v>129260.01846153846</v>
      </c>
      <c r="F36" s="2241">
        <f>'Крышные ВКР (2)'!F42*'Крышные ВКР (2)'!I42</f>
        <v>368078.48</v>
      </c>
      <c r="G36" s="2241">
        <f>'Крышные ВКР (2)'!G42*'Крышные ВКР (2)'!I42</f>
        <v>267470.89600000001</v>
      </c>
      <c r="H36" s="2243">
        <f>'Крышные ВКР (2)'!H42*'Крышные ВКР (2)'!I42</f>
        <v>287751.51138461538</v>
      </c>
    </row>
    <row r="37" spans="1:8" ht="19.5" customHeight="1">
      <c r="A37" s="1755">
        <v>0.75</v>
      </c>
      <c r="B37" s="1756">
        <v>1000</v>
      </c>
      <c r="C37" s="2241">
        <f>'Крышные ВКР (2)'!C43*'Крышные ВКР (2)'!I43</f>
        <v>117106.08000000002</v>
      </c>
      <c r="D37" s="2241">
        <f>'Крышные ВКР (2)'!D43*'Крышные ВКР (2)'!I43</f>
        <v>350844.22153846151</v>
      </c>
      <c r="E37" s="2241">
        <f>'Крышные ВКР (2)'!E43*'Крышные ВКР (2)'!I43</f>
        <v>136374.81846153847</v>
      </c>
      <c r="F37" s="2241">
        <f>'Крышные ВКР (2)'!F43*'Крышные ВКР (2)'!I43</f>
        <v>375193.28</v>
      </c>
      <c r="G37" s="2241">
        <f>'Крышные ВКР (2)'!G43*'Крышные ВКР (2)'!I43</f>
        <v>274548.83076923079</v>
      </c>
      <c r="H37" s="2243">
        <f>'Крышные ВКР (2)'!H43*'Крышные ВКР (2)'!I43</f>
        <v>294829.44615384622</v>
      </c>
    </row>
    <row r="38" spans="1:8" ht="19.5" customHeight="1">
      <c r="A38" s="1760">
        <v>1.1000000000000001</v>
      </c>
      <c r="B38" s="1756">
        <v>1000</v>
      </c>
      <c r="C38" s="2241">
        <f>'Крышные ВКР (2)'!C44*'Крышные ВКР (2)'!I44</f>
        <v>121704.24000000002</v>
      </c>
      <c r="D38" s="2241">
        <f>'Крышные ВКР (2)'!D44*'Крышные ВКР (2)'!I44</f>
        <v>354734.97230769228</v>
      </c>
      <c r="E38" s="2241">
        <f>'Крышные ВКР (2)'!E44*'Крышные ВКР (2)'!I44</f>
        <v>136374.81846153847</v>
      </c>
      <c r="F38" s="2241">
        <f>'Крышные ВКР (2)'!F44*'Крышные ВКР (2)'!I44</f>
        <v>375193.28</v>
      </c>
      <c r="G38" s="2241">
        <f>'Крышные ВКР (2)'!G44*'Крышные ВКР (2)'!I44</f>
        <v>278513.6910769231</v>
      </c>
      <c r="H38" s="2243">
        <f>'Крышные ВКР (2)'!H44*'Крышные ВКР (2)'!I44</f>
        <v>298794.30646153848</v>
      </c>
    </row>
    <row r="39" spans="1:8" ht="19.5" customHeight="1">
      <c r="A39" s="1760">
        <v>1.1000000000000001</v>
      </c>
      <c r="B39" s="1756">
        <v>1500</v>
      </c>
      <c r="C39" s="2241">
        <f>'Крышные ВКР (2)'!C45*'Крышные ВКР (2)'!I45</f>
        <v>115447.92000000001</v>
      </c>
      <c r="D39" s="2241">
        <f>'Крышные ВКР (2)'!D45*'Крышные ВКР (2)'!I45</f>
        <v>349441.16307692311</v>
      </c>
      <c r="E39" s="2241">
        <f>'Крышные ВКР (2)'!E45*'Крышные ВКР (2)'!I45</f>
        <v>136374.81846153847</v>
      </c>
      <c r="F39" s="2241">
        <f>'Крышные ВКР (2)'!F45*'Крышные ВКР (2)'!I45</f>
        <v>375193.28</v>
      </c>
      <c r="G39" s="2241">
        <f>'Крышные ВКР (2)'!G45*'Крышные ВКР (2)'!I45</f>
        <v>274832.7593846154</v>
      </c>
      <c r="H39" s="2243">
        <f>'Крышные ВКР (2)'!H45*'Крышные ВКР (2)'!I45</f>
        <v>295113.37476923084</v>
      </c>
    </row>
    <row r="40" spans="1:8" ht="19.5" customHeight="1">
      <c r="A40" s="1760">
        <v>1.5</v>
      </c>
      <c r="B40" s="1756">
        <v>1500</v>
      </c>
      <c r="C40" s="2241">
        <f>'Крышные ВКР (2)'!C46*'Крышные ВКР (2)'!I46</f>
        <v>119399.28</v>
      </c>
      <c r="D40" s="2241">
        <f>'Крышные ВКР (2)'!D46*'Крышные ВКР (2)'!I46</f>
        <v>352784.62153846154</v>
      </c>
      <c r="E40" s="2241">
        <f>'Крышные ВКР (2)'!E46*'Крышные ВКР (2)'!I46</f>
        <v>136374.81846153847</v>
      </c>
      <c r="F40" s="2241">
        <f>'Крышные ВКР (2)'!F46*'Крышные ВКР (2)'!I46</f>
        <v>375193.28</v>
      </c>
      <c r="G40" s="2241">
        <f>'Крышные ВКР (2)'!G46*'Крышные ВКР (2)'!I46</f>
        <v>277864.7113846154</v>
      </c>
      <c r="H40" s="2243">
        <f>'Крышные ВКР (2)'!H46*'Крышные ВКР (2)'!I46</f>
        <v>298145.32676923083</v>
      </c>
    </row>
    <row r="41" spans="1:8" ht="19.5" customHeight="1">
      <c r="A41" s="1760">
        <v>2.2000000000000002</v>
      </c>
      <c r="B41" s="1756">
        <v>1500</v>
      </c>
      <c r="C41" s="2241">
        <f>'Крышные ВКР (2)'!C47*'Крышные ВКР (2)'!I47</f>
        <v>134981.28000000003</v>
      </c>
      <c r="D41" s="2241">
        <f>'Крышные ВКР (2)'!D47*'Крышные ВКР (2)'!I47</f>
        <v>365969.39076923078</v>
      </c>
      <c r="E41" s="2241">
        <f>'Крышные ВКР (2)'!E47*'Крышные ВКР (2)'!I47</f>
        <v>152485.11384615386</v>
      </c>
      <c r="F41" s="2241">
        <f>'Крышные ВКР (2)'!F47*'Крышные ВКР (2)'!I47</f>
        <v>391303.5753846154</v>
      </c>
      <c r="G41" s="2241">
        <f>'Крышные ВКР (2)'!G47*'Крышные ВКР (2)'!I47</f>
        <v>287761.65169230773</v>
      </c>
      <c r="H41" s="2243">
        <f>'Крышные ВКР (2)'!H47*'Крышные ВКР (2)'!I47</f>
        <v>308042.2670769231</v>
      </c>
    </row>
    <row r="42" spans="1:8" ht="19.5" customHeight="1">
      <c r="A42" s="1760">
        <v>3</v>
      </c>
      <c r="B42" s="1756">
        <v>1500</v>
      </c>
      <c r="C42" s="2241">
        <f>'Крышные ВКР (2)'!C48*'Крышные ВКР (2)'!I48</f>
        <v>146094.48000000004</v>
      </c>
      <c r="D42" s="2241">
        <f>'Крышные ВКР (2)'!D48*'Крышные ВКР (2)'!I48</f>
        <v>375372.86769230769</v>
      </c>
      <c r="E42" s="2241">
        <f>'Крышные ВКР (2)'!E48*'Крышные ВКР (2)'!I48</f>
        <v>170525.85846153848</v>
      </c>
      <c r="F42" s="2241">
        <f>'Крышные ВКР (2)'!F48*'Крышные ВКР (2)'!I48</f>
        <v>409344.32</v>
      </c>
      <c r="G42" s="2241">
        <f>'Крышные ВКР (2)'!G48*'Крышные ВКР (2)'!I48</f>
        <v>300102.40615384624</v>
      </c>
      <c r="H42" s="2243">
        <f>'Крышные ВКР (2)'!H48*'Крышные ВКР (2)'!I48</f>
        <v>320383.0215384615</v>
      </c>
    </row>
    <row r="43" spans="1:8" ht="19.5" customHeight="1">
      <c r="A43" s="3560" t="s">
        <v>3359</v>
      </c>
      <c r="B43" s="3561"/>
      <c r="C43" s="3561"/>
      <c r="D43" s="3561"/>
      <c r="E43" s="3561"/>
      <c r="F43" s="3561"/>
      <c r="G43" s="3561"/>
      <c r="H43" s="3562"/>
    </row>
    <row r="44" spans="1:8" ht="19.5" customHeight="1">
      <c r="A44" s="1761">
        <v>0.55000000000000004</v>
      </c>
      <c r="B44" s="1762">
        <v>1000</v>
      </c>
      <c r="C44" s="2241">
        <f>'Крышные ВКР (2)'!C50*'Крышные ВКР (2)'!I50</f>
        <v>115518.48</v>
      </c>
      <c r="D44" s="2241">
        <f>'Крышные ВКР (2)'!D50*'Крышные ВКР (2)'!I50</f>
        <v>354973.79076923075</v>
      </c>
      <c r="E44" s="2241">
        <f>'Крышные ВКР (2)'!E50*'Крышные ВКР (2)'!I50</f>
        <v>139684.63384615385</v>
      </c>
      <c r="F44" s="2241">
        <f>'Крышные ВКР (2)'!F50*'Крышные ВКР (2)'!I50</f>
        <v>424940.01846153848</v>
      </c>
      <c r="G44" s="2241">
        <f>'Крышные ВКР (2)'!G50*'Крышные ВКР (2)'!I50</f>
        <v>272541.04984615382</v>
      </c>
      <c r="H44" s="2243">
        <f>'Крышные ВКР (2)'!H50*'Крышные ВКР (2)'!I50</f>
        <v>287751.51138461538</v>
      </c>
    </row>
    <row r="45" spans="1:8" ht="19.5" customHeight="1">
      <c r="A45" s="1761">
        <v>0.75</v>
      </c>
      <c r="B45" s="1762">
        <v>1000</v>
      </c>
      <c r="C45" s="2241">
        <f>'Крышные ВКР (2)'!C51*'Крышные ВКР (2)'!I51</f>
        <v>123574.08000000002</v>
      </c>
      <c r="D45" s="2241">
        <f>'Крышные ВКР (2)'!D51*'Крышные ВКР (2)'!I51</f>
        <v>361790.0676923077</v>
      </c>
      <c r="E45" s="2241">
        <f>'Крышные ВКР (2)'!E51*'Крышные ВКР (2)'!I51</f>
        <v>146799.43384615384</v>
      </c>
      <c r="F45" s="2241">
        <f>'Крышные ВКР (2)'!F51*'Крышные ВКР (2)'!I51</f>
        <v>432054.81846153847</v>
      </c>
      <c r="G45" s="2241">
        <f>'Крышные ВКР (2)'!G51*'Крышные ВКР (2)'!I51</f>
        <v>279618.98461538466</v>
      </c>
      <c r="H45" s="2243">
        <f>'Крышные ВКР (2)'!H51*'Крышные ВКР (2)'!I51</f>
        <v>294829.44615384622</v>
      </c>
    </row>
    <row r="46" spans="1:8" ht="19.5" customHeight="1">
      <c r="A46" s="1761">
        <v>1.1000000000000001</v>
      </c>
      <c r="B46" s="1762">
        <v>1000</v>
      </c>
      <c r="C46" s="2241">
        <f>'Крышные ВКР (2)'!C52*'Крышные ВКР (2)'!I52</f>
        <v>128172.24000000002</v>
      </c>
      <c r="D46" s="2241">
        <f>'Крышные ВКР (2)'!D52*'Крышные ВКР (2)'!I52</f>
        <v>365680.81846153847</v>
      </c>
      <c r="E46" s="2241">
        <f>'Крышные ВКР (2)'!E52*'Крышные ВКР (2)'!I52</f>
        <v>146799.43384615384</v>
      </c>
      <c r="F46" s="2241">
        <f>'Крышные ВКР (2)'!F52*'Крышные ВКР (2)'!I52</f>
        <v>432054.81846153847</v>
      </c>
      <c r="G46" s="2241">
        <f>'Крышные ВКР (2)'!G52*'Крышные ВКР (2)'!I52</f>
        <v>283583.84492307692</v>
      </c>
      <c r="H46" s="2243">
        <f>'Крышные ВКР (2)'!H52*'Крышные ВКР (2)'!I52</f>
        <v>298794.30646153848</v>
      </c>
    </row>
    <row r="47" spans="1:8" ht="19.5" customHeight="1">
      <c r="A47" s="1761">
        <v>1.5</v>
      </c>
      <c r="B47" s="1762">
        <v>1000</v>
      </c>
      <c r="C47" s="2241">
        <f>'Крышные ВКР (2)'!C53*'Крышные ВКР (2)'!I53</f>
        <v>141449.28000000003</v>
      </c>
      <c r="D47" s="2241">
        <f>'Крышные ВКР (2)'!D53*'Крышные ВКР (2)'!I53</f>
        <v>376915.23692307691</v>
      </c>
      <c r="E47" s="2241">
        <f>'Крышные ВКР (2)'!E53*'Крышные ВКР (2)'!I53</f>
        <v>162909.72923076927</v>
      </c>
      <c r="F47" s="2241">
        <f>'Крышные ВКР (2)'!F53*'Крышные ВКР (2)'!I53</f>
        <v>448165.11384615384</v>
      </c>
      <c r="G47" s="2241">
        <f>'Крышные ВКР (2)'!G53*'Крышные ВКР (2)'!I53</f>
        <v>295356.74215384619</v>
      </c>
      <c r="H47" s="2243">
        <f>'Крышные ВКР (2)'!H53*'Крышные ВКР (2)'!I53</f>
        <v>310567.2036923077</v>
      </c>
    </row>
    <row r="48" spans="1:8" ht="19.5" customHeight="1">
      <c r="A48" s="1763">
        <v>1.5</v>
      </c>
      <c r="B48" s="1762">
        <v>1500</v>
      </c>
      <c r="C48" s="2241">
        <f>'Крышные ВКР (2)'!C54*'Крышные ВКР (2)'!I54</f>
        <v>125867.28</v>
      </c>
      <c r="D48" s="2241">
        <f>'Крышные ВКР (2)'!D54*'Крышные ВКР (2)'!I54</f>
        <v>363730.46769230766</v>
      </c>
      <c r="E48" s="2241">
        <f>'Крышные ВКР (2)'!E54*'Крышные ВКР (2)'!I54</f>
        <v>146799.43384615384</v>
      </c>
      <c r="F48" s="2241">
        <f>'Крышные ВКР (2)'!F54*'Крышные ВКР (2)'!I54</f>
        <v>432054.81846153847</v>
      </c>
      <c r="G48" s="2241">
        <f>'Крышные ВКР (2)'!G54*'Крышные ВКР (2)'!I54</f>
        <v>282934.86523076921</v>
      </c>
      <c r="H48" s="2243">
        <f>'Крышные ВКР (2)'!H54*'Крышные ВКР (2)'!I54</f>
        <v>298145.32676923083</v>
      </c>
    </row>
    <row r="49" spans="1:8" ht="19.5" customHeight="1">
      <c r="A49" s="1760">
        <v>2.2000000000000002</v>
      </c>
      <c r="B49" s="1756">
        <v>1500</v>
      </c>
      <c r="C49" s="2241">
        <f>'Крышные ВКР (2)'!C55*'Крышные ВКР (2)'!I55</f>
        <v>141449.28000000003</v>
      </c>
      <c r="D49" s="2241">
        <f>'Крышные ВКР (2)'!D55*'Крышные ВКР (2)'!I55</f>
        <v>376915.23692307691</v>
      </c>
      <c r="E49" s="2241">
        <f>'Крышные ВКР (2)'!E55*'Крышные ВКР (2)'!I55</f>
        <v>162909.72923076927</v>
      </c>
      <c r="F49" s="2241">
        <f>'Крышные ВКР (2)'!F55*'Крышные ВКР (2)'!I55</f>
        <v>448165.11384615384</v>
      </c>
      <c r="G49" s="2241">
        <f>'Крышные ВКР (2)'!G55*'Крышные ВКР (2)'!I55</f>
        <v>292831.80553846154</v>
      </c>
      <c r="H49" s="2243">
        <f>'Крышные ВКР (2)'!H55*'Крышные ВКР (2)'!I55</f>
        <v>308042.2670769231</v>
      </c>
    </row>
    <row r="50" spans="1:8" ht="19.5" customHeight="1">
      <c r="A50" s="1760">
        <v>3</v>
      </c>
      <c r="B50" s="1756">
        <v>1500</v>
      </c>
      <c r="C50" s="2241">
        <f>'Крышные ВКР (2)'!C56*'Крышные ВКР (2)'!I56</f>
        <v>152562.48000000004</v>
      </c>
      <c r="D50" s="2241">
        <f>'Крышные ВКР (2)'!D56*'Крышные ВКР (2)'!I56</f>
        <v>386318.71384615387</v>
      </c>
      <c r="E50" s="2241">
        <f>'Крышные ВКР (2)'!E56*'Крышные ВКР (2)'!I56</f>
        <v>180950.47384615388</v>
      </c>
      <c r="F50" s="2241">
        <f>'Крышные ВКР (2)'!F56*'Крышные ВКР (2)'!I56</f>
        <v>466205.8584615385</v>
      </c>
      <c r="G50" s="2241">
        <f>'Крышные ВКР (2)'!G56*'Крышные ВКР (2)'!I56</f>
        <v>305172.56</v>
      </c>
      <c r="H50" s="2243">
        <f>'Крышные ВКР (2)'!H56*'Крышные ВКР (2)'!I56</f>
        <v>320383.0215384615</v>
      </c>
    </row>
    <row r="51" spans="1:8" ht="19.5" customHeight="1">
      <c r="A51" s="1760">
        <v>4</v>
      </c>
      <c r="B51" s="1756">
        <v>1500</v>
      </c>
      <c r="C51" s="2241">
        <f>'Крышные ВКР (2)'!C57*'Крышные ВКР (2)'!I57</f>
        <v>160347.6</v>
      </c>
      <c r="D51" s="2241">
        <f>'Крышные ВКР (2)'!D57*'Крышные ВКР (2)'!I57</f>
        <v>392906.12307692308</v>
      </c>
      <c r="E51" s="2241">
        <f>'Крышные ВКР (2)'!E57*'Крышные ВКР (2)'!I57</f>
        <v>180950.47384615388</v>
      </c>
      <c r="F51" s="2241">
        <f>'Крышные ВКР (2)'!F57*'Крышные ВКР (2)'!I57</f>
        <v>466205.8584615385</v>
      </c>
      <c r="G51" s="2241">
        <f>'Крышные ВКР (2)'!G57*'Крышные ВКР (2)'!I57</f>
        <v>311601.51507692313</v>
      </c>
      <c r="H51" s="2243">
        <f>'Крышные ВКР (2)'!H57*'Крышные ВКР (2)'!I57</f>
        <v>326811.97661538463</v>
      </c>
    </row>
    <row r="52" spans="1:8" ht="19.5" customHeight="1">
      <c r="A52" s="1760">
        <v>5.5</v>
      </c>
      <c r="B52" s="1756">
        <v>1500</v>
      </c>
      <c r="C52" s="2241">
        <f>'Крышные ВКР (2)'!C58*'Крышные ВКР (2)'!I58</f>
        <v>195956.88000000003</v>
      </c>
      <c r="D52" s="2241">
        <f>'Крышные ВКР (2)'!D58*'Крышные ВКР (2)'!I58</f>
        <v>423037.05230769236</v>
      </c>
      <c r="E52" s="2241">
        <f>'Крышные ВКР (2)'!E58*'Крышные ВКР (2)'!I58</f>
        <v>200822.16</v>
      </c>
      <c r="F52" s="2241">
        <f>'Крышные ВКР (2)'!F58*'Крышные ВКР (2)'!I58</f>
        <v>486077.54461538466</v>
      </c>
      <c r="G52" s="2241">
        <f>'Крышные ВКР (2)'!G58*'Крышные ВКР (2)'!I58</f>
        <v>334062.29661538464</v>
      </c>
      <c r="H52" s="2243">
        <f>'Крышные ВКР (2)'!H58*'Крышные ВКР (2)'!I58</f>
        <v>349272.7581538462</v>
      </c>
    </row>
    <row r="53" spans="1:8" ht="19.5" customHeight="1">
      <c r="A53" s="3560" t="s">
        <v>3360</v>
      </c>
      <c r="B53" s="3561"/>
      <c r="C53" s="3561"/>
      <c r="D53" s="3561"/>
      <c r="E53" s="3561"/>
      <c r="F53" s="3561"/>
      <c r="G53" s="3561"/>
      <c r="H53" s="3562"/>
    </row>
    <row r="54" spans="1:8" ht="19.5" customHeight="1">
      <c r="A54" s="1760">
        <v>1.1000000000000001</v>
      </c>
      <c r="B54" s="1756">
        <v>1000</v>
      </c>
      <c r="C54" s="2241">
        <f>'Крышные ВКР (2)'!C60*'Крышные ВКР (2)'!I60</f>
        <v>147576.24000000002</v>
      </c>
      <c r="D54" s="2241">
        <f>'Крышные ВКР (2)'!D60*'Крышные ВКР (2)'!I60</f>
        <v>524395.58769230766</v>
      </c>
      <c r="E54" s="2241">
        <f>'Крышные ВКР (2)'!E60*'Крышные ВКР (2)'!I60</f>
        <v>165563.74153846153</v>
      </c>
      <c r="F54" s="2241">
        <f>'Крышные ВКР (2)'!F60*'Крышные ВКР (2)'!I60</f>
        <v>574208.66461538465</v>
      </c>
      <c r="G54" s="2241">
        <f>'Крышные ВКР (2)'!G60*'Крышные ВКР (2)'!I60</f>
        <v>293724.15261538461</v>
      </c>
      <c r="H54" s="2243">
        <f>'Крышные ВКР (2)'!H60*'Крышные ВКР (2)'!I60</f>
        <v>298794.30646153848</v>
      </c>
    </row>
    <row r="55" spans="1:8" ht="19.5" customHeight="1">
      <c r="A55" s="1760">
        <v>1.5</v>
      </c>
      <c r="B55" s="1756">
        <v>1000</v>
      </c>
      <c r="C55" s="2241">
        <f>'Крышные ВКР (2)'!C61*'Крышные ВКР (2)'!I61</f>
        <v>160853.28000000003</v>
      </c>
      <c r="D55" s="2241">
        <f>'Крышные ВКР (2)'!D61*'Крышные ВКР (2)'!I61</f>
        <v>535630.00615384616</v>
      </c>
      <c r="E55" s="2241">
        <f>'Крышные ВКР (2)'!E61*'Крышные ВКР (2)'!I61</f>
        <v>181674.03692307696</v>
      </c>
      <c r="F55" s="2241">
        <f>'Крышные ВКР (2)'!F61*'Крышные ВКР (2)'!I61</f>
        <v>590318.96</v>
      </c>
      <c r="G55" s="2241">
        <f>'Крышные ВКР (2)'!G61*'Крышные ВКР (2)'!I61</f>
        <v>305497.04984615382</v>
      </c>
      <c r="H55" s="2243">
        <f>'Крышные ВКР (2)'!H61*'Крышные ВКР (2)'!I61</f>
        <v>310567.2036923077</v>
      </c>
    </row>
    <row r="56" spans="1:8" ht="19.5" customHeight="1">
      <c r="A56" s="1760">
        <v>2.2000000000000002</v>
      </c>
      <c r="B56" s="1756">
        <v>1000</v>
      </c>
      <c r="C56" s="2241">
        <f>'Крышные ВКР (2)'!C62*'Крышные ВКР (2)'!I62</f>
        <v>176164.80000000002</v>
      </c>
      <c r="D56" s="2241">
        <f>'Крышные ВКР (2)'!D62*'Крышные ВКР (2)'!I62</f>
        <v>548585.90769230772</v>
      </c>
      <c r="E56" s="2241">
        <f>'Крышные ВКР (2)'!E62*'Крышные ВКР (2)'!I62</f>
        <v>196212.11076923076</v>
      </c>
      <c r="F56" s="2241">
        <f>'Крышные ВКР (2)'!F62*'Крышные ВКР (2)'!I62</f>
        <v>604857.03384615388</v>
      </c>
      <c r="G56" s="2241">
        <f>'Крышные ВКР (2)'!G62*'Крышные ВКР (2)'!I62</f>
        <v>318780.85292307689</v>
      </c>
      <c r="H56" s="2243">
        <f>'Крышные ВКР (2)'!H62*'Крышные ВКР (2)'!I62</f>
        <v>323851.00676923082</v>
      </c>
    </row>
    <row r="57" spans="1:8" ht="19.5" customHeight="1">
      <c r="A57" s="1760">
        <v>3</v>
      </c>
      <c r="B57" s="1756">
        <v>1000</v>
      </c>
      <c r="C57" s="2241">
        <f>'Крышные ВКР (2)'!C63*'Крышные ВКР (2)'!I63</f>
        <v>209610.23999999999</v>
      </c>
      <c r="D57" s="2241">
        <f>'Крышные ВКР (2)'!D63*'Крышные ВКР (2)'!I63</f>
        <v>576885.8953846154</v>
      </c>
      <c r="E57" s="2241">
        <f>'Крышные ВКР (2)'!E63*'Крышные ВКР (2)'!I63</f>
        <v>216810.20307692309</v>
      </c>
      <c r="F57" s="2241">
        <f>'Крышные ВКР (2)'!F63*'Крышные ВКР (2)'!I63</f>
        <v>625455.12615384615</v>
      </c>
      <c r="G57" s="2241">
        <f>'Крышные ВКР (2)'!G63*'Крышные ВКР (2)'!I63</f>
        <v>337408.59815384622</v>
      </c>
      <c r="H57" s="2243">
        <f>'Крышные ВКР (2)'!H63*'Крышные ВКР (2)'!I63</f>
        <v>342478.75199999998</v>
      </c>
    </row>
    <row r="58" spans="1:8" ht="19.5" customHeight="1">
      <c r="A58" s="1760">
        <v>4</v>
      </c>
      <c r="B58" s="1756">
        <v>1500</v>
      </c>
      <c r="C58" s="2241">
        <f>'Крышные ВКР (2)'!C64*'Крышные ВКР (2)'!I64</f>
        <v>175812</v>
      </c>
      <c r="D58" s="2241">
        <f>'Крышные ВКР (2)'!D64*'Крышные ВКР (2)'!I64</f>
        <v>548287.38461538462</v>
      </c>
      <c r="E58" s="2241">
        <f>'Крышные ВКР (2)'!E64*'Крышные ВКР (2)'!I64</f>
        <v>199714.7815384616</v>
      </c>
      <c r="F58" s="2241">
        <f>'Крышные ВКР (2)'!F64*'Крышные ВКР (2)'!I64</f>
        <v>608359.70461538469</v>
      </c>
      <c r="G58" s="2241">
        <f>'Крышные ВКР (2)'!G64*'Крышные ВКР (2)'!I64</f>
        <v>321741.82276923081</v>
      </c>
      <c r="H58" s="2243">
        <f>'Крышные ВКР (2)'!H64*'Крышные ВКР (2)'!I64</f>
        <v>326811.97661538463</v>
      </c>
    </row>
    <row r="59" spans="1:8" ht="19.5" customHeight="1">
      <c r="A59" s="1760">
        <v>5.5</v>
      </c>
      <c r="B59" s="1756">
        <v>1500</v>
      </c>
      <c r="C59" s="2241">
        <f>'Крышные ВКР (2)'!C65*'Крышные ВКР (2)'!I65</f>
        <v>215360.88000000003</v>
      </c>
      <c r="D59" s="2241">
        <f>'Крышные ВКР (2)'!D65*'Крышные ВКР (2)'!I65</f>
        <v>581751.82153846149</v>
      </c>
      <c r="E59" s="2241">
        <f>'Крышные ВКР (2)'!E65*'Крышные ВКР (2)'!I65</f>
        <v>219586.46769230769</v>
      </c>
      <c r="F59" s="2241">
        <f>'Крышные ВКР (2)'!F65*'Крышные ВКР (2)'!I65</f>
        <v>628231.39076923078</v>
      </c>
      <c r="G59" s="2241">
        <f>'Крышные ВКР (2)'!G65*'Крышные ВКР (2)'!I65</f>
        <v>344202.60430769232</v>
      </c>
      <c r="H59" s="2243">
        <f>'Крышные ВКР (2)'!H65*'Крышные ВКР (2)'!I65</f>
        <v>349272.7581538462</v>
      </c>
    </row>
    <row r="60" spans="1:8" ht="19.5" customHeight="1">
      <c r="A60" s="1760">
        <v>7.5</v>
      </c>
      <c r="B60" s="1756">
        <v>1500</v>
      </c>
      <c r="C60" s="2241">
        <f>'Крышные ВКР (2)'!C66*'Крышные ВКР (2)'!I66</f>
        <v>250981.92</v>
      </c>
      <c r="D60" s="2241">
        <f>'Крышные ВКР (2)'!D66*'Крышные ВКР (2)'!I66</f>
        <v>611892.70153846149</v>
      </c>
      <c r="E60" s="2241">
        <f>'Крышные ВКР (2)'!E66*'Крышные ВКР (2)'!I66</f>
        <v>307043.77846153849</v>
      </c>
      <c r="F60" s="2241">
        <f>'Крышные ВКР (2)'!F66*'Крышные ВКР (2)'!I66</f>
        <v>715688.70153846161</v>
      </c>
      <c r="G60" s="2241">
        <f>'Крышные ВКР (2)'!G66*'Крышные ВКР (2)'!I66</f>
        <v>365142.33969230769</v>
      </c>
      <c r="H60" s="2243">
        <f>'Крышные ВКР (2)'!H66*'Крышные ВКР (2)'!I66</f>
        <v>370212.49353846157</v>
      </c>
    </row>
    <row r="61" spans="1:8" ht="19.5" customHeight="1">
      <c r="A61" s="1760">
        <v>11</v>
      </c>
      <c r="B61" s="1756">
        <v>1500</v>
      </c>
      <c r="C61" s="2241">
        <f>'Крышные ВКР (2)'!C67*'Крышные ВКР (2)'!I67</f>
        <v>278653.2</v>
      </c>
      <c r="D61" s="2241">
        <f>'Крышные ВКР (2)'!D67*'Крышные ВКР (2)'!I67</f>
        <v>635306.86153846153</v>
      </c>
      <c r="E61" s="2241">
        <f>'Крышные ВКР (2)'!E67*'Крышные ВКР (2)'!I67</f>
        <v>356847.37846153852</v>
      </c>
      <c r="F61" s="2241">
        <f>'Крышные ВКР (2)'!F67*'Крышные ВКР (2)'!I67</f>
        <v>765492.30153846159</v>
      </c>
      <c r="G61" s="2241">
        <f>'Крышные ВКР (2)'!G67*'Крышные ВКР (2)'!I67</f>
        <v>392582.01230769232</v>
      </c>
      <c r="H61" s="2243">
        <f>'Крышные ВКР (2)'!H67*'Крышные ВКР (2)'!I67</f>
        <v>397652.16615384619</v>
      </c>
    </row>
    <row r="62" spans="1:8" ht="19.5" customHeight="1">
      <c r="A62" s="3560" t="s">
        <v>3361</v>
      </c>
      <c r="B62" s="3561"/>
      <c r="C62" s="3561"/>
      <c r="D62" s="3561"/>
      <c r="E62" s="3561"/>
      <c r="F62" s="3561"/>
      <c r="G62" s="3561"/>
      <c r="H62" s="3562"/>
    </row>
    <row r="63" spans="1:8" ht="19.5" customHeight="1">
      <c r="A63" s="1760">
        <v>1.5</v>
      </c>
      <c r="B63" s="1756">
        <v>1000</v>
      </c>
      <c r="C63" s="2241">
        <f>'Крышные ВКР (2)'!C69*'Крышные ВКР (2)'!I69</f>
        <v>206129.28</v>
      </c>
      <c r="D63" s="2241">
        <f>'Крышные ВКР (2)'!D69*'Крышные ВКР (2)'!I69</f>
        <v>557521.69846153853</v>
      </c>
      <c r="E63" s="2241">
        <f>'Крышные ВКР (2)'!E69*'Крышные ВКР (2)'!I69</f>
        <v>222330.03692307693</v>
      </c>
      <c r="F63" s="2241">
        <f>'Крышные ВКР (2)'!F69*'Крышные ВКР (2)'!I69</f>
        <v>628226.65230769222</v>
      </c>
      <c r="G63" s="2241">
        <f>'Крышные ВКР (2)'!G69*'Крышные ВКР (2)'!I69</f>
        <v>315637.35753846157</v>
      </c>
      <c r="H63" s="2243">
        <f>'Крышные ВКР (2)'!H69*'Крышные ВКР (2)'!I69</f>
        <v>335917.97292307694</v>
      </c>
    </row>
    <row r="64" spans="1:8" ht="19.5" customHeight="1">
      <c r="A64" s="1760">
        <v>2.2000000000000002</v>
      </c>
      <c r="B64" s="1756">
        <v>1000</v>
      </c>
      <c r="C64" s="2241">
        <f>'Крышные ВКР (2)'!C70*'Крышные ВКР (2)'!I70</f>
        <v>221440.8</v>
      </c>
      <c r="D64" s="2241">
        <f>'Крышные ВКР (2)'!D70*'Крышные ВКР (2)'!I70</f>
        <v>570477.6</v>
      </c>
      <c r="E64" s="2241">
        <f>'Крышные ВКР (2)'!E70*'Крышные ВКР (2)'!I70</f>
        <v>236868.11076923076</v>
      </c>
      <c r="F64" s="2241">
        <f>'Крышные ВКР (2)'!F70*'Крышные ВКР (2)'!I70</f>
        <v>642764.72615384613</v>
      </c>
      <c r="G64" s="2241">
        <f>'Крышные ВКР (2)'!G70*'Крышные ВКР (2)'!I70</f>
        <v>328921.16061538464</v>
      </c>
      <c r="H64" s="2243">
        <f>'Крышные ВКР (2)'!H70*'Крышные ВКР (2)'!I70</f>
        <v>349201.77600000001</v>
      </c>
    </row>
    <row r="65" spans="1:8" ht="19.5" customHeight="1">
      <c r="A65" s="1760">
        <v>3</v>
      </c>
      <c r="B65" s="1756">
        <v>1000</v>
      </c>
      <c r="C65" s="2241">
        <f>'Крышные ВКР (2)'!C71*'Крышные ВКР (2)'!I71</f>
        <v>254886.24</v>
      </c>
      <c r="D65" s="2241">
        <f>'Крышные ВКР (2)'!D71*'Крышные ВКР (2)'!I71</f>
        <v>598777.58769230766</v>
      </c>
      <c r="E65" s="2241">
        <f>'Крышные ВКР (2)'!E71*'Крышные ВКР (2)'!I71</f>
        <v>257466.20307692309</v>
      </c>
      <c r="F65" s="2241">
        <f>'Крышные ВКР (2)'!F71*'Крышные ВКР (2)'!I71</f>
        <v>663362.81846153853</v>
      </c>
      <c r="G65" s="2241">
        <f>'Крышные ВКР (2)'!G71*'Крышные ВКР (2)'!I71</f>
        <v>347548.90584615385</v>
      </c>
      <c r="H65" s="2243">
        <f>'Крышные ВКР (2)'!H71*'Крышные ВКР (2)'!I71</f>
        <v>367829.52123076923</v>
      </c>
    </row>
    <row r="66" spans="1:8" ht="19.5" customHeight="1">
      <c r="A66" s="1760">
        <v>4</v>
      </c>
      <c r="B66" s="1756">
        <v>1000</v>
      </c>
      <c r="C66" s="2241">
        <f>'Крышные ВКР (2)'!C72*'Крышные ВКР (2)'!I72</f>
        <v>262930.08</v>
      </c>
      <c r="D66" s="2241">
        <f>'Крышные ВКР (2)'!D72*'Крышные ВКР (2)'!I72</f>
        <v>605583.91384615388</v>
      </c>
      <c r="E66" s="2241">
        <f>'Крышные ВКР (2)'!E72*'Крышные ВКР (2)'!I72</f>
        <v>265058.64</v>
      </c>
      <c r="F66" s="2241">
        <f>'Крышные ВКР (2)'!F72*'Крышные ВКР (2)'!I72</f>
        <v>670955.25538461551</v>
      </c>
      <c r="G66" s="2241">
        <f>'Крышные ВКР (2)'!G72*'Крышные ВКР (2)'!I72</f>
        <v>354342.91200000001</v>
      </c>
      <c r="H66" s="2243">
        <f>'Крышные ВКР (2)'!H72*'Крышные ВКР (2)'!I72</f>
        <v>374623.52738461545</v>
      </c>
    </row>
    <row r="67" spans="1:8" ht="19.5" customHeight="1">
      <c r="A67" s="1760">
        <v>5.5</v>
      </c>
      <c r="B67" s="1756">
        <v>1000</v>
      </c>
      <c r="C67" s="2241">
        <f>'Крышные ВКР (2)'!C73*'Крышные ВКР (2)'!I73</f>
        <v>296575.44</v>
      </c>
      <c r="D67" s="2241">
        <f>'Крышные ВКР (2)'!D73*'Крышные ВКР (2)'!I73</f>
        <v>634053.06461538468</v>
      </c>
      <c r="E67" s="2241">
        <f>'Крышные ВКР (2)'!E73*'Крышные ВКР (2)'!I73</f>
        <v>351262.15384615387</v>
      </c>
      <c r="F67" s="2241">
        <f>'Крышные ВКР (2)'!F73*'Крышные ВКР (2)'!I73</f>
        <v>757158.76923076925</v>
      </c>
      <c r="G67" s="2241">
        <f>'Крышные ВКР (2)'!G73*'Крышные ВКР (2)'!I73</f>
        <v>376296.67815384618</v>
      </c>
      <c r="H67" s="2243">
        <f>'Крышные ВКР (2)'!H73*'Крышные ВКР (2)'!I73</f>
        <v>396577.29353846156</v>
      </c>
    </row>
    <row r="68" spans="1:8" ht="19.5" customHeight="1">
      <c r="A68" s="1760">
        <v>5.5</v>
      </c>
      <c r="B68" s="1756">
        <v>1500</v>
      </c>
      <c r="C68" s="2241">
        <f>'Крышные ВКР (2)'!C74*'Крышные ВКР (2)'!I74</f>
        <v>260636.88</v>
      </c>
      <c r="D68" s="2241">
        <f>'Крышные ВКР (2)'!D74*'Крышные ВКР (2)'!I74</f>
        <v>603643.51384615386</v>
      </c>
      <c r="E68" s="2241">
        <f>'Крышные ВКР (2)'!E74*'Крышные ВКР (2)'!I74</f>
        <v>260242.46769230769</v>
      </c>
      <c r="F68" s="2241">
        <f>'Крышные ВКР (2)'!F74*'Крышные ВКР (2)'!I74</f>
        <v>666139.08307692292</v>
      </c>
      <c r="G68" s="2241">
        <f>'Крышные ВКР (2)'!G74*'Крышные ВКР (2)'!I74</f>
        <v>354342.91200000001</v>
      </c>
      <c r="H68" s="2243">
        <f>'Крышные ВКР (2)'!H74*'Крышные ВКР (2)'!I74</f>
        <v>374623.52738461545</v>
      </c>
    </row>
    <row r="69" spans="1:8" ht="19.5" customHeight="1">
      <c r="A69" s="1760">
        <v>7.5</v>
      </c>
      <c r="B69" s="1756">
        <v>1500</v>
      </c>
      <c r="C69" s="2241">
        <f>'Крышные ВКР (2)'!C75*'Крышные ВКР (2)'!I75</f>
        <v>296257.92000000004</v>
      </c>
      <c r="D69" s="2241">
        <f>'Крышные ВКР (2)'!D75*'Крышные ВКР (2)'!I75</f>
        <v>633784.39384615398</v>
      </c>
      <c r="E69" s="2241">
        <f>'Крышные ВКР (2)'!E75*'Крышные ВКР (2)'!I75</f>
        <v>347699.77846153855</v>
      </c>
      <c r="F69" s="2241">
        <f>'Крышные ВКР (2)'!F75*'Крышные ВКР (2)'!I75</f>
        <v>753596.39384615398</v>
      </c>
      <c r="G69" s="2241">
        <f>'Крышные ВКР (2)'!G75*'Крышные ВКР (2)'!I75</f>
        <v>375282.64738461544</v>
      </c>
      <c r="H69" s="2243">
        <f>'Крышные ВКР (2)'!H75*'Крышные ВКР (2)'!I75</f>
        <v>395563.26276923082</v>
      </c>
    </row>
    <row r="70" spans="1:8" ht="19.5" customHeight="1">
      <c r="A70" s="1760">
        <v>11</v>
      </c>
      <c r="B70" s="1756">
        <v>1500</v>
      </c>
      <c r="C70" s="2241">
        <f>'Крышные ВКР (2)'!C76*'Крышные ВКР (2)'!I76</f>
        <v>323929.2</v>
      </c>
      <c r="D70" s="2241">
        <f>'Крышные ВКР (2)'!D76*'Крышные ВКР (2)'!I76</f>
        <v>657198.5538461539</v>
      </c>
      <c r="E70" s="2241">
        <f>'Крышные ВКР (2)'!E76*'Крышные ВКР (2)'!I76</f>
        <v>397503.37846153858</v>
      </c>
      <c r="F70" s="2241">
        <f>'Крышные ВКР (2)'!F76*'Крышные ВКР (2)'!I76</f>
        <v>803399.99384615384</v>
      </c>
      <c r="G70" s="2241">
        <f>'Крышные ВКР (2)'!G76*'Крышные ВКР (2)'!I76</f>
        <v>402722.32</v>
      </c>
      <c r="H70" s="2243">
        <f>'Крышные ВКР (2)'!H76*'Крышные ВКР (2)'!I76</f>
        <v>423002.93538461544</v>
      </c>
    </row>
    <row r="71" spans="1:8" ht="19.5" customHeight="1">
      <c r="A71" s="1760">
        <v>15</v>
      </c>
      <c r="B71" s="1756">
        <v>1500</v>
      </c>
      <c r="C71" s="2241">
        <f>'Крышные ВКР (2)'!C77*'Крышные ВКР (2)'!I77</f>
        <v>391619.76000000007</v>
      </c>
      <c r="D71" s="2241">
        <f>'Крышные ВКР (2)'!D77*'Крышные ВКР (2)'!I77</f>
        <v>714475.18153846159</v>
      </c>
      <c r="E71" s="2241">
        <f>'Крышные ВКР (2)'!E77*'Крышные ВКР (2)'!I77</f>
        <v>485328.86769230769</v>
      </c>
      <c r="F71" s="2241">
        <f>'Крышные ВКР (2)'!F77*'Крышные ВКР (2)'!I77</f>
        <v>891225.48307692306</v>
      </c>
      <c r="G71" s="2241">
        <f>'Крышные ВКР (2)'!G77*'Крышные ВКР (2)'!I77</f>
        <v>459406.64</v>
      </c>
      <c r="H71" s="2243">
        <f>'Крышные ВКР (2)'!H77*'Крышные ВКР (2)'!I77</f>
        <v>479687.25538461545</v>
      </c>
    </row>
    <row r="72" spans="1:8" ht="19.5" customHeight="1">
      <c r="A72" s="3560" t="s">
        <v>3362</v>
      </c>
      <c r="B72" s="3561"/>
      <c r="C72" s="3561"/>
      <c r="D72" s="3561"/>
      <c r="E72" s="3561"/>
      <c r="F72" s="3561"/>
      <c r="G72" s="3561"/>
      <c r="H72" s="3562"/>
    </row>
    <row r="73" spans="1:8" ht="19.5" customHeight="1">
      <c r="A73" s="1764" t="s">
        <v>518</v>
      </c>
      <c r="B73" s="1765" t="s">
        <v>3363</v>
      </c>
      <c r="C73" s="2241">
        <f>'Крышные ВКР (2)'!C79*'Крышные ВКР (2)'!I79</f>
        <v>263647.44</v>
      </c>
      <c r="D73" s="2241">
        <f>'Крышные ВКР (2)'!D79*'Крышные ВКР (2)'!I79</f>
        <v>841526.60307692306</v>
      </c>
      <c r="E73" s="2241">
        <f>'Крышные ВКР (2)'!E79*'Крышные ВКР (2)'!I79</f>
        <v>298432.0984615385</v>
      </c>
      <c r="F73" s="2241">
        <f>'Крышные ВКР (2)'!F79*'Крышные ВКР (2)'!I79</f>
        <v>960300.40615384607</v>
      </c>
      <c r="G73" s="2241">
        <f>'Крышные ВКР (2)'!G79*'Крышные ВКР (2)'!I79</f>
        <v>394326.14523076924</v>
      </c>
      <c r="H73" s="2243">
        <f>'Крышные ВКР (2)'!H79*'Крышные ВКР (2)'!I79</f>
        <v>434887.37600000005</v>
      </c>
    </row>
    <row r="74" spans="1:8" ht="19.5" customHeight="1">
      <c r="A74" s="1760">
        <v>3</v>
      </c>
      <c r="B74" s="1756">
        <v>750</v>
      </c>
      <c r="C74" s="2241">
        <f>'Крышные ВКР (2)'!C80*'Крышные ВКР (2)'!I80</f>
        <v>275148.72000000003</v>
      </c>
      <c r="D74" s="2241">
        <f>'Крышные ВКР (2)'!D80*'Крышные ВКР (2)'!I80</f>
        <v>851258.45538461534</v>
      </c>
      <c r="E74" s="2241">
        <f>'Крышные ВКР (2)'!E80*'Крышные ВКР (2)'!I80</f>
        <v>323886.16615384619</v>
      </c>
      <c r="F74" s="2241">
        <f>'Крышные ВКР (2)'!F80*'Крышные ВКР (2)'!I80</f>
        <v>985754.47384615394</v>
      </c>
      <c r="G74" s="2241">
        <f>'Крышные ВКР (2)'!G80*'Крышные ВКР (2)'!I80</f>
        <v>401546.04430769238</v>
      </c>
      <c r="H74" s="2243">
        <f>'Крышные ВКР (2)'!H80*'Крышные ВКР (2)'!I80</f>
        <v>442107.27507692314</v>
      </c>
    </row>
    <row r="75" spans="1:8" ht="19.5" customHeight="1">
      <c r="A75" s="1760">
        <v>4</v>
      </c>
      <c r="B75" s="1756">
        <v>1000</v>
      </c>
      <c r="C75" s="2241">
        <f>'Крышные ВКР (2)'!C81*'Крышные ВКР (2)'!I81</f>
        <v>269398.08</v>
      </c>
      <c r="D75" s="2241">
        <f>'Крышные ВКР (2)'!D81*'Крышные ВКР (2)'!I81</f>
        <v>846392.52923076926</v>
      </c>
      <c r="E75" s="2241">
        <f>'Крышные ВКР (2)'!E81*'Крышные ВКР (2)'!I81</f>
        <v>274440.79384615383</v>
      </c>
      <c r="F75" s="2241">
        <f>'Крышные ВКР (2)'!F81*'Крышные ВКР (2)'!I81</f>
        <v>936309.10153846163</v>
      </c>
      <c r="G75" s="2241">
        <f>'Крышные ВКР (2)'!G81*'Крышные ВКР (2)'!I81</f>
        <v>394904.14276923082</v>
      </c>
      <c r="H75" s="2243">
        <f>'Крышные ВКР (2)'!H81*'Крышные ВКР (2)'!I81</f>
        <v>435465.37353846157</v>
      </c>
    </row>
    <row r="76" spans="1:8" ht="19.5" customHeight="1">
      <c r="A76" s="1760">
        <v>5.5</v>
      </c>
      <c r="B76" s="1756">
        <v>1000</v>
      </c>
      <c r="C76" s="2241">
        <f>'Крышные ВКР (2)'!C82*'Крышные ВКР (2)'!I82</f>
        <v>303043.44</v>
      </c>
      <c r="D76" s="2241">
        <f>'Крышные ВКР (2)'!D82*'Крышные ВКР (2)'!I82</f>
        <v>874861.68</v>
      </c>
      <c r="E76" s="2241">
        <f>'Крышные ВКР (2)'!E82*'Крышные ВКР (2)'!I82</f>
        <v>360644.30769230769</v>
      </c>
      <c r="F76" s="2241">
        <f>'Крышные ВКР (2)'!F82*'Крышные ВКР (2)'!I82</f>
        <v>1022512.6153846154</v>
      </c>
      <c r="G76" s="2241">
        <f>'Крышные ВКР (2)'!G82*'Крышные ВКР (2)'!I82</f>
        <v>416857.90892307693</v>
      </c>
      <c r="H76" s="2243">
        <f>'Крышные ВКР (2)'!H82*'Крышные ВКР (2)'!I82</f>
        <v>457419.13969230768</v>
      </c>
    </row>
    <row r="77" spans="1:8" ht="19.5" customHeight="1">
      <c r="A77" s="1760">
        <v>7.5</v>
      </c>
      <c r="B77" s="1756">
        <v>1000</v>
      </c>
      <c r="C77" s="2241">
        <f>'Крышные ВКР (2)'!C83*'Крышные ВКР (2)'!I83</f>
        <v>327116.16000000003</v>
      </c>
      <c r="D77" s="2241">
        <f>'Крышные ВКР (2)'!D83*'Крышные ВКР (2)'!I83</f>
        <v>895230.90461538464</v>
      </c>
      <c r="E77" s="2241">
        <f>'Крышные ВКР (2)'!E83*'Крышные ВКР (2)'!I83</f>
        <v>408069.67384615383</v>
      </c>
      <c r="F77" s="2241">
        <f>'Крышные ВКР (2)'!F83*'Крышные ВКР (2)'!I83</f>
        <v>1069937.9815384615</v>
      </c>
      <c r="G77" s="2241">
        <f>'Крышные ВКР (2)'!G83*'Крышные ВКР (2)'!I83</f>
        <v>444287.44123076927</v>
      </c>
      <c r="H77" s="2243">
        <f>'Крышные ВКР (2)'!H83*'Крышные ВКР (2)'!I83</f>
        <v>484848.67200000002</v>
      </c>
    </row>
    <row r="78" spans="1:8" ht="19.5" customHeight="1">
      <c r="A78" s="1760">
        <v>11</v>
      </c>
      <c r="B78" s="1756">
        <v>1000</v>
      </c>
      <c r="C78" s="2241">
        <f>'Крышные ВКР (2)'!C84*'Крышные ВКР (2)'!I84</f>
        <v>412999.44</v>
      </c>
      <c r="D78" s="2241">
        <f>'Крышные ВКР (2)'!D84*'Крышные ВКР (2)'!I84</f>
        <v>967901.37230769231</v>
      </c>
      <c r="E78" s="2241">
        <f>'Крышные ВКР (2)'!E84*'Крышные ВКР (2)'!I84</f>
        <v>494711.0215384615</v>
      </c>
      <c r="F78" s="2241">
        <f>'Крышные ВКР (2)'!F84*'Крышные ВКР (2)'!I84</f>
        <v>1156579.3292307693</v>
      </c>
      <c r="G78" s="2241">
        <f>'Крышные ВКР (2)'!G84*'Крышные ВКР (2)'!I84</f>
        <v>499531.83753846155</v>
      </c>
      <c r="H78" s="2243">
        <f>'Крышные ВКР (2)'!H84*'Крышные ВКР (2)'!I84</f>
        <v>540093.06830769242</v>
      </c>
    </row>
    <row r="79" spans="1:8" ht="19.5" customHeight="1">
      <c r="A79" s="1760">
        <v>15</v>
      </c>
      <c r="B79" s="1756">
        <v>1500</v>
      </c>
      <c r="C79" s="2241">
        <f>'Крышные ВКР (2)'!C85*'Крышные ВКР (2)'!I85</f>
        <v>398087.76000000007</v>
      </c>
      <c r="D79" s="2241">
        <f>'Крышные ВКР (2)'!D85*'Крышные ВКР (2)'!I85</f>
        <v>955283.79692307697</v>
      </c>
      <c r="E79" s="2241">
        <f>'Крышные ВКР (2)'!E85*'Крышные ВКР (2)'!I85</f>
        <v>494711.0215384615</v>
      </c>
      <c r="F79" s="2241">
        <f>'Крышные ВКР (2)'!F85*'Крышные ВКР (2)'!I85</f>
        <v>1156579.3292307693</v>
      </c>
      <c r="G79" s="2241">
        <f>'Крышные ВКР (2)'!G85*'Крышные ВКР (2)'!I85</f>
        <v>499967.87076923082</v>
      </c>
      <c r="H79" s="2243">
        <f>'Крышные ВКР (2)'!H85*'Крышные ВКР (2)'!I85</f>
        <v>540529.10153846163</v>
      </c>
    </row>
    <row r="80" spans="1:8" ht="19.5" customHeight="1">
      <c r="A80" s="1760">
        <v>18.5</v>
      </c>
      <c r="B80" s="1756">
        <v>1500</v>
      </c>
      <c r="C80" s="2241">
        <f>'Крышные ВКР (2)'!C86*'Крышные ВКР (2)'!I86</f>
        <v>438648</v>
      </c>
      <c r="D80" s="2241">
        <f>'Крышные ВКР (2)'!D86*'Крышные ВКР (2)'!I86</f>
        <v>989604</v>
      </c>
      <c r="E80" s="2241">
        <f>'Крышные ВКР (2)'!E86*'Крышные ВКР (2)'!I86</f>
        <v>534862.37538461538</v>
      </c>
      <c r="F80" s="2241">
        <f>'Крышные ВКР (2)'!F86*'Крышные ВКР (2)'!I86</f>
        <v>1196730.683076923</v>
      </c>
      <c r="G80" s="2241">
        <f>'Крышные ВКР (2)'!G86*'Крышные ВКР (2)'!I86</f>
        <v>524081.52246153844</v>
      </c>
      <c r="H80" s="2243">
        <f>'Крышные ВКР (2)'!H86*'Крышные ВКР (2)'!I86</f>
        <v>564642.7532307693</v>
      </c>
    </row>
    <row r="81" spans="1:8" ht="19.5" customHeight="1">
      <c r="A81" s="1760">
        <v>22</v>
      </c>
      <c r="B81" s="1756">
        <v>1500</v>
      </c>
      <c r="C81" s="2241">
        <f>'Крышные ВКР (2)'!C87*'Крышные ВКР (2)'!I87</f>
        <v>518957.04</v>
      </c>
      <c r="D81" s="2241">
        <f>'Крышные ВКР (2)'!D87*'Крышные ВКР (2)'!I87</f>
        <v>1057557.8030769231</v>
      </c>
      <c r="E81" s="2241">
        <f>'Крышные ВКР (2)'!E87*'Крышные ВКР (2)'!I87</f>
        <v>621235.05230769224</v>
      </c>
      <c r="F81" s="2241">
        <f>'Крышные ВКР (2)'!F87*'Крышные ВКР (2)'!I87</f>
        <v>1283103.3600000001</v>
      </c>
      <c r="G81" s="2241">
        <f>'Крышные ВКР (2)'!G87*'Крышные ВКР (2)'!I87</f>
        <v>561337.01292307698</v>
      </c>
      <c r="H81" s="2243">
        <f>'Крышные ВКР (2)'!H87*'Крышные ВКР (2)'!I87</f>
        <v>601898.24369230773</v>
      </c>
    </row>
    <row r="82" spans="1:8" ht="19.5" customHeight="1">
      <c r="A82" s="1760">
        <v>30</v>
      </c>
      <c r="B82" s="1756">
        <v>1500</v>
      </c>
      <c r="C82" s="2241">
        <f>'Крышные ВКР (2)'!C88*'Крышные ВКР (2)'!I88</f>
        <v>525566.16</v>
      </c>
      <c r="D82" s="2241">
        <f>'Крышные ВКР (2)'!D88*'Крышные ВКР (2)'!I88</f>
        <v>1063150.1353846153</v>
      </c>
      <c r="E82" s="2241">
        <f>'Крышные ВКР (2)'!E88*'Крышные ВКР (2)'!I88</f>
        <v>691786.00615384604</v>
      </c>
      <c r="F82" s="2241">
        <f>'Крышные ВКР (2)'!F88*'Крышные ВКР (2)'!I88</f>
        <v>1353654.3138461539</v>
      </c>
      <c r="G82" s="2241">
        <f>'Крышные ВКР (2)'!G88*'Крышные ВКР (2)'!I88</f>
        <v>614989.380923077</v>
      </c>
      <c r="H82" s="2243">
        <f>'Крышные ВКР (2)'!H88*'Крышные ВКР (2)'!I88</f>
        <v>655550.61169230763</v>
      </c>
    </row>
    <row r="83" spans="1:8" ht="19.5" customHeight="1">
      <c r="A83" s="3560" t="s">
        <v>3364</v>
      </c>
      <c r="B83" s="3561"/>
      <c r="C83" s="3561"/>
      <c r="D83" s="3561"/>
      <c r="E83" s="3561"/>
      <c r="F83" s="3561"/>
      <c r="G83" s="3561"/>
      <c r="H83" s="3562"/>
    </row>
    <row r="84" spans="1:8" ht="19.5" customHeight="1">
      <c r="A84" s="1760">
        <v>3</v>
      </c>
      <c r="B84" s="1756">
        <v>750</v>
      </c>
      <c r="C84" s="2241">
        <f>'Крышные ВКР (2)'!C90*'Крышные ВКР (2)'!I90</f>
        <v>417444.72000000003</v>
      </c>
      <c r="D84" s="2241">
        <f>'Крышные ВКР (2)'!D90*'Крышные ВКР (2)'!I90</f>
        <v>1289092.3015384616</v>
      </c>
      <c r="E84" s="2241">
        <f>'Крышные ВКР (2)'!E90*'Крышные ВКР (2)'!I90</f>
        <v>500062.16615384619</v>
      </c>
      <c r="F84" s="2241">
        <f>'Крышные ВКР (2)'!F90*'Крышные ВКР (2)'!I90</f>
        <v>1355354.4738461538</v>
      </c>
      <c r="G84" s="2241">
        <f>'Крышные ВКР (2)'!G90*'Крышные ВКР (2)'!I90</f>
        <v>523229.73661538464</v>
      </c>
      <c r="H84" s="2243">
        <f>'Крышные ВКР (2)'!H90*'Крышные ВКР (2)'!I90</f>
        <v>563790.96738461545</v>
      </c>
    </row>
    <row r="85" spans="1:8" ht="19.5" customHeight="1">
      <c r="A85" s="1760">
        <v>4</v>
      </c>
      <c r="B85" s="1756">
        <v>750</v>
      </c>
      <c r="C85" s="2241">
        <f>'Крышные ВКР (2)'!C91*'Крышные ВКР (2)'!I91</f>
        <v>447526.8</v>
      </c>
      <c r="D85" s="2241">
        <f>'Крышные ВКР (2)'!D91*'Крышные ВКР (2)'!I91</f>
        <v>1314546.3692307693</v>
      </c>
      <c r="E85" s="2241">
        <f>'Крышные ВКР (2)'!E91*'Крышные ВКР (2)'!I91</f>
        <v>578444.37538461538</v>
      </c>
      <c r="F85" s="2241">
        <f>'Крышные ВКР (2)'!F91*'Крышные ВКР (2)'!I91</f>
        <v>1433736.683076923</v>
      </c>
      <c r="G85" s="2241">
        <f>'Крышные ВКР (2)'!G91*'Крышные ВКР (2)'!I91</f>
        <v>559116.28553846164</v>
      </c>
      <c r="H85" s="2243">
        <f>'Крышные ВКР (2)'!H91*'Крышные ВКР (2)'!I91</f>
        <v>599677.51630769239</v>
      </c>
    </row>
    <row r="86" spans="1:8" ht="19.5" customHeight="1">
      <c r="A86" s="1760">
        <v>5.5</v>
      </c>
      <c r="B86" s="1756">
        <v>750</v>
      </c>
      <c r="C86" s="2241">
        <f>'Крышные ВКР (2)'!C92*'Крышные ВКР (2)'!I92</f>
        <v>467224.80000000005</v>
      </c>
      <c r="D86" s="2241">
        <f>'Крышные ВКР (2)'!D92*'Крышные ВКР (2)'!I92</f>
        <v>1331213.9076923076</v>
      </c>
      <c r="E86" s="2241">
        <f>'Крышные ВКР (2)'!E92*'Крышные ВКР (2)'!I92</f>
        <v>593042.15384615387</v>
      </c>
      <c r="F86" s="2241">
        <f>'Крышные ВКР (2)'!F92*'Крышные ВКР (2)'!I92</f>
        <v>1448334.4615384617</v>
      </c>
      <c r="G86" s="2241">
        <f>'Крышные ВКР (2)'!G92*'Крышные ВКР (2)'!I92</f>
        <v>566985.16430769244</v>
      </c>
      <c r="H86" s="2243">
        <f>'Крышные ВКР (2)'!H92*'Крышные ВКР (2)'!I92</f>
        <v>607546.39507692307</v>
      </c>
    </row>
    <row r="87" spans="1:8" ht="19.5" customHeight="1">
      <c r="A87" s="1760">
        <v>7.5</v>
      </c>
      <c r="B87" s="1756">
        <v>750</v>
      </c>
      <c r="C87" s="2241">
        <f>'Крышные ВКР (2)'!C93*'Крышные ВКР (2)'!I93</f>
        <v>555307.19999999995</v>
      </c>
      <c r="D87" s="2241">
        <f>'Крышные ВКР (2)'!D93*'Крышные ВКР (2)'!I93</f>
        <v>1405745.1692307694</v>
      </c>
      <c r="E87" s="2241">
        <f>'Крышные ВКР (2)'!E93*'Крышные ВКР (2)'!I93</f>
        <v>670887.02153846144</v>
      </c>
      <c r="F87" s="2241">
        <f>'Крышные ВКР (2)'!F93*'Крышные ВКР (2)'!I93</f>
        <v>1526179.3292307693</v>
      </c>
      <c r="G87" s="2241">
        <f>'Крышные ВКР (2)'!G93*'Крышные ВКР (2)'!I93</f>
        <v>633850.35323076928</v>
      </c>
      <c r="H87" s="2243">
        <f>'Крышные ВКР (2)'!H93*'Крышные ВКР (2)'!I93</f>
        <v>674411.58400000003</v>
      </c>
    </row>
    <row r="88" spans="1:8" ht="19.5" customHeight="1">
      <c r="A88" s="1760">
        <v>5.5</v>
      </c>
      <c r="B88" s="1756">
        <v>1000</v>
      </c>
      <c r="C88" s="2241">
        <f>'Крышные ВКР (2)'!C94*'Крышные ВКР (2)'!I94</f>
        <v>445339.44</v>
      </c>
      <c r="D88" s="2241">
        <f>'Крышные ВКР (2)'!D94*'Крышные ВКР (2)'!I94</f>
        <v>1312695.5261538462</v>
      </c>
      <c r="E88" s="2241">
        <f>'Крышные ВКР (2)'!E94*'Крышные ВКР (2)'!I94</f>
        <v>536820.30769230775</v>
      </c>
      <c r="F88" s="2241">
        <f>'Крышные ВКР (2)'!F94*'Крышные ВКР (2)'!I94</f>
        <v>1392112.6153846155</v>
      </c>
      <c r="G88" s="2241">
        <f>'Крышные ВКР (2)'!G94*'Крышные ВКР (2)'!I94</f>
        <v>538541.6012307693</v>
      </c>
      <c r="H88" s="2243">
        <f>'Крышные ВКР (2)'!H94*'Крышные ВКР (2)'!I94</f>
        <v>579102.83200000005</v>
      </c>
    </row>
    <row r="89" spans="1:8" ht="19.5" customHeight="1">
      <c r="A89" s="1764" t="s">
        <v>3185</v>
      </c>
      <c r="B89" s="1765" t="s">
        <v>3184</v>
      </c>
      <c r="C89" s="2241">
        <f>'Крышные ВКР (2)'!C95*'Крышные ВКР (2)'!I95</f>
        <v>469412.16000000003</v>
      </c>
      <c r="D89" s="2241">
        <f>'Крышные ВКР (2)'!D95*'Крышные ВКР (2)'!I95</f>
        <v>1333064.7507692305</v>
      </c>
      <c r="E89" s="2241">
        <f>'Крышные ВКР (2)'!E95*'Крышные ВКР (2)'!I95</f>
        <v>584245.67384615389</v>
      </c>
      <c r="F89" s="2241">
        <f>'Крышные ВКР (2)'!F95*'Крышные ВКР (2)'!I95</f>
        <v>1439537.9815384615</v>
      </c>
      <c r="G89" s="2241">
        <f>'Крышные ВКР (2)'!G95*'Крышные ВКР (2)'!I95</f>
        <v>565971.13353846164</v>
      </c>
      <c r="H89" s="2243">
        <f>'Крышные ВКР (2)'!H95*'Крышные ВКР (2)'!I95</f>
        <v>606532.36430769239</v>
      </c>
    </row>
    <row r="90" spans="1:8" ht="19.5" customHeight="1">
      <c r="A90" s="1764" t="s">
        <v>281</v>
      </c>
      <c r="B90" s="1765" t="s">
        <v>3184</v>
      </c>
      <c r="C90" s="2241">
        <f>'Крышные ВКР (2)'!C96*'Крышные ВКР (2)'!I96</f>
        <v>555295.43999999994</v>
      </c>
      <c r="D90" s="2241">
        <f>'Крышные ВКР (2)'!D96*'Крышные ВКР (2)'!I96</f>
        <v>1405735.2184615387</v>
      </c>
      <c r="E90" s="2241">
        <f>'Крышные ВКР (2)'!E96*'Крышные ВКР (2)'!I96</f>
        <v>670887.02153846144</v>
      </c>
      <c r="F90" s="2241">
        <f>'Крышные ВКР (2)'!F96*'Крышные ВКР (2)'!I96</f>
        <v>1526179.3292307693</v>
      </c>
      <c r="G90" s="2241">
        <f>'Крышные ВКР (2)'!G96*'Крышные ВКР (2)'!I96</f>
        <v>621215.52984615392</v>
      </c>
      <c r="H90" s="2243">
        <f>'Крышные ВКР (2)'!H96*'Крышные ВКР (2)'!I96</f>
        <v>661776.76061538467</v>
      </c>
    </row>
    <row r="91" spans="1:8" ht="19.5" customHeight="1">
      <c r="A91" s="1764" t="s">
        <v>266</v>
      </c>
      <c r="B91" s="1765" t="s">
        <v>3184</v>
      </c>
      <c r="C91" s="2241">
        <f>'Крышные ВКР (2)'!C97*'Крышные ВКР (2)'!I97</f>
        <v>601206.48</v>
      </c>
      <c r="D91" s="2241">
        <f>'Крышные ВКР (2)'!D97*'Крышные ВКР (2)'!I97</f>
        <v>1444583.0215384616</v>
      </c>
      <c r="E91" s="2241">
        <f>'Крышные ВКР (2)'!E97*'Крышные ВКР (2)'!I97</f>
        <v>734154.01230769232</v>
      </c>
      <c r="F91" s="2241">
        <f>'Крышные ВКР (2)'!F97*'Крышные ВКР (2)'!I97</f>
        <v>1589446.32</v>
      </c>
      <c r="G91" s="2241">
        <f>'Крышные ВКР (2)'!G97*'Крышные ВКР (2)'!I97</f>
        <v>651038.17476923089</v>
      </c>
      <c r="H91" s="2243">
        <f>'Крышные ВКР (2)'!H97*'Крышные ВКР (2)'!I97</f>
        <v>691599.40553846164</v>
      </c>
    </row>
    <row r="92" spans="1:8" ht="19.5" customHeight="1">
      <c r="A92" s="3560" t="s">
        <v>3365</v>
      </c>
      <c r="B92" s="3561"/>
      <c r="C92" s="3561"/>
      <c r="D92" s="3561"/>
      <c r="E92" s="3561"/>
      <c r="F92" s="3561"/>
      <c r="G92" s="3561"/>
      <c r="H92" s="3562"/>
    </row>
    <row r="93" spans="1:8" ht="19.5" customHeight="1">
      <c r="A93" s="1760">
        <v>5.5</v>
      </c>
      <c r="B93" s="1756">
        <v>750</v>
      </c>
      <c r="C93" s="2241">
        <f>'Крышные ВКР (2)'!C99*'Крышные ВКР (2)'!I99</f>
        <v>486628.80000000005</v>
      </c>
      <c r="D93" s="2241">
        <f>'Крышные ВКР (2)'!D99*'Крышные ВКР (2)'!I99</f>
        <v>1528239.1384615384</v>
      </c>
      <c r="E93" s="2241">
        <f>'Крышные ВКР (2)'!E99*'Крышные ВКР (2)'!I99</f>
        <v>645165.23076923087</v>
      </c>
      <c r="F93" s="2241">
        <f>'Крышные ВКР (2)'!F99*'Крышные ВКР (2)'!I99</f>
        <v>1647349.846153846</v>
      </c>
      <c r="G93" s="2241">
        <f>'Крышные ВКР (2)'!G99*'Крышные ВКР (2)'!I99</f>
        <v>648107.62584615382</v>
      </c>
      <c r="H93" s="2243">
        <f>'Крышные ВКР (2)'!H99*'Крышные ВКР (2)'!I99</f>
        <v>698809.16430769244</v>
      </c>
    </row>
    <row r="94" spans="1:8" ht="19.5" customHeight="1">
      <c r="A94" s="1760">
        <v>7.5</v>
      </c>
      <c r="B94" s="1756">
        <v>750</v>
      </c>
      <c r="C94" s="2241">
        <f>'Крышные ВКР (2)'!C100*'Крышные ВКР (2)'!I100</f>
        <v>574711.19999999995</v>
      </c>
      <c r="D94" s="2241">
        <f>'Крышные ВКР (2)'!D100*'Крышные ВКР (2)'!I100</f>
        <v>1602770.4000000001</v>
      </c>
      <c r="E94" s="2241">
        <f>'Крышные ВКР (2)'!E100*'Крышные ВКР (2)'!I100</f>
        <v>723010.09846153844</v>
      </c>
      <c r="F94" s="2241">
        <f>'Крышные ВКР (2)'!F100*'Крышные ВКР (2)'!I100</f>
        <v>1725194.713846154</v>
      </c>
      <c r="G94" s="2241">
        <f>'Крышные ВКР (2)'!G100*'Крышные ВКР (2)'!I100</f>
        <v>714972.8147692309</v>
      </c>
      <c r="H94" s="2243">
        <f>'Крышные ВКР (2)'!H100*'Крышные ВКР (2)'!I100</f>
        <v>765674.35323076928</v>
      </c>
    </row>
    <row r="95" spans="1:8" ht="19.5" customHeight="1">
      <c r="A95" s="1760">
        <v>11</v>
      </c>
      <c r="B95" s="1756">
        <v>750</v>
      </c>
      <c r="C95" s="2241">
        <f>'Крышные ВКР (2)'!C101*'Крышные ВКР (2)'!I101</f>
        <v>634463.76</v>
      </c>
      <c r="D95" s="2241">
        <f>'Крышные ВКР (2)'!D101*'Крышные ВКР (2)'!I101</f>
        <v>1653330.2584615387</v>
      </c>
      <c r="E95" s="2241">
        <f>'Крышные ВКР (2)'!E101*'Крышные ВКР (2)'!I101</f>
        <v>786277.0892307692</v>
      </c>
      <c r="F95" s="2241">
        <f>'Крышные ВКР (2)'!F101*'Крышные ВКР (2)'!I101</f>
        <v>1788461.7046153846</v>
      </c>
      <c r="G95" s="2241">
        <f>'Крышные ВКР (2)'!G101*'Крышные ВКР (2)'!I101</f>
        <v>728479.70461538469</v>
      </c>
      <c r="H95" s="2243">
        <f>'Крышные ВКР (2)'!H101*'Крышные ВКР (2)'!I101</f>
        <v>779181.24307692319</v>
      </c>
    </row>
    <row r="96" spans="1:8" ht="19.5" customHeight="1">
      <c r="A96" s="1760">
        <v>11</v>
      </c>
      <c r="B96" s="1756">
        <v>1000</v>
      </c>
      <c r="C96" s="2241">
        <f>'Крышные ВКР (2)'!C102*'Крышные ВКР (2)'!I102</f>
        <v>574699.43999999994</v>
      </c>
      <c r="D96" s="2241">
        <f>'Крышные ВКР (2)'!D102*'Крышные ВКР (2)'!I102</f>
        <v>1602760.4492307694</v>
      </c>
      <c r="E96" s="2241">
        <f>'Крышные ВКР (2)'!E102*'Крышные ВКР (2)'!I102</f>
        <v>723010.09846153844</v>
      </c>
      <c r="F96" s="2241">
        <f>'Крышные ВКР (2)'!F102*'Крышные ВКР (2)'!I102</f>
        <v>1725194.713846154</v>
      </c>
      <c r="G96" s="2241">
        <f>'Крышные ВКР (2)'!G102*'Крышные ВКР (2)'!I102</f>
        <v>702337.99138461542</v>
      </c>
      <c r="H96" s="2243">
        <f>'Крышные ВКР (2)'!H102*'Крышные ВКР (2)'!I102</f>
        <v>753039.52984615392</v>
      </c>
    </row>
    <row r="97" spans="1:8" ht="19.5" customHeight="1">
      <c r="A97" s="1760">
        <v>15</v>
      </c>
      <c r="B97" s="1756">
        <v>1000</v>
      </c>
      <c r="C97" s="2241">
        <f>'Крышные ВКР (2)'!C103*'Крышные ВКР (2)'!I103</f>
        <v>620610.48</v>
      </c>
      <c r="D97" s="2241">
        <f>'Крышные ВКР (2)'!D103*'Крышные ВКР (2)'!I103</f>
        <v>1641608.2523076921</v>
      </c>
      <c r="E97" s="2241">
        <f>'Крышные ВКР (2)'!E103*'Крышные ВКР (2)'!I103</f>
        <v>786277.0892307692</v>
      </c>
      <c r="F97" s="2241">
        <f>'Крышные ВКР (2)'!F103*'Крышные ВКР (2)'!I103</f>
        <v>1788461.7046153846</v>
      </c>
      <c r="G97" s="2241">
        <f>'Крышные ВКР (2)'!G103*'Крышные ВКР (2)'!I103</f>
        <v>732160.63630769239</v>
      </c>
      <c r="H97" s="2243">
        <f>'Крышные ВКР (2)'!H103*'Крышные ВКР (2)'!I103</f>
        <v>782862.17476923089</v>
      </c>
    </row>
    <row r="98" spans="1:8" ht="19.5" customHeight="1">
      <c r="A98" s="1760">
        <v>18.5</v>
      </c>
      <c r="B98" s="1756">
        <v>1000</v>
      </c>
      <c r="C98" s="2241">
        <f>'Крышные ВКР (2)'!C104*'Крышные ВКР (2)'!I104</f>
        <v>689606.4</v>
      </c>
      <c r="D98" s="2241">
        <f>'Крышные ВКР (2)'!D104*'Крышные ВКР (2)'!I104</f>
        <v>1699989.4153846153</v>
      </c>
      <c r="E98" s="2241">
        <f>'Крышные ВКР (2)'!E104*'Крышные ВКР (2)'!I104</f>
        <v>904273.31076923094</v>
      </c>
      <c r="F98" s="2241">
        <f>'Крышные ВКР (2)'!F104*'Крышные ВКР (2)'!I104</f>
        <v>1906457.9261538461</v>
      </c>
      <c r="G98" s="2241">
        <f>'Крышные ВКР (2)'!G104*'Крышные ВКР (2)'!I104</f>
        <v>808486.73230769229</v>
      </c>
      <c r="H98" s="2243">
        <f>'Крышные ВКР (2)'!H104*'Крышные ВКР (2)'!I104</f>
        <v>859188.2707692309</v>
      </c>
    </row>
    <row r="99" spans="1:8" ht="19.5" customHeight="1">
      <c r="A99" s="1760">
        <v>22</v>
      </c>
      <c r="B99" s="1756">
        <v>1000</v>
      </c>
      <c r="C99" s="2241">
        <f>'Крышные ВКР (2)'!C105*'Крышные ВКР (2)'!I105</f>
        <v>787261.44000000018</v>
      </c>
      <c r="D99" s="2241">
        <f>'Крышные ВКР (2)'!D105*'Крышные ВКР (2)'!I105</f>
        <v>1782620.6030769232</v>
      </c>
      <c r="E99" s="2241"/>
      <c r="F99" s="2241"/>
      <c r="G99" s="2241">
        <f>'Крышные ВКР (2)'!G105*'Крышные ВКР (2)'!I105</f>
        <v>875848.79630769254</v>
      </c>
      <c r="H99" s="2243">
        <f>'Крышные ВКР (2)'!H105*'Крышные ВКР (2)'!I105</f>
        <v>926550.33476923092</v>
      </c>
    </row>
    <row r="100" spans="1:8" ht="19.5" customHeight="1">
      <c r="A100" s="1760">
        <v>30</v>
      </c>
      <c r="B100" s="1756">
        <v>1000</v>
      </c>
      <c r="C100" s="2241">
        <f>'Крышные ВКР (2)'!C106*'Крышные ВКР (2)'!I106</f>
        <v>847719.6</v>
      </c>
      <c r="D100" s="2241">
        <f>'Крышные ВКР (2)'!D106*'Крышные ВКР (2)'!I106</f>
        <v>1833777.5076923079</v>
      </c>
      <c r="E100" s="2241"/>
      <c r="F100" s="2241"/>
      <c r="G100" s="2241">
        <f>'Крышные ВКР (2)'!G106*'Крышные ВКР (2)'!I106</f>
        <v>920334.32615384611</v>
      </c>
      <c r="H100" s="2243">
        <f>'Крышные ВКР (2)'!H106*'Крышные ВКР (2)'!I106</f>
        <v>971035.86461538484</v>
      </c>
    </row>
    <row r="101" spans="1:8" ht="19.5" customHeight="1">
      <c r="A101" s="3560" t="s">
        <v>3366</v>
      </c>
      <c r="B101" s="3561"/>
      <c r="C101" s="3561"/>
      <c r="D101" s="3561"/>
      <c r="E101" s="3561"/>
      <c r="F101" s="3561"/>
      <c r="G101" s="3561"/>
      <c r="H101" s="3562"/>
    </row>
    <row r="102" spans="1:8" ht="19.5" customHeight="1">
      <c r="A102" s="1760">
        <v>7.5</v>
      </c>
      <c r="B102" s="1756">
        <v>750</v>
      </c>
      <c r="C102" s="2241">
        <f>'Крышные ВКР (2)'!C108*'Крышные ВКР (2)'!I108</f>
        <v>742879.2</v>
      </c>
      <c r="D102" s="2241">
        <f>'Крышные ВКР (2)'!D108*'Крышные ВКР (2)'!I108</f>
        <v>2029658.4000000001</v>
      </c>
      <c r="E102" s="2241">
        <f>'Крышные ВКР (2)'!E108*'Крышные ВКР (2)'!I108</f>
        <v>811619.3292307693</v>
      </c>
      <c r="F102" s="2241">
        <f>'Крышные ВКР (2)'!F108*'Крышные ВКР (2)'!I108</f>
        <v>2625502.4061538465</v>
      </c>
      <c r="G102" s="2241">
        <f>'Крышные ВКР (2)'!G108*'Крышные ВКР (2)'!I108</f>
        <v>816375.89169230766</v>
      </c>
      <c r="H102" s="2243">
        <f>'Крышные ВКР (2)'!H108*'Крышные ВКР (2)'!I108</f>
        <v>867077.43015384628</v>
      </c>
    </row>
    <row r="103" spans="1:8" ht="19.5" customHeight="1">
      <c r="A103" s="1760">
        <v>11</v>
      </c>
      <c r="B103" s="1756">
        <v>750</v>
      </c>
      <c r="C103" s="2241">
        <f>'Крышные ВКР (2)'!C109*'Крышные ВКР (2)'!I109</f>
        <v>802631.76</v>
      </c>
      <c r="D103" s="2241">
        <f>'Крышные ВКР (2)'!D109*'Крышные ВКР (2)'!I109</f>
        <v>2080218.2584615387</v>
      </c>
      <c r="E103" s="2241">
        <f>'Крышные ВКР (2)'!E109*'Крышные ВКР (2)'!I109</f>
        <v>874886.32000000007</v>
      </c>
      <c r="F103" s="2241">
        <f>'Крышные ВКР (2)'!F109*'Крышные ВКР (2)'!I109</f>
        <v>2688769.3969230768</v>
      </c>
      <c r="G103" s="2241">
        <f>'Крышные ВКР (2)'!G109*'Крышные ВКР (2)'!I109</f>
        <v>829882.78153846168</v>
      </c>
      <c r="H103" s="2243">
        <f>'Крышные ВКР (2)'!H109*'Крышные ВКР (2)'!I109</f>
        <v>880584.32000000007</v>
      </c>
    </row>
    <row r="104" spans="1:8" ht="19.5" customHeight="1">
      <c r="A104" s="1760">
        <v>15</v>
      </c>
      <c r="B104" s="1756">
        <v>750</v>
      </c>
      <c r="C104" s="2241">
        <f>'Крышные ВКР (2)'!C110*'Крышные ВКР (2)'!I110</f>
        <v>884187.36</v>
      </c>
      <c r="D104" s="2241">
        <f>'Крышные ВКР (2)'!D110*'Крышные ВКР (2)'!I110</f>
        <v>2149226.8430769234</v>
      </c>
      <c r="E104" s="2241">
        <f>'Крышные ВКР (2)'!E110*'Крышные ВКР (2)'!I110</f>
        <v>1005042.3815384617</v>
      </c>
      <c r="F104" s="2241">
        <f>'Крышные ВКР (2)'!F110*'Крышные ВКР (2)'!I110</f>
        <v>2818925.4584615384</v>
      </c>
      <c r="G104" s="2241">
        <f>'Крышные ВКР (2)'!G110*'Крышные ВКР (2)'!I110</f>
        <v>903095.80307692324</v>
      </c>
      <c r="H104" s="2243">
        <f>'Крышные ВКР (2)'!H110*'Крышные ВКР (2)'!I110</f>
        <v>953797.34153846162</v>
      </c>
    </row>
    <row r="105" spans="1:8" ht="19.5" customHeight="1">
      <c r="A105" s="1760">
        <v>18.5</v>
      </c>
      <c r="B105" s="1756">
        <v>750</v>
      </c>
      <c r="C105" s="2241">
        <f>'Крышные ВКР (2)'!C111*'Крышные ВКР (2)'!I111</f>
        <v>1008267.12</v>
      </c>
      <c r="D105" s="2241">
        <f>'Крышные ВКР (2)'!D111*'Крышные ВКР (2)'!I111</f>
        <v>2232876.8000000003</v>
      </c>
      <c r="E105" s="2241"/>
      <c r="F105" s="2241"/>
      <c r="G105" s="2241">
        <f>'Крышные ВКР (2)'!G111*'Крышные ВКР (2)'!I111</f>
        <v>1020003.4104615385</v>
      </c>
      <c r="H105" s="2243">
        <f>'Крышные ВКР (2)'!H111*'Крышные ВКР (2)'!I111</f>
        <v>1070704.948923077</v>
      </c>
    </row>
    <row r="106" spans="1:8" ht="19.5" customHeight="1">
      <c r="A106" s="1760">
        <v>18.5</v>
      </c>
      <c r="B106" s="1756">
        <v>1000</v>
      </c>
      <c r="C106" s="2241">
        <f>'Крышные ВКР (2)'!C112*'Крышные ВКР (2)'!I112</f>
        <v>857774.4</v>
      </c>
      <c r="D106" s="2241">
        <f>'Крышные ВКР (2)'!D112*'Крышные ВКР (2)'!I112</f>
        <v>2126877.4153846153</v>
      </c>
      <c r="E106" s="2241">
        <f>'Крышные ВКР (2)'!E112*'Крышные ВКР (2)'!I112</f>
        <v>992882.54153846181</v>
      </c>
      <c r="F106" s="2241">
        <f>'Крышные ВКР (2)'!F112*'Крышные ВКР (2)'!I112</f>
        <v>2806765.6184615386</v>
      </c>
      <c r="G106" s="2241">
        <f>'Крышные ВКР (2)'!G112*'Крышные ВКР (2)'!I112</f>
        <v>909889.80923076929</v>
      </c>
      <c r="H106" s="2243">
        <f>'Крышные ВКР (2)'!H112*'Крышные ВКР (2)'!I112</f>
        <v>960591.34769230767</v>
      </c>
    </row>
    <row r="107" spans="1:8" ht="19.5" customHeight="1">
      <c r="A107" s="1760">
        <v>22</v>
      </c>
      <c r="B107" s="1756">
        <v>1000</v>
      </c>
      <c r="C107" s="2241">
        <f>'Крышные ВКР (2)'!C113*'Крышные ВКР (2)'!I113</f>
        <v>955429.44000000018</v>
      </c>
      <c r="D107" s="2241">
        <f>'Крышные ВКР (2)'!D113*'Крышные ВКР (2)'!I113</f>
        <v>2209508.6030769232</v>
      </c>
      <c r="E107" s="2241" t="s">
        <v>3190</v>
      </c>
      <c r="F107" s="2241" t="s">
        <v>3190</v>
      </c>
      <c r="G107" s="2241">
        <f>'Крышные ВКР (2)'!G113*'Крышные ВКР (2)'!I113</f>
        <v>977251.8732307693</v>
      </c>
      <c r="H107" s="2243">
        <f>'Крышные ВКР (2)'!H113*'Крышные ВКР (2)'!I113</f>
        <v>1027953.4116923077</v>
      </c>
    </row>
    <row r="108" spans="1:8" ht="19.5" customHeight="1">
      <c r="A108" s="1760">
        <v>30</v>
      </c>
      <c r="B108" s="1756">
        <v>1000</v>
      </c>
      <c r="C108" s="2241">
        <f>'Крышные ВКР (2)'!C114*'Крышные ВКР (2)'!I114</f>
        <v>1015887.6</v>
      </c>
      <c r="D108" s="2241">
        <f>'Крышные ВКР (2)'!D114*'Крышные ВКР (2)'!I114</f>
        <v>2260665.5076923077</v>
      </c>
      <c r="E108" s="2241" t="s">
        <v>3190</v>
      </c>
      <c r="F108" s="2241" t="s">
        <v>3190</v>
      </c>
      <c r="G108" s="2241">
        <f>'Крышные ВКР (2)'!G114*'Крышные ВКР (2)'!I114</f>
        <v>1021737.4030769232</v>
      </c>
      <c r="H108" s="2243">
        <f>'Крышные ВКР (2)'!H114*'Крышные ВКР (2)'!I114</f>
        <v>1072438.9415384617</v>
      </c>
    </row>
    <row r="109" spans="1:8" ht="19.5" customHeight="1">
      <c r="A109" s="1760">
        <v>37</v>
      </c>
      <c r="B109" s="1756">
        <v>1000</v>
      </c>
      <c r="C109" s="2241">
        <f>'Крышные ВКР (2)'!C115*'Крышные ВКР (2)'!I115</f>
        <v>1193251.92</v>
      </c>
      <c r="D109" s="2241">
        <f>'Крышные ВКР (2)'!D115*'Крышные ВКР (2)'!I115</f>
        <v>2410743.0092307692</v>
      </c>
      <c r="E109" s="2241" t="s">
        <v>3190</v>
      </c>
      <c r="F109" s="2241" t="s">
        <v>3190</v>
      </c>
      <c r="G109" s="2241">
        <f>'Крышные ВКР (2)'!G115*'Крышные ВКР (2)'!I115</f>
        <v>1138421.9236923077</v>
      </c>
      <c r="H109" s="2243">
        <f>'Крышные ВКР (2)'!H115*'Крышные ВКР (2)'!I115</f>
        <v>1189123.4621538462</v>
      </c>
    </row>
    <row r="110" spans="1:8" ht="19.5" customHeight="1">
      <c r="A110" s="3560" t="s">
        <v>3367</v>
      </c>
      <c r="B110" s="3561"/>
      <c r="C110" s="3561"/>
      <c r="D110" s="3561"/>
      <c r="E110" s="3561"/>
      <c r="F110" s="3561"/>
      <c r="G110" s="3561"/>
      <c r="H110" s="3562"/>
    </row>
    <row r="111" spans="1:8" ht="19.5" customHeight="1">
      <c r="A111" s="1760">
        <v>4</v>
      </c>
      <c r="B111" s="1756">
        <v>750</v>
      </c>
      <c r="C111" s="2241">
        <f>'Крышные ВКР (2)'!C117*'Крышные ВКР (2)'!I117</f>
        <v>861218.6984351998</v>
      </c>
      <c r="D111" s="2241">
        <f>'Крышные ВКР (2)'!D117*'Крышные ВКР (2)'!I117</f>
        <v>2643779.6</v>
      </c>
      <c r="E111" s="1757"/>
      <c r="F111" s="1757"/>
      <c r="G111" s="2244"/>
      <c r="H111" s="2245"/>
    </row>
    <row r="112" spans="1:8" ht="19.5" customHeight="1">
      <c r="A112" s="3560" t="s">
        <v>3368</v>
      </c>
      <c r="B112" s="3561"/>
      <c r="C112" s="3561"/>
      <c r="D112" s="3561"/>
      <c r="E112" s="3561"/>
      <c r="F112" s="3561"/>
      <c r="G112" s="3561"/>
      <c r="H112" s="3562"/>
    </row>
    <row r="113" spans="1:8" ht="19.5" customHeight="1">
      <c r="A113" s="2247">
        <v>4</v>
      </c>
      <c r="B113" s="1756">
        <v>350</v>
      </c>
      <c r="C113" s="2241"/>
      <c r="D113" s="2241"/>
      <c r="E113" s="2246"/>
      <c r="F113" s="2246"/>
      <c r="G113" s="2241" t="s">
        <v>3369</v>
      </c>
      <c r="H113" s="2241" t="s">
        <v>3369</v>
      </c>
    </row>
    <row r="114" spans="1:8" ht="19.5" customHeight="1">
      <c r="A114" s="2247">
        <v>5.5</v>
      </c>
      <c r="B114" s="1756">
        <v>500</v>
      </c>
      <c r="C114" s="2241">
        <f>'Крышные ВКР (2)'!C120*'Крышные ВКР (2)'!I120</f>
        <v>839305.6</v>
      </c>
      <c r="D114" s="2241">
        <f>'Крышные ВКР (2)'!D120*'Крышные ВКР (2)'!I120</f>
        <v>2766200.1230769232</v>
      </c>
      <c r="E114" s="2246"/>
      <c r="F114" s="2246"/>
      <c r="G114" s="2241" t="s">
        <v>3369</v>
      </c>
      <c r="H114" s="2241" t="s">
        <v>3369</v>
      </c>
    </row>
    <row r="115" spans="1:8" ht="19.5" customHeight="1">
      <c r="A115" s="2247">
        <v>18.5</v>
      </c>
      <c r="B115" s="1756">
        <v>750</v>
      </c>
      <c r="C115" s="2241">
        <f>'Крышные ВКР (2)'!C121*'Крышные ВКР (2)'!I121</f>
        <v>1011795.1200000001</v>
      </c>
      <c r="D115" s="2241">
        <f>'Крышные ВКР (2)'!D121*'Крышные ВКР (2)'!I121</f>
        <v>2912152.7938461537</v>
      </c>
      <c r="E115" s="2246"/>
      <c r="F115" s="2246"/>
      <c r="G115" s="2241" t="s">
        <v>3369</v>
      </c>
      <c r="H115" s="2241" t="s">
        <v>3369</v>
      </c>
    </row>
    <row r="116" spans="1:8" ht="19.5" customHeight="1">
      <c r="A116" s="2247">
        <v>22</v>
      </c>
      <c r="B116" s="1756">
        <v>750</v>
      </c>
      <c r="C116" s="2241">
        <f>'Крышные ВКР (2)'!C122*'Крышные ВКР (2)'!I122</f>
        <v>1056624.2400000002</v>
      </c>
      <c r="D116" s="2241">
        <f>'Крышные ВКР (2)'!D122*'Крышные ВКР (2)'!I122</f>
        <v>2950085.1261538463</v>
      </c>
      <c r="E116" s="2246"/>
      <c r="F116" s="2246"/>
      <c r="G116" s="2241" t="s">
        <v>3369</v>
      </c>
      <c r="H116" s="2241" t="s">
        <v>3369</v>
      </c>
    </row>
    <row r="117" spans="1:8" ht="19.5" customHeight="1">
      <c r="A117" s="2247">
        <v>30</v>
      </c>
      <c r="B117" s="1756">
        <v>750</v>
      </c>
      <c r="C117" s="2241">
        <f>'Крышные ВКР (2)'!C123*'Крышные ВКР (2)'!I123</f>
        <v>1192181.76</v>
      </c>
      <c r="D117" s="2241">
        <f>'Крышные ВКР (2)'!D123*'Крышные ВКР (2)'!I123</f>
        <v>3064787.6430769232</v>
      </c>
      <c r="E117" s="2246"/>
      <c r="F117" s="2246"/>
      <c r="G117" s="2241" t="s">
        <v>3369</v>
      </c>
      <c r="H117" s="2241" t="s">
        <v>3369</v>
      </c>
    </row>
    <row r="118" spans="1:8" ht="19.5" customHeight="1">
      <c r="A118" s="3563" t="s">
        <v>3370</v>
      </c>
      <c r="B118" s="3563"/>
      <c r="C118" s="3563"/>
      <c r="D118" s="3563"/>
      <c r="E118" s="3563"/>
      <c r="F118" s="3563"/>
      <c r="G118" s="3563"/>
      <c r="H118" s="3563"/>
    </row>
  </sheetData>
  <sheetProtection password="C617" sheet="1" objects="1" scenarios="1" selectLockedCells="1" selectUnlockedCells="1"/>
  <mergeCells count="23">
    <mergeCell ref="A43:H43"/>
    <mergeCell ref="A110:H110"/>
    <mergeCell ref="A112:H112"/>
    <mergeCell ref="A118:H118"/>
    <mergeCell ref="A53:H53"/>
    <mergeCell ref="A62:H62"/>
    <mergeCell ref="A72:H72"/>
    <mergeCell ref="A83:H83"/>
    <mergeCell ref="A92:H92"/>
    <mergeCell ref="A101:H101"/>
    <mergeCell ref="A5:H5"/>
    <mergeCell ref="A8:H8"/>
    <mergeCell ref="A16:H16"/>
    <mergeCell ref="A25:H25"/>
    <mergeCell ref="A34:H34"/>
    <mergeCell ref="A1:H1"/>
    <mergeCell ref="A2:B2"/>
    <mergeCell ref="C2:H2"/>
    <mergeCell ref="A3:A4"/>
    <mergeCell ref="B3:B4"/>
    <mergeCell ref="C3:D3"/>
    <mergeCell ref="E3:F3"/>
    <mergeCell ref="G3:H3"/>
  </mergeCells>
  <printOptions horizontalCentered="1"/>
  <pageMargins left="0.27559055118110237" right="0" top="0" bottom="0.11811023622047245" header="0.19685039370078741" footer="0.19685039370078741"/>
  <pageSetup paperSize="9" scale="93" fitToHeight="0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I171"/>
  <sheetViews>
    <sheetView topLeftCell="A5" zoomScaleNormal="100" workbookViewId="0">
      <selection activeCell="K12" sqref="K12"/>
    </sheetView>
  </sheetViews>
  <sheetFormatPr defaultRowHeight="12.75"/>
  <cols>
    <col min="1" max="1" width="10.85546875" style="1751" customWidth="1"/>
    <col min="2" max="2" width="7.42578125" style="1751" customWidth="1"/>
    <col min="3" max="3" width="10" style="1751" customWidth="1"/>
    <col min="4" max="4" width="13.5703125" style="1751" customWidth="1"/>
    <col min="5" max="5" width="19.85546875" style="1751" customWidth="1"/>
    <col min="6" max="6" width="15.42578125" style="1751" customWidth="1"/>
    <col min="7" max="7" width="15.140625" style="1751" customWidth="1"/>
    <col min="8" max="8" width="16.5703125" style="1751" customWidth="1"/>
    <col min="9" max="16384" width="9.140625" style="1751"/>
  </cols>
  <sheetData>
    <row r="1" spans="1:9" s="1443" customFormat="1" ht="6.75" customHeight="1">
      <c r="A1" s="3379"/>
      <c r="B1" s="3379"/>
      <c r="C1" s="3379"/>
      <c r="D1" s="3379"/>
      <c r="E1" s="3564" t="s">
        <v>3371</v>
      </c>
      <c r="F1" s="3566" t="s">
        <v>3372</v>
      </c>
      <c r="G1" s="3567"/>
      <c r="H1" s="3567"/>
    </row>
    <row r="2" spans="1:9" ht="27.75" customHeight="1">
      <c r="A2" s="3379"/>
      <c r="B2" s="3379"/>
      <c r="C2" s="3379"/>
      <c r="D2" s="3379"/>
      <c r="E2" s="3565"/>
      <c r="F2" s="3567"/>
      <c r="G2" s="3567"/>
      <c r="H2" s="3567"/>
    </row>
    <row r="3" spans="1:9" ht="49.5" customHeight="1">
      <c r="A3" s="3379"/>
      <c r="B3" s="3379"/>
      <c r="C3" s="3379"/>
      <c r="D3" s="3379"/>
      <c r="E3" s="3565"/>
      <c r="F3" s="3567"/>
      <c r="G3" s="3567"/>
      <c r="H3" s="3567"/>
    </row>
    <row r="4" spans="1:9" ht="14.25" hidden="1" customHeight="1" thickBot="1">
      <c r="A4" s="1774"/>
      <c r="B4" s="1774"/>
      <c r="C4" s="1774"/>
      <c r="D4" s="1774"/>
      <c r="E4" s="1774"/>
      <c r="F4" s="1774"/>
      <c r="G4" s="1774"/>
      <c r="H4" s="1774"/>
    </row>
    <row r="5" spans="1:9" ht="95.25" customHeight="1" thickBot="1">
      <c r="A5" s="3568" t="s">
        <v>3223</v>
      </c>
      <c r="B5" s="3569"/>
      <c r="C5" s="3569"/>
      <c r="D5" s="3569"/>
      <c r="E5" s="3569"/>
      <c r="F5" s="3570" t="s">
        <v>3224</v>
      </c>
      <c r="G5" s="3570"/>
      <c r="H5" s="3570"/>
    </row>
    <row r="6" spans="1:9" ht="0.75" hidden="1" customHeight="1" thickBot="1">
      <c r="A6" s="1750"/>
      <c r="B6" s="1750"/>
      <c r="C6" s="1750"/>
      <c r="D6" s="1750"/>
      <c r="E6" s="1750"/>
      <c r="F6" s="1750"/>
      <c r="G6" s="1750"/>
      <c r="H6" s="1750"/>
    </row>
    <row r="7" spans="1:9" ht="17.25" customHeight="1" thickBot="1">
      <c r="A7" s="3571" t="s">
        <v>3348</v>
      </c>
      <c r="B7" s="3572"/>
      <c r="C7" s="3572"/>
      <c r="D7" s="3572"/>
      <c r="E7" s="3572"/>
      <c r="F7" s="3572"/>
      <c r="G7" s="3572"/>
      <c r="H7" s="3573"/>
    </row>
    <row r="8" spans="1:9" ht="12.75" customHeight="1">
      <c r="A8" s="3575" t="s">
        <v>3155</v>
      </c>
      <c r="B8" s="3576"/>
      <c r="C8" s="3577" t="s">
        <v>3225</v>
      </c>
      <c r="D8" s="3577"/>
      <c r="E8" s="3577"/>
      <c r="F8" s="3577"/>
      <c r="G8" s="3577"/>
      <c r="H8" s="3578"/>
    </row>
    <row r="9" spans="1:9" ht="13.5" customHeight="1">
      <c r="A9" s="3579" t="s">
        <v>3160</v>
      </c>
      <c r="B9" s="3581" t="s">
        <v>3161</v>
      </c>
      <c r="C9" s="3582" t="s">
        <v>3349</v>
      </c>
      <c r="D9" s="3582"/>
      <c r="E9" s="3582" t="s">
        <v>3243</v>
      </c>
      <c r="F9" s="3583"/>
      <c r="G9" s="3584" t="s">
        <v>3350</v>
      </c>
      <c r="H9" s="3585"/>
    </row>
    <row r="10" spans="1:9" ht="26.25" customHeight="1">
      <c r="A10" s="3580"/>
      <c r="B10" s="3577"/>
      <c r="C10" s="1716" t="s">
        <v>3351</v>
      </c>
      <c r="D10" s="1776" t="s">
        <v>3244</v>
      </c>
      <c r="E10" s="1716" t="s">
        <v>3332</v>
      </c>
      <c r="F10" s="1716" t="s">
        <v>3352</v>
      </c>
      <c r="G10" s="1775" t="s">
        <v>3166</v>
      </c>
      <c r="H10" s="1777" t="s">
        <v>3353</v>
      </c>
    </row>
    <row r="11" spans="1:9" ht="12" customHeight="1">
      <c r="A11" s="1778" t="s">
        <v>3354</v>
      </c>
      <c r="B11" s="1779"/>
      <c r="C11" s="1779"/>
      <c r="D11" s="1779"/>
      <c r="E11" s="1779"/>
      <c r="F11" s="1779"/>
      <c r="G11" s="1779"/>
      <c r="H11" s="1780"/>
      <c r="I11" s="1751">
        <f>KZT!I3</f>
        <v>6.16</v>
      </c>
    </row>
    <row r="12" spans="1:9" ht="15.75" customHeight="1">
      <c r="A12" s="1781">
        <v>0.18</v>
      </c>
      <c r="B12" s="1782">
        <v>1000</v>
      </c>
      <c r="C12" s="1550">
        <v>10990.636363636364</v>
      </c>
      <c r="D12" s="1550">
        <v>38619</v>
      </c>
      <c r="E12" s="1783"/>
      <c r="F12" s="1784"/>
      <c r="G12" s="1758"/>
      <c r="H12" s="1785"/>
      <c r="I12" s="1751">
        <f>I11</f>
        <v>6.16</v>
      </c>
    </row>
    <row r="13" spans="1:9" ht="12" customHeight="1">
      <c r="A13" s="1781">
        <v>0.25</v>
      </c>
      <c r="B13" s="1782">
        <v>1000</v>
      </c>
      <c r="C13" s="1550">
        <v>11147.18181818182</v>
      </c>
      <c r="D13" s="1550">
        <v>38751.461538461539</v>
      </c>
      <c r="E13" s="1786"/>
      <c r="F13" s="1787"/>
      <c r="G13" s="1758"/>
      <c r="H13" s="1785"/>
      <c r="I13" s="1751">
        <f t="shared" ref="I13:I76" si="0">I12</f>
        <v>6.16</v>
      </c>
    </row>
    <row r="14" spans="1:9" ht="12" customHeight="1">
      <c r="A14" s="1778" t="s">
        <v>3355</v>
      </c>
      <c r="B14" s="1779"/>
      <c r="C14" s="1779"/>
      <c r="D14" s="1779"/>
      <c r="E14" s="1779"/>
      <c r="F14" s="1779"/>
      <c r="G14" s="1779"/>
      <c r="H14" s="1780"/>
      <c r="I14" s="1751">
        <f t="shared" si="0"/>
        <v>6.16</v>
      </c>
    </row>
    <row r="15" spans="1:9" ht="12" customHeight="1">
      <c r="A15" s="1781">
        <v>0.18</v>
      </c>
      <c r="B15" s="1782">
        <v>1000</v>
      </c>
      <c r="C15" s="1550">
        <v>12040.636363636364</v>
      </c>
      <c r="D15" s="1550">
        <v>39507.461538461539</v>
      </c>
      <c r="E15" s="1550"/>
      <c r="F15" s="1550"/>
      <c r="G15" s="1550">
        <v>35145.384615384617</v>
      </c>
      <c r="H15" s="1759">
        <v>38437.692307692312</v>
      </c>
      <c r="I15" s="1751">
        <f t="shared" si="0"/>
        <v>6.16</v>
      </c>
    </row>
    <row r="16" spans="1:9" ht="12" customHeight="1">
      <c r="A16" s="1781">
        <v>0.18</v>
      </c>
      <c r="B16" s="1782">
        <v>1500</v>
      </c>
      <c r="C16" s="1550">
        <v>11088</v>
      </c>
      <c r="D16" s="1550">
        <v>38701.384615384617</v>
      </c>
      <c r="E16" s="1550"/>
      <c r="F16" s="1550"/>
      <c r="G16" s="1550">
        <v>34360.169230769228</v>
      </c>
      <c r="H16" s="1759">
        <v>37652.476923076923</v>
      </c>
      <c r="I16" s="1751">
        <f t="shared" si="0"/>
        <v>6.16</v>
      </c>
    </row>
    <row r="17" spans="1:9" ht="12" customHeight="1">
      <c r="A17" s="1781">
        <v>0.25</v>
      </c>
      <c r="B17" s="1782">
        <v>1500</v>
      </c>
      <c r="C17" s="1550">
        <v>12040.636363636364</v>
      </c>
      <c r="D17" s="1550">
        <v>39507.461538461539</v>
      </c>
      <c r="E17" s="1550">
        <v>16900.461538461539</v>
      </c>
      <c r="F17" s="1550">
        <v>40931.230769230766</v>
      </c>
      <c r="G17" s="1550">
        <v>35145.384615384617</v>
      </c>
      <c r="H17" s="1759">
        <v>38437.692307692312</v>
      </c>
      <c r="I17" s="1751">
        <f t="shared" si="0"/>
        <v>6.16</v>
      </c>
    </row>
    <row r="18" spans="1:9" ht="12" customHeight="1">
      <c r="A18" s="1781">
        <v>0.37</v>
      </c>
      <c r="B18" s="1782">
        <v>1500</v>
      </c>
      <c r="C18" s="1550">
        <v>11685.545454545454</v>
      </c>
      <c r="D18" s="1550">
        <v>39207</v>
      </c>
      <c r="E18" s="1550">
        <v>16900.461538461539</v>
      </c>
      <c r="F18" s="1550">
        <v>40931.230769230766</v>
      </c>
      <c r="G18" s="1550">
        <v>34852.369230769233</v>
      </c>
      <c r="H18" s="1759">
        <v>38144.676923076921</v>
      </c>
      <c r="I18" s="1751">
        <f t="shared" si="0"/>
        <v>6.16</v>
      </c>
    </row>
    <row r="19" spans="1:9" ht="12" customHeight="1">
      <c r="A19" s="1781">
        <v>0.55000000000000004</v>
      </c>
      <c r="B19" s="1782">
        <v>1500</v>
      </c>
      <c r="C19" s="1550">
        <v>12760.363636363638</v>
      </c>
      <c r="D19" s="1550">
        <v>40116.461538461539</v>
      </c>
      <c r="E19" s="1550">
        <v>17260.692307692309</v>
      </c>
      <c r="F19" s="1550">
        <v>41291.461538461539</v>
      </c>
      <c r="G19" s="1550">
        <v>35683.676923076921</v>
      </c>
      <c r="H19" s="1759">
        <v>38975.984615384616</v>
      </c>
      <c r="I19" s="1751">
        <f t="shared" si="0"/>
        <v>6.16</v>
      </c>
    </row>
    <row r="20" spans="1:9" ht="12" customHeight="1">
      <c r="A20" s="1781">
        <v>1.5</v>
      </c>
      <c r="B20" s="1782">
        <v>3000</v>
      </c>
      <c r="C20" s="1550">
        <v>14698.090909090912</v>
      </c>
      <c r="D20" s="1550">
        <v>41756.076923076922</v>
      </c>
      <c r="E20" s="1550">
        <v>18415.692307692309</v>
      </c>
      <c r="F20" s="1550">
        <v>42446.461538461539</v>
      </c>
      <c r="G20" s="1550">
        <v>37336.415384615386</v>
      </c>
      <c r="H20" s="1759">
        <v>40628.723076923081</v>
      </c>
      <c r="I20" s="1751">
        <f t="shared" si="0"/>
        <v>6.16</v>
      </c>
    </row>
    <row r="21" spans="1:9" ht="12" customHeight="1">
      <c r="A21" s="1781">
        <v>2.2000000000000002</v>
      </c>
      <c r="B21" s="1782">
        <v>3000</v>
      </c>
      <c r="C21" s="1550">
        <v>15267</v>
      </c>
      <c r="D21" s="1550">
        <v>42237.461538461539</v>
      </c>
      <c r="E21" s="1550">
        <v>18415.692307692309</v>
      </c>
      <c r="F21" s="1550">
        <v>42446.461538461539</v>
      </c>
      <c r="G21" s="1550">
        <v>37805.569230769237</v>
      </c>
      <c r="H21" s="1759">
        <v>41097.876923076925</v>
      </c>
      <c r="I21" s="1751">
        <f t="shared" si="0"/>
        <v>6.16</v>
      </c>
    </row>
    <row r="22" spans="1:9" ht="12" customHeight="1">
      <c r="A22" s="1788" t="s">
        <v>3356</v>
      </c>
      <c r="B22" s="1789"/>
      <c r="C22" s="1789"/>
      <c r="D22" s="1789"/>
      <c r="E22" s="1789"/>
      <c r="F22" s="1789"/>
      <c r="G22" s="1789"/>
      <c r="H22" s="1790"/>
      <c r="I22" s="1751">
        <f t="shared" si="0"/>
        <v>6.16</v>
      </c>
    </row>
    <row r="23" spans="1:9" ht="12" customHeight="1">
      <c r="A23" s="1781">
        <v>0.18</v>
      </c>
      <c r="B23" s="1782">
        <v>1000</v>
      </c>
      <c r="C23" s="1550">
        <v>13090.636363636364</v>
      </c>
      <c r="D23" s="1550">
        <v>42172.846153846156</v>
      </c>
      <c r="E23" s="1550"/>
      <c r="F23" s="1550"/>
      <c r="G23" s="1550">
        <v>36791.538461538461</v>
      </c>
      <c r="H23" s="1759">
        <v>38437.692307692312</v>
      </c>
      <c r="I23" s="1751">
        <f t="shared" si="0"/>
        <v>6.16</v>
      </c>
    </row>
    <row r="24" spans="1:9" ht="12" customHeight="1">
      <c r="A24" s="1781">
        <v>0.25</v>
      </c>
      <c r="B24" s="1782">
        <v>1000</v>
      </c>
      <c r="C24" s="1550">
        <v>13247.18181818182</v>
      </c>
      <c r="D24" s="1550">
        <v>42305.307692307695</v>
      </c>
      <c r="E24" s="1550"/>
      <c r="F24" s="1550"/>
      <c r="G24" s="1550">
        <v>36674.661538461543</v>
      </c>
      <c r="H24" s="1759">
        <v>38320.815384615387</v>
      </c>
      <c r="I24" s="1751">
        <f t="shared" si="0"/>
        <v>6.16</v>
      </c>
    </row>
    <row r="25" spans="1:9" ht="12" customHeight="1">
      <c r="A25" s="1781">
        <v>0.37</v>
      </c>
      <c r="B25" s="1782">
        <v>1000</v>
      </c>
      <c r="C25" s="1550">
        <v>14180.727272727272</v>
      </c>
      <c r="D25" s="1550">
        <v>43095.230769230766</v>
      </c>
      <c r="E25" s="1550">
        <v>17937.615384615383</v>
      </c>
      <c r="F25" s="1550">
        <v>45906.846153846156</v>
      </c>
      <c r="G25" s="1550">
        <v>37471.4</v>
      </c>
      <c r="H25" s="1759">
        <v>39117.553846153853</v>
      </c>
      <c r="I25" s="1751">
        <f t="shared" si="0"/>
        <v>6.16</v>
      </c>
    </row>
    <row r="26" spans="1:9" ht="12" customHeight="1">
      <c r="A26" s="1781">
        <v>0.37</v>
      </c>
      <c r="B26" s="1782">
        <v>1500</v>
      </c>
      <c r="C26" s="1550">
        <v>12735.545454545454</v>
      </c>
      <c r="D26" s="1550">
        <v>41872.384615384617</v>
      </c>
      <c r="E26" s="1550">
        <v>17577.384615384617</v>
      </c>
      <c r="F26" s="1550">
        <v>45546.615384615383</v>
      </c>
      <c r="G26" s="1550">
        <v>36498.523076923084</v>
      </c>
      <c r="H26" s="1759">
        <v>38144.676923076921</v>
      </c>
      <c r="I26" s="1751">
        <f t="shared" si="0"/>
        <v>6.16</v>
      </c>
    </row>
    <row r="27" spans="1:9" ht="12" customHeight="1">
      <c r="A27" s="1781">
        <v>0.55000000000000004</v>
      </c>
      <c r="B27" s="1782">
        <v>1500</v>
      </c>
      <c r="C27" s="1550">
        <v>13810.363636363638</v>
      </c>
      <c r="D27" s="1550">
        <v>42781.846153846156</v>
      </c>
      <c r="E27" s="1550">
        <v>17937.615384615383</v>
      </c>
      <c r="F27" s="1550">
        <v>45906.846153846156</v>
      </c>
      <c r="G27" s="1550">
        <v>37329.830769230772</v>
      </c>
      <c r="H27" s="1759">
        <v>38975.984615384616</v>
      </c>
      <c r="I27" s="1751">
        <f t="shared" si="0"/>
        <v>6.16</v>
      </c>
    </row>
    <row r="28" spans="1:9" ht="12" customHeight="1">
      <c r="A28" s="1781">
        <v>0.75</v>
      </c>
      <c r="B28" s="1782">
        <v>1000</v>
      </c>
      <c r="C28" s="1550">
        <v>15860.727272727276</v>
      </c>
      <c r="D28" s="1550">
        <v>44516.769230769234</v>
      </c>
      <c r="E28" s="1550">
        <v>19092.615384615383</v>
      </c>
      <c r="F28" s="1550">
        <v>47061.846153846156</v>
      </c>
      <c r="G28" s="1550">
        <v>38808.076923076922</v>
      </c>
      <c r="H28" s="1759">
        <v>40454.230769230766</v>
      </c>
      <c r="I28" s="1751">
        <f t="shared" si="0"/>
        <v>6.16</v>
      </c>
    </row>
    <row r="29" spans="1:9" ht="12" customHeight="1">
      <c r="A29" s="1781">
        <v>0.75</v>
      </c>
      <c r="B29" s="1782">
        <v>1500</v>
      </c>
      <c r="C29" s="1550">
        <v>14369.727272727272</v>
      </c>
      <c r="D29" s="1550">
        <v>43255.153846153844</v>
      </c>
      <c r="E29" s="1550">
        <v>17937.615384615383</v>
      </c>
      <c r="F29" s="1550">
        <v>45906.846153846156</v>
      </c>
      <c r="G29" s="1550">
        <v>37659.061538461545</v>
      </c>
      <c r="H29" s="1759">
        <v>39305.215384615389</v>
      </c>
      <c r="I29" s="1751">
        <f t="shared" si="0"/>
        <v>6.16</v>
      </c>
    </row>
    <row r="30" spans="1:9" ht="12" customHeight="1">
      <c r="A30" s="1781">
        <v>1.1000000000000001</v>
      </c>
      <c r="B30" s="1782">
        <v>1500</v>
      </c>
      <c r="C30" s="1550">
        <v>15591.545454545454</v>
      </c>
      <c r="D30" s="1550">
        <v>44289</v>
      </c>
      <c r="E30" s="1550">
        <v>19092.615384615383</v>
      </c>
      <c r="F30" s="1550">
        <v>47061.846153846156</v>
      </c>
      <c r="G30" s="1550">
        <v>38854.169230769236</v>
      </c>
      <c r="H30" s="1759">
        <v>40500.323076923079</v>
      </c>
      <c r="I30" s="1751">
        <f t="shared" si="0"/>
        <v>6.16</v>
      </c>
    </row>
    <row r="31" spans="1:9" ht="12" customHeight="1">
      <c r="A31" s="1788" t="s">
        <v>3357</v>
      </c>
      <c r="B31" s="1789"/>
      <c r="C31" s="1789"/>
      <c r="D31" s="1789"/>
      <c r="E31" s="1789"/>
      <c r="F31" s="1789"/>
      <c r="G31" s="1789"/>
      <c r="H31" s="1790"/>
      <c r="I31" s="1751">
        <f t="shared" si="0"/>
        <v>6.16</v>
      </c>
    </row>
    <row r="32" spans="1:9" ht="12" customHeight="1">
      <c r="A32" s="1791">
        <v>0.25</v>
      </c>
      <c r="B32" s="1792">
        <v>1000</v>
      </c>
      <c r="C32" s="1550">
        <v>14297.18181818182</v>
      </c>
      <c r="D32" s="1550">
        <v>43193.769230769234</v>
      </c>
      <c r="E32" s="1550"/>
      <c r="F32" s="1550"/>
      <c r="G32" s="1550">
        <v>42436.2</v>
      </c>
      <c r="H32" s="1759">
        <v>44082.353846153848</v>
      </c>
      <c r="I32" s="1751">
        <f t="shared" si="0"/>
        <v>6.16</v>
      </c>
    </row>
    <row r="33" spans="1:9" ht="12" customHeight="1">
      <c r="A33" s="1791">
        <v>0.37</v>
      </c>
      <c r="B33" s="1792">
        <v>1000</v>
      </c>
      <c r="C33" s="1550">
        <v>15230.727272727272</v>
      </c>
      <c r="D33" s="1550">
        <v>43983.692307692305</v>
      </c>
      <c r="E33" s="1550">
        <v>19122.23076923077</v>
      </c>
      <c r="F33" s="1550">
        <v>48214.538461538461</v>
      </c>
      <c r="G33" s="1550">
        <v>43232.938461538462</v>
      </c>
      <c r="H33" s="1759">
        <v>44879.092307692306</v>
      </c>
      <c r="I33" s="1751">
        <f t="shared" si="0"/>
        <v>6.16</v>
      </c>
    </row>
    <row r="34" spans="1:9" ht="12" customHeight="1">
      <c r="A34" s="1791">
        <v>0.55000000000000004</v>
      </c>
      <c r="B34" s="1792">
        <v>1500</v>
      </c>
      <c r="C34" s="1550">
        <v>14860.363636363638</v>
      </c>
      <c r="D34" s="1550">
        <v>43670.307692307695</v>
      </c>
      <c r="E34" s="1550">
        <v>19122.23076923077</v>
      </c>
      <c r="F34" s="1550">
        <v>48214.538461538461</v>
      </c>
      <c r="G34" s="1550">
        <v>43091.369230769233</v>
      </c>
      <c r="H34" s="1759">
        <v>44737.523076923084</v>
      </c>
      <c r="I34" s="1751">
        <f t="shared" si="0"/>
        <v>6.16</v>
      </c>
    </row>
    <row r="35" spans="1:9" ht="13.5" customHeight="1">
      <c r="A35" s="1791">
        <v>0.75</v>
      </c>
      <c r="B35" s="1792">
        <v>1500</v>
      </c>
      <c r="C35" s="1550">
        <v>15419.727272727272</v>
      </c>
      <c r="D35" s="1550">
        <v>44143.615384615383</v>
      </c>
      <c r="E35" s="1550">
        <v>19122.23076923077</v>
      </c>
      <c r="F35" s="1550">
        <v>48214.538461538461</v>
      </c>
      <c r="G35" s="1550">
        <v>43420.6</v>
      </c>
      <c r="H35" s="1759">
        <v>45066.75384615385</v>
      </c>
      <c r="I35" s="1751">
        <f t="shared" si="0"/>
        <v>6.16</v>
      </c>
    </row>
    <row r="36" spans="1:9" ht="12" customHeight="1">
      <c r="A36" s="1791">
        <v>1.1000000000000001</v>
      </c>
      <c r="B36" s="1792">
        <v>1500</v>
      </c>
      <c r="C36" s="1550">
        <v>16641.545454545456</v>
      </c>
      <c r="D36" s="1550">
        <v>45177.461538461539</v>
      </c>
      <c r="E36" s="1550">
        <v>20277.23076923077</v>
      </c>
      <c r="F36" s="1550">
        <v>49369.538461538461</v>
      </c>
      <c r="G36" s="1550">
        <v>44615.707692307697</v>
      </c>
      <c r="H36" s="1759">
        <v>46261.86153846154</v>
      </c>
      <c r="I36" s="1751">
        <f t="shared" si="0"/>
        <v>6.16</v>
      </c>
    </row>
    <row r="37" spans="1:9" ht="13.5" customHeight="1">
      <c r="A37" s="1791">
        <v>1.5</v>
      </c>
      <c r="B37" s="1792">
        <v>1500</v>
      </c>
      <c r="C37" s="1550">
        <v>17283</v>
      </c>
      <c r="D37" s="1550">
        <v>45720.230769230766</v>
      </c>
      <c r="E37" s="1550">
        <v>20277.23076923077</v>
      </c>
      <c r="F37" s="1550">
        <v>49369.538461538461</v>
      </c>
      <c r="G37" s="1550">
        <v>45107.907692307694</v>
      </c>
      <c r="H37" s="1759">
        <v>46754.061538461545</v>
      </c>
      <c r="I37" s="1751">
        <f t="shared" si="0"/>
        <v>6.16</v>
      </c>
    </row>
    <row r="38" spans="1:9" ht="13.5" customHeight="1">
      <c r="A38" s="1791">
        <v>5.5</v>
      </c>
      <c r="B38" s="1792">
        <v>3000</v>
      </c>
      <c r="C38" s="1550">
        <v>24117.54545454546</v>
      </c>
      <c r="D38" s="1550">
        <v>51503.307692307695</v>
      </c>
      <c r="E38" s="1550">
        <v>25821.230769230773</v>
      </c>
      <c r="F38" s="1550">
        <v>54913.538461538468</v>
      </c>
      <c r="G38" s="1550">
        <v>50782.2</v>
      </c>
      <c r="H38" s="1759">
        <v>52428.353846153848</v>
      </c>
      <c r="I38" s="1751">
        <f t="shared" si="0"/>
        <v>6.16</v>
      </c>
    </row>
    <row r="39" spans="1:9" ht="13.5" customHeight="1">
      <c r="A39" s="1791">
        <v>7.5</v>
      </c>
      <c r="B39" s="1792">
        <v>3000</v>
      </c>
      <c r="C39" s="1550">
        <v>28474.090909090908</v>
      </c>
      <c r="D39" s="1550">
        <v>55189.615384615383</v>
      </c>
      <c r="E39" s="1550">
        <v>29840.307692307691</v>
      </c>
      <c r="F39" s="1550">
        <v>58932.615384615376</v>
      </c>
      <c r="G39" s="1550">
        <v>53478.6</v>
      </c>
      <c r="H39" s="1759">
        <v>55124.75384615385</v>
      </c>
      <c r="I39" s="1751">
        <f t="shared" si="0"/>
        <v>6.16</v>
      </c>
    </row>
    <row r="40" spans="1:9" ht="12" customHeight="1">
      <c r="A40" s="1788" t="s">
        <v>3358</v>
      </c>
      <c r="B40" s="1789"/>
      <c r="C40" s="1789"/>
      <c r="D40" s="1789"/>
      <c r="E40" s="1789"/>
      <c r="F40" s="1789"/>
      <c r="G40" s="1789"/>
      <c r="H40" s="1790"/>
      <c r="I40" s="1751">
        <f t="shared" si="0"/>
        <v>6.16</v>
      </c>
    </row>
    <row r="41" spans="1:9" ht="12" customHeight="1">
      <c r="A41" s="1793">
        <v>0.37</v>
      </c>
      <c r="B41" s="1794">
        <v>1000</v>
      </c>
      <c r="C41" s="1550">
        <v>17330.727272727272</v>
      </c>
      <c r="D41" s="1550">
        <v>55533.692307692305</v>
      </c>
      <c r="E41" s="1550">
        <v>20983.76923076923</v>
      </c>
      <c r="F41" s="1550">
        <v>59753</v>
      </c>
      <c r="G41" s="1550">
        <v>43232.938461538462</v>
      </c>
      <c r="H41" s="1759">
        <v>46525.246153846158</v>
      </c>
      <c r="I41" s="1751">
        <f t="shared" si="0"/>
        <v>6.16</v>
      </c>
    </row>
    <row r="42" spans="1:9" ht="12" customHeight="1">
      <c r="A42" s="1793">
        <v>0.55000000000000004</v>
      </c>
      <c r="B42" s="1794">
        <v>1000</v>
      </c>
      <c r="C42" s="1550">
        <v>17703</v>
      </c>
      <c r="D42" s="1550">
        <v>55848.692307692305</v>
      </c>
      <c r="E42" s="1550">
        <v>20983.76923076923</v>
      </c>
      <c r="F42" s="1550">
        <v>59753</v>
      </c>
      <c r="G42" s="1550">
        <v>43420.6</v>
      </c>
      <c r="H42" s="1759">
        <v>46712.907692307694</v>
      </c>
      <c r="I42" s="1751">
        <f t="shared" si="0"/>
        <v>6.16</v>
      </c>
    </row>
    <row r="43" spans="1:9" ht="12" customHeight="1">
      <c r="A43" s="1793">
        <v>0.75</v>
      </c>
      <c r="B43" s="1794">
        <v>1000</v>
      </c>
      <c r="C43" s="1550">
        <v>19010.727272727276</v>
      </c>
      <c r="D43" s="1550">
        <v>56955.230769230766</v>
      </c>
      <c r="E43" s="1550">
        <v>22138.76923076923</v>
      </c>
      <c r="F43" s="1550">
        <v>60908</v>
      </c>
      <c r="G43" s="1550">
        <v>44569.61538461539</v>
      </c>
      <c r="H43" s="1759">
        <v>47861.923076923085</v>
      </c>
      <c r="I43" s="1751">
        <f t="shared" si="0"/>
        <v>6.16</v>
      </c>
    </row>
    <row r="44" spans="1:9" ht="12.75" customHeight="1">
      <c r="A44" s="1795">
        <v>1.1000000000000001</v>
      </c>
      <c r="B44" s="1794">
        <v>1000</v>
      </c>
      <c r="C44" s="1550">
        <v>19757.18181818182</v>
      </c>
      <c r="D44" s="1550">
        <v>57586.846153846149</v>
      </c>
      <c r="E44" s="1550">
        <v>22138.76923076923</v>
      </c>
      <c r="F44" s="1550">
        <v>60908</v>
      </c>
      <c r="G44" s="1550">
        <v>45213.261538461542</v>
      </c>
      <c r="H44" s="1759">
        <v>48505.569230769237</v>
      </c>
      <c r="I44" s="1751">
        <f t="shared" si="0"/>
        <v>6.16</v>
      </c>
    </row>
    <row r="45" spans="1:9" ht="12.75" customHeight="1">
      <c r="A45" s="1795">
        <v>1.1000000000000001</v>
      </c>
      <c r="B45" s="1794">
        <v>1500</v>
      </c>
      <c r="C45" s="1550">
        <v>18741.545454545456</v>
      </c>
      <c r="D45" s="1550">
        <v>56727.461538461539</v>
      </c>
      <c r="E45" s="1550">
        <v>22138.76923076923</v>
      </c>
      <c r="F45" s="1550">
        <v>60908</v>
      </c>
      <c r="G45" s="1550">
        <v>44615.707692307697</v>
      </c>
      <c r="H45" s="1759">
        <v>47908.015384615392</v>
      </c>
      <c r="I45" s="1751">
        <f t="shared" si="0"/>
        <v>6.16</v>
      </c>
    </row>
    <row r="46" spans="1:9" ht="12.75" customHeight="1">
      <c r="A46" s="1795">
        <v>1.5</v>
      </c>
      <c r="B46" s="1794">
        <v>1500</v>
      </c>
      <c r="C46" s="1550">
        <v>19383</v>
      </c>
      <c r="D46" s="1550">
        <v>57270.230769230766</v>
      </c>
      <c r="E46" s="1550">
        <v>22138.76923076923</v>
      </c>
      <c r="F46" s="1550">
        <v>60908</v>
      </c>
      <c r="G46" s="1550">
        <v>45107.907692307694</v>
      </c>
      <c r="H46" s="1759">
        <v>48400.215384615389</v>
      </c>
      <c r="I46" s="1751">
        <f t="shared" si="0"/>
        <v>6.16</v>
      </c>
    </row>
    <row r="47" spans="1:9" ht="12.75" customHeight="1">
      <c r="A47" s="1795">
        <v>2.2000000000000002</v>
      </c>
      <c r="B47" s="1794">
        <v>1500</v>
      </c>
      <c r="C47" s="1550">
        <v>21912.54545454546</v>
      </c>
      <c r="D47" s="1550">
        <v>59410.615384615383</v>
      </c>
      <c r="E47" s="1550">
        <v>24754.076923076926</v>
      </c>
      <c r="F47" s="1550">
        <v>63523.307692307695</v>
      </c>
      <c r="G47" s="1550">
        <v>46714.553846153853</v>
      </c>
      <c r="H47" s="1759">
        <v>50006.86153846154</v>
      </c>
      <c r="I47" s="1751">
        <f t="shared" si="0"/>
        <v>6.16</v>
      </c>
    </row>
    <row r="48" spans="1:9" ht="12.75" customHeight="1">
      <c r="A48" s="1795">
        <v>3</v>
      </c>
      <c r="B48" s="1794">
        <v>1500</v>
      </c>
      <c r="C48" s="1550">
        <v>23716.636363636368</v>
      </c>
      <c r="D48" s="1550">
        <v>60937.153846153844</v>
      </c>
      <c r="E48" s="1550">
        <v>27682.769230769234</v>
      </c>
      <c r="F48" s="1550">
        <v>66452</v>
      </c>
      <c r="G48" s="1550">
        <v>48717.923076923085</v>
      </c>
      <c r="H48" s="1759">
        <v>52010.230769230766</v>
      </c>
      <c r="I48" s="1751">
        <f t="shared" si="0"/>
        <v>6.16</v>
      </c>
    </row>
    <row r="49" spans="1:9" ht="12.75" customHeight="1">
      <c r="A49" s="1788" t="s">
        <v>3359</v>
      </c>
      <c r="B49" s="1789"/>
      <c r="C49" s="1789"/>
      <c r="D49" s="1789"/>
      <c r="E49" s="1789"/>
      <c r="F49" s="1789"/>
      <c r="G49" s="1789"/>
      <c r="H49" s="1790"/>
      <c r="I49" s="1751">
        <f t="shared" si="0"/>
        <v>6.16</v>
      </c>
    </row>
    <row r="50" spans="1:9" ht="12.75" customHeight="1">
      <c r="A50" s="1796">
        <v>0.55000000000000004</v>
      </c>
      <c r="B50" s="1797">
        <v>1000</v>
      </c>
      <c r="C50" s="1550">
        <v>18753</v>
      </c>
      <c r="D50" s="1550">
        <v>57625.615384615383</v>
      </c>
      <c r="E50" s="1550">
        <v>22676.076923076922</v>
      </c>
      <c r="F50" s="1550">
        <v>68983.769230769234</v>
      </c>
      <c r="G50" s="1550">
        <v>44243.676923076921</v>
      </c>
      <c r="H50" s="1759">
        <v>46712.907692307694</v>
      </c>
      <c r="I50" s="1751">
        <f t="shared" si="0"/>
        <v>6.16</v>
      </c>
    </row>
    <row r="51" spans="1:9" ht="12.75" customHeight="1">
      <c r="A51" s="1796">
        <v>0.75</v>
      </c>
      <c r="B51" s="1797">
        <v>1000</v>
      </c>
      <c r="C51" s="1550">
        <v>20060.727272727276</v>
      </c>
      <c r="D51" s="1550">
        <v>58732.153846153844</v>
      </c>
      <c r="E51" s="1550">
        <v>23831.076923076922</v>
      </c>
      <c r="F51" s="1550">
        <v>70138.769230769234</v>
      </c>
      <c r="G51" s="1550">
        <v>45392.692307692312</v>
      </c>
      <c r="H51" s="1759">
        <v>47861.923076923085</v>
      </c>
      <c r="I51" s="1751">
        <f t="shared" si="0"/>
        <v>6.16</v>
      </c>
    </row>
    <row r="52" spans="1:9">
      <c r="A52" s="1796">
        <v>1.1000000000000001</v>
      </c>
      <c r="B52" s="1797">
        <v>1000</v>
      </c>
      <c r="C52" s="1550">
        <v>20807.18181818182</v>
      </c>
      <c r="D52" s="1550">
        <v>59363.769230769227</v>
      </c>
      <c r="E52" s="1550">
        <v>23831.076923076922</v>
      </c>
      <c r="F52" s="1550">
        <v>70138.769230769234</v>
      </c>
      <c r="G52" s="1550">
        <v>46036.338461538464</v>
      </c>
      <c r="H52" s="1759">
        <v>48505.569230769237</v>
      </c>
      <c r="I52" s="1751">
        <f t="shared" si="0"/>
        <v>6.16</v>
      </c>
    </row>
    <row r="53" spans="1:9">
      <c r="A53" s="1796">
        <v>1.5</v>
      </c>
      <c r="B53" s="1797">
        <v>1000</v>
      </c>
      <c r="C53" s="1550">
        <v>22962.54545454546</v>
      </c>
      <c r="D53" s="1550">
        <v>61187.538461538461</v>
      </c>
      <c r="E53" s="1550">
        <v>26446.384615384621</v>
      </c>
      <c r="F53" s="1550">
        <v>72754.076923076922</v>
      </c>
      <c r="G53" s="1550">
        <v>47947.523076923084</v>
      </c>
      <c r="H53" s="1759">
        <v>50416.75384615385</v>
      </c>
      <c r="I53" s="1751">
        <f t="shared" si="0"/>
        <v>6.16</v>
      </c>
    </row>
    <row r="54" spans="1:9" ht="12.75" customHeight="1">
      <c r="A54" s="1798">
        <v>1.5</v>
      </c>
      <c r="B54" s="1797">
        <v>1500</v>
      </c>
      <c r="C54" s="1550">
        <v>20433</v>
      </c>
      <c r="D54" s="1550">
        <v>59047.153846153844</v>
      </c>
      <c r="E54" s="1550">
        <v>23831.076923076922</v>
      </c>
      <c r="F54" s="1550">
        <v>70138.769230769234</v>
      </c>
      <c r="G54" s="1550">
        <v>45930.984615384616</v>
      </c>
      <c r="H54" s="1759">
        <v>48400.215384615389</v>
      </c>
      <c r="I54" s="1751">
        <f t="shared" si="0"/>
        <v>6.16</v>
      </c>
    </row>
    <row r="55" spans="1:9" ht="12.75" customHeight="1">
      <c r="A55" s="1799">
        <v>2.2000000000000002</v>
      </c>
      <c r="B55" s="1792">
        <v>1500</v>
      </c>
      <c r="C55" s="1550">
        <v>22962.54545454546</v>
      </c>
      <c r="D55" s="1550">
        <v>61187.538461538461</v>
      </c>
      <c r="E55" s="1550">
        <v>26446.384615384621</v>
      </c>
      <c r="F55" s="1550">
        <v>72754.076923076922</v>
      </c>
      <c r="G55" s="1550">
        <v>47537.630769230767</v>
      </c>
      <c r="H55" s="1759">
        <v>50006.86153846154</v>
      </c>
      <c r="I55" s="1751">
        <f t="shared" si="0"/>
        <v>6.16</v>
      </c>
    </row>
    <row r="56" spans="1:9" ht="12.75" customHeight="1">
      <c r="A56" s="1799">
        <v>3</v>
      </c>
      <c r="B56" s="1792">
        <v>1500</v>
      </c>
      <c r="C56" s="1550">
        <v>24766.636363636368</v>
      </c>
      <c r="D56" s="1550">
        <v>62714.076923076922</v>
      </c>
      <c r="E56" s="1550">
        <v>29375.076923076926</v>
      </c>
      <c r="F56" s="1550">
        <v>75682.769230769234</v>
      </c>
      <c r="G56" s="1550">
        <v>49541</v>
      </c>
      <c r="H56" s="1759">
        <v>52010.230769230766</v>
      </c>
      <c r="I56" s="1751">
        <f t="shared" si="0"/>
        <v>6.16</v>
      </c>
    </row>
    <row r="57" spans="1:9" ht="12.75" customHeight="1">
      <c r="A57" s="1799">
        <v>4</v>
      </c>
      <c r="B57" s="1792">
        <v>1500</v>
      </c>
      <c r="C57" s="1550">
        <v>26030.454545454544</v>
      </c>
      <c r="D57" s="1550">
        <v>63783.461538461539</v>
      </c>
      <c r="E57" s="1550">
        <v>29375.076923076926</v>
      </c>
      <c r="F57" s="1550">
        <v>75682.769230769234</v>
      </c>
      <c r="G57" s="1550">
        <v>50584.661538461543</v>
      </c>
      <c r="H57" s="1759">
        <v>53053.892307692309</v>
      </c>
      <c r="I57" s="1751">
        <f t="shared" si="0"/>
        <v>6.16</v>
      </c>
    </row>
    <row r="58" spans="1:9" ht="12.75" customHeight="1">
      <c r="A58" s="1799">
        <v>5.5</v>
      </c>
      <c r="B58" s="1792">
        <v>1500</v>
      </c>
      <c r="C58" s="1550">
        <v>31811.181818181823</v>
      </c>
      <c r="D58" s="1550">
        <v>68674.846153846156</v>
      </c>
      <c r="E58" s="1550">
        <v>32601</v>
      </c>
      <c r="F58" s="1550">
        <v>78908.692307692312</v>
      </c>
      <c r="G58" s="1550">
        <v>54230.892307692309</v>
      </c>
      <c r="H58" s="1759">
        <v>56700.123076923082</v>
      </c>
      <c r="I58" s="1751">
        <f t="shared" si="0"/>
        <v>6.16</v>
      </c>
    </row>
    <row r="59" spans="1:9" ht="12.75" customHeight="1">
      <c r="A59" s="1788" t="s">
        <v>3360</v>
      </c>
      <c r="B59" s="1789"/>
      <c r="C59" s="1789"/>
      <c r="D59" s="1789"/>
      <c r="E59" s="1789"/>
      <c r="F59" s="1789"/>
      <c r="G59" s="1789"/>
      <c r="H59" s="1790"/>
      <c r="I59" s="1751">
        <f t="shared" si="0"/>
        <v>6.16</v>
      </c>
    </row>
    <row r="60" spans="1:9" ht="12.75" customHeight="1">
      <c r="A60" s="1795">
        <v>1.1000000000000001</v>
      </c>
      <c r="B60" s="1794">
        <v>1000</v>
      </c>
      <c r="C60" s="1550">
        <v>23957.18181818182</v>
      </c>
      <c r="D60" s="1550">
        <v>85129.153846153844</v>
      </c>
      <c r="E60" s="1550">
        <v>26877.23076923077</v>
      </c>
      <c r="F60" s="1550">
        <v>93215.692307692312</v>
      </c>
      <c r="G60" s="1550">
        <v>47682.492307692308</v>
      </c>
      <c r="H60" s="1759">
        <v>48505.569230769237</v>
      </c>
      <c r="I60" s="1751">
        <f t="shared" si="0"/>
        <v>6.16</v>
      </c>
    </row>
    <row r="61" spans="1:9" ht="12.75" customHeight="1">
      <c r="A61" s="1795">
        <v>1.5</v>
      </c>
      <c r="B61" s="1794">
        <v>1000</v>
      </c>
      <c r="C61" s="1550">
        <v>26112.54545454546</v>
      </c>
      <c r="D61" s="1550">
        <v>86952.923076923078</v>
      </c>
      <c r="E61" s="1550">
        <v>29492.538461538465</v>
      </c>
      <c r="F61" s="1550">
        <v>95831</v>
      </c>
      <c r="G61" s="1550">
        <v>49593.676923076921</v>
      </c>
      <c r="H61" s="1759">
        <v>50416.75384615385</v>
      </c>
      <c r="I61" s="1751">
        <f t="shared" si="0"/>
        <v>6.16</v>
      </c>
    </row>
    <row r="62" spans="1:9" ht="12.75" customHeight="1">
      <c r="A62" s="1795">
        <v>2.2000000000000002</v>
      </c>
      <c r="B62" s="1794">
        <v>1000</v>
      </c>
      <c r="C62" s="1550">
        <v>28598.18181818182</v>
      </c>
      <c r="D62" s="1550">
        <v>89056.153846153844</v>
      </c>
      <c r="E62" s="1550">
        <v>31852.615384615383</v>
      </c>
      <c r="F62" s="1550">
        <v>98191.076923076922</v>
      </c>
      <c r="G62" s="1550">
        <v>51750.13846153846</v>
      </c>
      <c r="H62" s="1759">
        <v>52573.215384615389</v>
      </c>
      <c r="I62" s="1751">
        <f t="shared" si="0"/>
        <v>6.16</v>
      </c>
    </row>
    <row r="63" spans="1:9" ht="12.75" customHeight="1">
      <c r="A63" s="1795">
        <v>3</v>
      </c>
      <c r="B63" s="1794">
        <v>1000</v>
      </c>
      <c r="C63" s="1550">
        <v>34027.63636363636</v>
      </c>
      <c r="D63" s="1550">
        <v>93650.307692307688</v>
      </c>
      <c r="E63" s="1550">
        <v>35196.461538461539</v>
      </c>
      <c r="F63" s="1550">
        <v>101534.92307692308</v>
      </c>
      <c r="G63" s="1550">
        <v>54774.123076923082</v>
      </c>
      <c r="H63" s="1759">
        <v>55597.2</v>
      </c>
      <c r="I63" s="1751">
        <f t="shared" si="0"/>
        <v>6.16</v>
      </c>
    </row>
    <row r="64" spans="1:9" ht="12.75" customHeight="1">
      <c r="A64" s="1795">
        <v>4</v>
      </c>
      <c r="B64" s="1794">
        <v>1500</v>
      </c>
      <c r="C64" s="1550">
        <v>28540.909090909092</v>
      </c>
      <c r="D64" s="1550">
        <v>89007.692307692312</v>
      </c>
      <c r="E64" s="1550">
        <v>32421.230769230777</v>
      </c>
      <c r="F64" s="1550">
        <v>98759.692307692312</v>
      </c>
      <c r="G64" s="1550">
        <v>52230.815384615387</v>
      </c>
      <c r="H64" s="1759">
        <v>53053.892307692309</v>
      </c>
      <c r="I64" s="1751">
        <f t="shared" si="0"/>
        <v>6.16</v>
      </c>
    </row>
    <row r="65" spans="1:9" ht="12.75" customHeight="1">
      <c r="A65" s="1795">
        <v>5.5</v>
      </c>
      <c r="B65" s="1794">
        <v>1500</v>
      </c>
      <c r="C65" s="1550">
        <v>34961.181818181823</v>
      </c>
      <c r="D65" s="1550">
        <v>94440.230769230766</v>
      </c>
      <c r="E65" s="1550">
        <v>35647.153846153844</v>
      </c>
      <c r="F65" s="1550">
        <v>101985.61538461538</v>
      </c>
      <c r="G65" s="1550">
        <v>55877.046153846153</v>
      </c>
      <c r="H65" s="1759">
        <v>56700.123076923082</v>
      </c>
      <c r="I65" s="1751">
        <f t="shared" si="0"/>
        <v>6.16</v>
      </c>
    </row>
    <row r="66" spans="1:9" ht="12.75" customHeight="1">
      <c r="A66" s="1795">
        <v>7.5</v>
      </c>
      <c r="B66" s="1794">
        <v>1500</v>
      </c>
      <c r="C66" s="1550">
        <v>40743.818181818184</v>
      </c>
      <c r="D66" s="1550">
        <v>99333.230769230766</v>
      </c>
      <c r="E66" s="1550">
        <v>49844.769230769234</v>
      </c>
      <c r="F66" s="1550">
        <v>116183.23076923078</v>
      </c>
      <c r="G66" s="1550">
        <v>59276.353846153848</v>
      </c>
      <c r="H66" s="1759">
        <v>60099.43076923077</v>
      </c>
      <c r="I66" s="1751">
        <f t="shared" si="0"/>
        <v>6.16</v>
      </c>
    </row>
    <row r="67" spans="1:9" ht="12.75" customHeight="1">
      <c r="A67" s="1795">
        <v>11</v>
      </c>
      <c r="B67" s="1794">
        <v>1500</v>
      </c>
      <c r="C67" s="1550">
        <v>45235.909090909088</v>
      </c>
      <c r="D67" s="1550">
        <v>103134.23076923077</v>
      </c>
      <c r="E67" s="1550">
        <v>57929.769230769241</v>
      </c>
      <c r="F67" s="1550">
        <v>124268.23076923078</v>
      </c>
      <c r="G67" s="1550">
        <v>63730.846153846156</v>
      </c>
      <c r="H67" s="1759">
        <v>64553.923076923085</v>
      </c>
      <c r="I67" s="1751">
        <f t="shared" si="0"/>
        <v>6.16</v>
      </c>
    </row>
    <row r="68" spans="1:9" ht="12.75" customHeight="1">
      <c r="A68" s="1788" t="s">
        <v>3361</v>
      </c>
      <c r="B68" s="1789"/>
      <c r="C68" s="1789"/>
      <c r="D68" s="1789"/>
      <c r="E68" s="1789"/>
      <c r="F68" s="1789"/>
      <c r="G68" s="1789"/>
      <c r="H68" s="1790"/>
      <c r="I68" s="1751">
        <f t="shared" si="0"/>
        <v>6.16</v>
      </c>
    </row>
    <row r="69" spans="1:9" ht="12.75" customHeight="1">
      <c r="A69" s="1799">
        <v>1.5</v>
      </c>
      <c r="B69" s="1792">
        <v>1000</v>
      </c>
      <c r="C69" s="1550">
        <v>33462.545454545456</v>
      </c>
      <c r="D69" s="1550">
        <v>90506.769230769234</v>
      </c>
      <c r="E69" s="1550">
        <v>36092.538461538461</v>
      </c>
      <c r="F69" s="1550">
        <v>101984.84615384614</v>
      </c>
      <c r="G69" s="1550">
        <v>51239.830769230772</v>
      </c>
      <c r="H69" s="1759">
        <v>54532.13846153846</v>
      </c>
      <c r="I69" s="1751">
        <f t="shared" si="0"/>
        <v>6.16</v>
      </c>
    </row>
    <row r="70" spans="1:9" ht="12.75" customHeight="1">
      <c r="A70" s="1799">
        <v>2.2000000000000002</v>
      </c>
      <c r="B70" s="1792">
        <v>1000</v>
      </c>
      <c r="C70" s="1550">
        <v>35948.181818181816</v>
      </c>
      <c r="D70" s="1550">
        <v>92610</v>
      </c>
      <c r="E70" s="1550">
        <v>38452.615384615383</v>
      </c>
      <c r="F70" s="1550">
        <v>104344.92307692308</v>
      </c>
      <c r="G70" s="1550">
        <v>53396.292307692311</v>
      </c>
      <c r="H70" s="1759">
        <v>56688.6</v>
      </c>
      <c r="I70" s="1751">
        <f t="shared" si="0"/>
        <v>6.16</v>
      </c>
    </row>
    <row r="71" spans="1:9" ht="12.75" customHeight="1">
      <c r="A71" s="1799">
        <v>3</v>
      </c>
      <c r="B71" s="1792">
        <v>1000</v>
      </c>
      <c r="C71" s="1550">
        <v>41377.63636363636</v>
      </c>
      <c r="D71" s="1550">
        <v>97204.153846153844</v>
      </c>
      <c r="E71" s="1550">
        <v>41796.461538461539</v>
      </c>
      <c r="F71" s="1550">
        <v>107688.76923076923</v>
      </c>
      <c r="G71" s="1550">
        <v>56420.276923076926</v>
      </c>
      <c r="H71" s="1759">
        <v>59712.584615384614</v>
      </c>
      <c r="I71" s="1751">
        <f t="shared" si="0"/>
        <v>6.16</v>
      </c>
    </row>
    <row r="72" spans="1:9" ht="12.75" customHeight="1">
      <c r="A72" s="1799">
        <v>4</v>
      </c>
      <c r="B72" s="1792">
        <v>1000</v>
      </c>
      <c r="C72" s="1550">
        <v>42683.454545454544</v>
      </c>
      <c r="D72" s="1550">
        <v>98309.076923076922</v>
      </c>
      <c r="E72" s="1550">
        <v>43029</v>
      </c>
      <c r="F72" s="1550">
        <v>108921.3076923077</v>
      </c>
      <c r="G72" s="1550">
        <v>57523.199999999997</v>
      </c>
      <c r="H72" s="1759">
        <v>60815.507692307699</v>
      </c>
      <c r="I72" s="1751">
        <f t="shared" si="0"/>
        <v>6.16</v>
      </c>
    </row>
    <row r="73" spans="1:9" ht="12.75" customHeight="1">
      <c r="A73" s="1799">
        <v>5.5</v>
      </c>
      <c r="B73" s="1792">
        <v>1000</v>
      </c>
      <c r="C73" s="1550">
        <v>48145.36363636364</v>
      </c>
      <c r="D73" s="1550">
        <v>102930.69230769231</v>
      </c>
      <c r="E73" s="1550">
        <v>57023.076923076922</v>
      </c>
      <c r="F73" s="1550">
        <v>122915.38461538461</v>
      </c>
      <c r="G73" s="1550">
        <v>61087.123076923082</v>
      </c>
      <c r="H73" s="1759">
        <v>64379.43076923077</v>
      </c>
      <c r="I73" s="1751">
        <f t="shared" si="0"/>
        <v>6.16</v>
      </c>
    </row>
    <row r="74" spans="1:9" ht="12.75" customHeight="1">
      <c r="A74" s="1799">
        <v>5.5</v>
      </c>
      <c r="B74" s="1792">
        <v>1500</v>
      </c>
      <c r="C74" s="1550">
        <v>42311.181818181816</v>
      </c>
      <c r="D74" s="1550">
        <v>97994.076923076922</v>
      </c>
      <c r="E74" s="1550">
        <v>42247.153846153844</v>
      </c>
      <c r="F74" s="1550">
        <v>108139.46153846152</v>
      </c>
      <c r="G74" s="1550">
        <v>57523.199999999997</v>
      </c>
      <c r="H74" s="1759">
        <v>60815.507692307699</v>
      </c>
      <c r="I74" s="1751">
        <f t="shared" si="0"/>
        <v>6.16</v>
      </c>
    </row>
    <row r="75" spans="1:9" ht="12.75" customHeight="1">
      <c r="A75" s="1799">
        <v>7.5</v>
      </c>
      <c r="B75" s="1792">
        <v>1500</v>
      </c>
      <c r="C75" s="1550">
        <v>48093.818181818184</v>
      </c>
      <c r="D75" s="1550">
        <v>102887.07692307694</v>
      </c>
      <c r="E75" s="1550">
        <v>56444.769230769241</v>
      </c>
      <c r="F75" s="1550">
        <v>122337.07692307694</v>
      </c>
      <c r="G75" s="1550">
        <v>60922.507692307699</v>
      </c>
      <c r="H75" s="1759">
        <v>64214.815384615387</v>
      </c>
      <c r="I75" s="1751">
        <f t="shared" si="0"/>
        <v>6.16</v>
      </c>
    </row>
    <row r="76" spans="1:9" ht="12.75" customHeight="1">
      <c r="A76" s="1799">
        <v>11</v>
      </c>
      <c r="B76" s="1792">
        <v>1500</v>
      </c>
      <c r="C76" s="1550">
        <v>52585.909090909088</v>
      </c>
      <c r="D76" s="1550">
        <v>106688.07692307692</v>
      </c>
      <c r="E76" s="1550">
        <v>64529.769230769249</v>
      </c>
      <c r="F76" s="1550">
        <v>130422.07692307692</v>
      </c>
      <c r="G76" s="1550">
        <v>65377</v>
      </c>
      <c r="H76" s="1759">
        <v>68669.307692307702</v>
      </c>
      <c r="I76" s="1751">
        <f t="shared" si="0"/>
        <v>6.16</v>
      </c>
    </row>
    <row r="77" spans="1:9" ht="12.75" customHeight="1">
      <c r="A77" s="1799">
        <v>15</v>
      </c>
      <c r="B77" s="1792">
        <v>1500</v>
      </c>
      <c r="C77" s="1550">
        <v>63574.636363636375</v>
      </c>
      <c r="D77" s="1550">
        <v>115986.23076923077</v>
      </c>
      <c r="E77" s="1550">
        <v>78787.153846153844</v>
      </c>
      <c r="F77" s="1550">
        <v>144679.46153846153</v>
      </c>
      <c r="G77" s="1550">
        <v>74579</v>
      </c>
      <c r="H77" s="1759">
        <v>77871.307692307702</v>
      </c>
      <c r="I77" s="1751">
        <f t="shared" ref="I77:I123" si="1">I76</f>
        <v>6.16</v>
      </c>
    </row>
    <row r="78" spans="1:9" ht="12.75" customHeight="1">
      <c r="A78" s="1788" t="s">
        <v>3362</v>
      </c>
      <c r="B78" s="1789"/>
      <c r="C78" s="1789"/>
      <c r="D78" s="1789"/>
      <c r="E78" s="1789"/>
      <c r="F78" s="1789"/>
      <c r="G78" s="1789"/>
      <c r="H78" s="1790"/>
      <c r="I78" s="1751">
        <f t="shared" si="1"/>
        <v>6.16</v>
      </c>
    </row>
    <row r="79" spans="1:9" ht="12.75" customHeight="1">
      <c r="A79" s="1800" t="s">
        <v>518</v>
      </c>
      <c r="B79" s="1801" t="s">
        <v>3363</v>
      </c>
      <c r="C79" s="1550">
        <v>42799.909090909088</v>
      </c>
      <c r="D79" s="1550">
        <v>136611.46153846153</v>
      </c>
      <c r="E79" s="1550">
        <v>48446.769230769234</v>
      </c>
      <c r="F79" s="1550">
        <v>155892.92307692306</v>
      </c>
      <c r="G79" s="1550">
        <v>64013.984615384616</v>
      </c>
      <c r="H79" s="1759">
        <v>70598.600000000006</v>
      </c>
      <c r="I79" s="1751">
        <f t="shared" si="1"/>
        <v>6.16</v>
      </c>
    </row>
    <row r="80" spans="1:9" ht="12.75" customHeight="1">
      <c r="A80" s="1799">
        <v>3</v>
      </c>
      <c r="B80" s="1792">
        <v>750</v>
      </c>
      <c r="C80" s="1550">
        <v>44667</v>
      </c>
      <c r="D80" s="1550">
        <v>138191.30769230769</v>
      </c>
      <c r="E80" s="1550">
        <v>52578.923076923085</v>
      </c>
      <c r="F80" s="1550">
        <v>160025.07692307694</v>
      </c>
      <c r="G80" s="1550">
        <v>65186.04615384616</v>
      </c>
      <c r="H80" s="1759">
        <v>71770.661538461543</v>
      </c>
      <c r="I80" s="1751">
        <f t="shared" si="1"/>
        <v>6.16</v>
      </c>
    </row>
    <row r="81" spans="1:9" ht="12.75" customHeight="1">
      <c r="A81" s="1799">
        <v>4</v>
      </c>
      <c r="B81" s="1792">
        <v>1000</v>
      </c>
      <c r="C81" s="1550">
        <v>43733.454545454544</v>
      </c>
      <c r="D81" s="1550">
        <v>137401.38461538462</v>
      </c>
      <c r="E81" s="1550">
        <v>44552.076923076922</v>
      </c>
      <c r="F81" s="1550">
        <v>151998.23076923078</v>
      </c>
      <c r="G81" s="1550">
        <v>64107.815384615387</v>
      </c>
      <c r="H81" s="1759">
        <v>70692.430769230778</v>
      </c>
      <c r="I81" s="1751">
        <f t="shared" si="1"/>
        <v>6.16</v>
      </c>
    </row>
    <row r="82" spans="1:9" ht="12.75" customHeight="1">
      <c r="A82" s="1799">
        <v>5.5</v>
      </c>
      <c r="B82" s="1792">
        <v>1000</v>
      </c>
      <c r="C82" s="1550">
        <v>49195.36363636364</v>
      </c>
      <c r="D82" s="1550">
        <v>142023</v>
      </c>
      <c r="E82" s="1550">
        <v>58546.153846153844</v>
      </c>
      <c r="F82" s="1550">
        <v>165992.30769230769</v>
      </c>
      <c r="G82" s="1550">
        <v>67671.738461538465</v>
      </c>
      <c r="H82" s="1759">
        <v>74256.353846153841</v>
      </c>
      <c r="I82" s="1751">
        <f t="shared" si="1"/>
        <v>6.16</v>
      </c>
    </row>
    <row r="83" spans="1:9" ht="12.75" customHeight="1">
      <c r="A83" s="1799">
        <v>7.5</v>
      </c>
      <c r="B83" s="1792">
        <v>1000</v>
      </c>
      <c r="C83" s="1550">
        <v>53103.272727272735</v>
      </c>
      <c r="D83" s="1550">
        <v>145329.69230769231</v>
      </c>
      <c r="E83" s="1550">
        <v>66245.076923076922</v>
      </c>
      <c r="F83" s="1550">
        <v>173691.23076923078</v>
      </c>
      <c r="G83" s="1550">
        <v>72124.584615384621</v>
      </c>
      <c r="H83" s="1759">
        <v>78709.2</v>
      </c>
      <c r="I83" s="1751">
        <f t="shared" si="1"/>
        <v>6.16</v>
      </c>
    </row>
    <row r="84" spans="1:9" ht="12.75" customHeight="1">
      <c r="A84" s="1799">
        <v>11</v>
      </c>
      <c r="B84" s="1792">
        <v>1000</v>
      </c>
      <c r="C84" s="1550">
        <v>67045.363636363632</v>
      </c>
      <c r="D84" s="1550">
        <v>157126.84615384616</v>
      </c>
      <c r="E84" s="1550">
        <v>80310.230769230766</v>
      </c>
      <c r="F84" s="1550">
        <v>187756.38461538462</v>
      </c>
      <c r="G84" s="1550">
        <v>81092.830769230772</v>
      </c>
      <c r="H84" s="1759">
        <v>87677.446153846162</v>
      </c>
      <c r="I84" s="1751">
        <f t="shared" si="1"/>
        <v>6.16</v>
      </c>
    </row>
    <row r="85" spans="1:9" ht="12.75" customHeight="1">
      <c r="A85" s="1799">
        <v>15</v>
      </c>
      <c r="B85" s="1792">
        <v>1500</v>
      </c>
      <c r="C85" s="1550">
        <v>64624.636363636375</v>
      </c>
      <c r="D85" s="1550">
        <v>155078.53846153847</v>
      </c>
      <c r="E85" s="1550">
        <v>80310.230769230766</v>
      </c>
      <c r="F85" s="1550">
        <v>187756.38461538462</v>
      </c>
      <c r="G85" s="1550">
        <v>81163.61538461539</v>
      </c>
      <c r="H85" s="1759">
        <v>87748.23076923078</v>
      </c>
      <c r="I85" s="1751">
        <f t="shared" si="1"/>
        <v>6.16</v>
      </c>
    </row>
    <row r="86" spans="1:9" ht="12.75" customHeight="1">
      <c r="A86" s="1799">
        <v>18.5</v>
      </c>
      <c r="B86" s="1792">
        <v>1500</v>
      </c>
      <c r="C86" s="1550">
        <v>71209.090909090912</v>
      </c>
      <c r="D86" s="1550">
        <v>160650</v>
      </c>
      <c r="E86" s="1550">
        <v>86828.307692307688</v>
      </c>
      <c r="F86" s="1550">
        <v>194274.46153846153</v>
      </c>
      <c r="G86" s="1550">
        <v>85078.169230769228</v>
      </c>
      <c r="H86" s="1759">
        <v>91662.784615384619</v>
      </c>
      <c r="I86" s="1751">
        <f t="shared" si="1"/>
        <v>6.16</v>
      </c>
    </row>
    <row r="87" spans="1:9" ht="12.75" customHeight="1">
      <c r="A87" s="1799">
        <v>22</v>
      </c>
      <c r="B87" s="1792">
        <v>1500</v>
      </c>
      <c r="C87" s="1550">
        <v>84246.272727272721</v>
      </c>
      <c r="D87" s="1550">
        <v>171681.46153846156</v>
      </c>
      <c r="E87" s="1550">
        <v>100849.84615384614</v>
      </c>
      <c r="F87" s="1550">
        <v>208296</v>
      </c>
      <c r="G87" s="1550">
        <v>91126.138461538474</v>
      </c>
      <c r="H87" s="1759">
        <v>97710.75384615385</v>
      </c>
      <c r="I87" s="1751">
        <f t="shared" si="1"/>
        <v>6.16</v>
      </c>
    </row>
    <row r="88" spans="1:9" ht="12.75" customHeight="1">
      <c r="A88" s="1799">
        <v>30</v>
      </c>
      <c r="B88" s="1792">
        <v>1500</v>
      </c>
      <c r="C88" s="1550">
        <v>85319.181818181823</v>
      </c>
      <c r="D88" s="1550">
        <v>172589.30769230769</v>
      </c>
      <c r="E88" s="1550">
        <v>112302.92307692306</v>
      </c>
      <c r="F88" s="1550">
        <v>219749.07692307694</v>
      </c>
      <c r="G88" s="1550">
        <v>99835.938461538477</v>
      </c>
      <c r="H88" s="1759">
        <v>106420.55384615384</v>
      </c>
      <c r="I88" s="1751">
        <f t="shared" si="1"/>
        <v>6.16</v>
      </c>
    </row>
    <row r="89" spans="1:9" ht="12.75" customHeight="1">
      <c r="A89" s="1788" t="s">
        <v>3364</v>
      </c>
      <c r="B89" s="1789"/>
      <c r="C89" s="1789"/>
      <c r="D89" s="1789"/>
      <c r="E89" s="1789"/>
      <c r="F89" s="1789"/>
      <c r="G89" s="1789"/>
      <c r="H89" s="1790"/>
      <c r="I89" s="1751">
        <f t="shared" si="1"/>
        <v>6.16</v>
      </c>
    </row>
    <row r="90" spans="1:9" ht="12.75" customHeight="1">
      <c r="A90" s="1795">
        <v>3</v>
      </c>
      <c r="B90" s="1794">
        <v>750</v>
      </c>
      <c r="C90" s="1550">
        <v>67767</v>
      </c>
      <c r="D90" s="1550">
        <v>209268.23076923078</v>
      </c>
      <c r="E90" s="1550">
        <v>81178.923076923078</v>
      </c>
      <c r="F90" s="1550">
        <v>220025.07692307691</v>
      </c>
      <c r="G90" s="1550">
        <v>84939.892307692309</v>
      </c>
      <c r="H90" s="1759">
        <v>91524.507692307699</v>
      </c>
      <c r="I90" s="1751">
        <f t="shared" si="1"/>
        <v>6.16</v>
      </c>
    </row>
    <row r="91" spans="1:9" ht="12.75" customHeight="1">
      <c r="A91" s="1795">
        <v>4</v>
      </c>
      <c r="B91" s="1794">
        <v>750</v>
      </c>
      <c r="C91" s="1550">
        <v>72650.454545454544</v>
      </c>
      <c r="D91" s="1550">
        <v>213400.38461538462</v>
      </c>
      <c r="E91" s="1550">
        <v>93903.307692307688</v>
      </c>
      <c r="F91" s="1550">
        <v>232749.46153846153</v>
      </c>
      <c r="G91" s="1550">
        <v>90765.630769230775</v>
      </c>
      <c r="H91" s="1759">
        <v>97350.246153846165</v>
      </c>
      <c r="I91" s="1751">
        <f t="shared" si="1"/>
        <v>6.16</v>
      </c>
    </row>
    <row r="92" spans="1:9" ht="12.75" customHeight="1">
      <c r="A92" s="1795">
        <v>5.5</v>
      </c>
      <c r="B92" s="1794">
        <v>750</v>
      </c>
      <c r="C92" s="1550">
        <v>75848.181818181823</v>
      </c>
      <c r="D92" s="1550">
        <v>216106.15384615384</v>
      </c>
      <c r="E92" s="1550">
        <v>96273.076923076922</v>
      </c>
      <c r="F92" s="1550">
        <v>235119.23076923078</v>
      </c>
      <c r="G92" s="1550">
        <v>92043.046153846168</v>
      </c>
      <c r="H92" s="1759">
        <v>98627.661538461543</v>
      </c>
      <c r="I92" s="1751">
        <f t="shared" si="1"/>
        <v>6.16</v>
      </c>
    </row>
    <row r="93" spans="1:9" ht="12.75" customHeight="1">
      <c r="A93" s="1795">
        <v>7.5</v>
      </c>
      <c r="B93" s="1794">
        <v>750</v>
      </c>
      <c r="C93" s="1550">
        <v>90147.272727272721</v>
      </c>
      <c r="D93" s="1550">
        <v>228205.38461538462</v>
      </c>
      <c r="E93" s="1550">
        <v>108910.23076923075</v>
      </c>
      <c r="F93" s="1550">
        <v>247756.38461538462</v>
      </c>
      <c r="G93" s="1550">
        <v>102897.78461538462</v>
      </c>
      <c r="H93" s="1759">
        <v>109482.4</v>
      </c>
      <c r="I93" s="1751">
        <f t="shared" si="1"/>
        <v>6.16</v>
      </c>
    </row>
    <row r="94" spans="1:9" ht="12.75" customHeight="1">
      <c r="A94" s="1795">
        <v>5.5</v>
      </c>
      <c r="B94" s="1794">
        <v>1000</v>
      </c>
      <c r="C94" s="1550">
        <v>72295.363636363632</v>
      </c>
      <c r="D94" s="1550">
        <v>213099.92307692309</v>
      </c>
      <c r="E94" s="1550">
        <v>87146.153846153844</v>
      </c>
      <c r="F94" s="1550">
        <v>225992.30769230769</v>
      </c>
      <c r="G94" s="1550">
        <v>87425.584615384621</v>
      </c>
      <c r="H94" s="1759">
        <v>94010.2</v>
      </c>
      <c r="I94" s="1751">
        <f t="shared" si="1"/>
        <v>6.16</v>
      </c>
    </row>
    <row r="95" spans="1:9" ht="12.75" customHeight="1">
      <c r="A95" s="1800" t="s">
        <v>3185</v>
      </c>
      <c r="B95" s="1801" t="s">
        <v>3184</v>
      </c>
      <c r="C95" s="1550">
        <v>76203.272727272735</v>
      </c>
      <c r="D95" s="1550">
        <v>216406.61538461535</v>
      </c>
      <c r="E95" s="1550">
        <v>94845.076923076922</v>
      </c>
      <c r="F95" s="1550">
        <v>233691.23076923075</v>
      </c>
      <c r="G95" s="1550">
        <v>91878.430769230778</v>
      </c>
      <c r="H95" s="1759">
        <v>98463.046153846168</v>
      </c>
      <c r="I95" s="1751">
        <f t="shared" si="1"/>
        <v>6.16</v>
      </c>
    </row>
    <row r="96" spans="1:9" ht="12.75" customHeight="1">
      <c r="A96" s="1800" t="s">
        <v>281</v>
      </c>
      <c r="B96" s="1801" t="s">
        <v>3184</v>
      </c>
      <c r="C96" s="1550">
        <v>90145.363636363632</v>
      </c>
      <c r="D96" s="1550">
        <v>228203.76923076925</v>
      </c>
      <c r="E96" s="1550">
        <v>108910.23076923075</v>
      </c>
      <c r="F96" s="1550">
        <v>247756.38461538462</v>
      </c>
      <c r="G96" s="1550">
        <v>100846.67692307693</v>
      </c>
      <c r="H96" s="1759">
        <v>107431.29230769232</v>
      </c>
      <c r="I96" s="1751">
        <f t="shared" si="1"/>
        <v>6.16</v>
      </c>
    </row>
    <row r="97" spans="1:9" ht="12.75" customHeight="1">
      <c r="A97" s="1800" t="s">
        <v>266</v>
      </c>
      <c r="B97" s="1801" t="s">
        <v>3184</v>
      </c>
      <c r="C97" s="1550">
        <v>97598.454545454544</v>
      </c>
      <c r="D97" s="1550">
        <v>234510.23076923078</v>
      </c>
      <c r="E97" s="1550">
        <v>119180.84615384616</v>
      </c>
      <c r="F97" s="1550">
        <v>258027</v>
      </c>
      <c r="G97" s="1550">
        <v>105688.0153846154</v>
      </c>
      <c r="H97" s="1759">
        <v>112272.63076923077</v>
      </c>
      <c r="I97" s="1751">
        <f t="shared" si="1"/>
        <v>6.16</v>
      </c>
    </row>
    <row r="98" spans="1:9" ht="12.75" customHeight="1">
      <c r="A98" s="1788" t="s">
        <v>3365</v>
      </c>
      <c r="B98" s="1789"/>
      <c r="C98" s="1789"/>
      <c r="D98" s="1789"/>
      <c r="E98" s="1789"/>
      <c r="F98" s="1789"/>
      <c r="G98" s="1789"/>
      <c r="H98" s="1790"/>
      <c r="I98" s="1751">
        <f t="shared" si="1"/>
        <v>6.16</v>
      </c>
    </row>
    <row r="99" spans="1:9" ht="12.75" customHeight="1">
      <c r="A99" s="1802">
        <v>5.5</v>
      </c>
      <c r="B99" s="1803">
        <v>750</v>
      </c>
      <c r="C99" s="1550">
        <v>78998.181818181823</v>
      </c>
      <c r="D99" s="1550">
        <v>248090.76923076922</v>
      </c>
      <c r="E99" s="1550">
        <v>104734.61538461539</v>
      </c>
      <c r="F99" s="1550">
        <v>267426.92307692306</v>
      </c>
      <c r="G99" s="1550">
        <v>105212.27692307692</v>
      </c>
      <c r="H99" s="1759">
        <v>113443.04615384617</v>
      </c>
      <c r="I99" s="1751">
        <f t="shared" si="1"/>
        <v>6.16</v>
      </c>
    </row>
    <row r="100" spans="1:9" ht="12.75" customHeight="1">
      <c r="A100" s="1802">
        <v>7.5</v>
      </c>
      <c r="B100" s="1803">
        <v>750</v>
      </c>
      <c r="C100" s="1550">
        <v>93297.272727272721</v>
      </c>
      <c r="D100" s="1550">
        <v>260190</v>
      </c>
      <c r="E100" s="1550">
        <v>117371.76923076922</v>
      </c>
      <c r="F100" s="1550">
        <v>280064.07692307694</v>
      </c>
      <c r="G100" s="1550">
        <v>116067.0153846154</v>
      </c>
      <c r="H100" s="1759">
        <v>124297.78461538462</v>
      </c>
      <c r="I100" s="1751">
        <f t="shared" si="1"/>
        <v>6.16</v>
      </c>
    </row>
    <row r="101" spans="1:9" ht="12.75" customHeight="1">
      <c r="A101" s="1802">
        <v>11</v>
      </c>
      <c r="B101" s="1803">
        <v>750</v>
      </c>
      <c r="C101" s="1550">
        <v>102997.36363636363</v>
      </c>
      <c r="D101" s="1550">
        <v>268397.76923076925</v>
      </c>
      <c r="E101" s="1550">
        <v>127642.38461538461</v>
      </c>
      <c r="F101" s="1550">
        <v>290334.69230769231</v>
      </c>
      <c r="G101" s="1550">
        <v>118259.69230769231</v>
      </c>
      <c r="H101" s="1759">
        <v>126490.46153846155</v>
      </c>
      <c r="I101" s="1751">
        <f t="shared" si="1"/>
        <v>6.16</v>
      </c>
    </row>
    <row r="102" spans="1:9" ht="12.75" customHeight="1">
      <c r="A102" s="1802">
        <v>11</v>
      </c>
      <c r="B102" s="1803">
        <v>1000</v>
      </c>
      <c r="C102" s="1550">
        <v>93295.363636363632</v>
      </c>
      <c r="D102" s="1550">
        <v>260188.38461538462</v>
      </c>
      <c r="E102" s="1550">
        <v>117371.76923076922</v>
      </c>
      <c r="F102" s="1550">
        <v>280064.07692307694</v>
      </c>
      <c r="G102" s="1550">
        <v>114015.90769230769</v>
      </c>
      <c r="H102" s="1759">
        <v>122246.67692307693</v>
      </c>
      <c r="I102" s="1751">
        <f t="shared" si="1"/>
        <v>6.16</v>
      </c>
    </row>
    <row r="103" spans="1:9" ht="12.75" customHeight="1">
      <c r="A103" s="1802">
        <v>15</v>
      </c>
      <c r="B103" s="1803">
        <v>1000</v>
      </c>
      <c r="C103" s="1550">
        <v>100748.45454545454</v>
      </c>
      <c r="D103" s="1550">
        <v>266494.84615384613</v>
      </c>
      <c r="E103" s="1550">
        <v>127642.38461538461</v>
      </c>
      <c r="F103" s="1550">
        <v>290334.69230769231</v>
      </c>
      <c r="G103" s="1550">
        <v>118857.24615384616</v>
      </c>
      <c r="H103" s="1759">
        <v>127088.0153846154</v>
      </c>
      <c r="I103" s="1751">
        <f t="shared" si="1"/>
        <v>6.16</v>
      </c>
    </row>
    <row r="104" spans="1:9" ht="12.75" customHeight="1">
      <c r="A104" s="1802">
        <v>18.5</v>
      </c>
      <c r="B104" s="1803">
        <v>1000</v>
      </c>
      <c r="C104" s="1550">
        <v>111949.09090909091</v>
      </c>
      <c r="D104" s="1550">
        <v>275972.30769230769</v>
      </c>
      <c r="E104" s="1550">
        <v>146797.6153846154</v>
      </c>
      <c r="F104" s="1550">
        <v>309489.92307692306</v>
      </c>
      <c r="G104" s="1550">
        <v>131247.84615384616</v>
      </c>
      <c r="H104" s="1759">
        <v>139478.6153846154</v>
      </c>
      <c r="I104" s="1751">
        <f t="shared" si="1"/>
        <v>6.16</v>
      </c>
    </row>
    <row r="105" spans="1:9" ht="12.75" customHeight="1">
      <c r="A105" s="1802">
        <v>22</v>
      </c>
      <c r="B105" s="1803">
        <v>1000</v>
      </c>
      <c r="C105" s="1550">
        <v>127802.18181818184</v>
      </c>
      <c r="D105" s="1550">
        <v>289386.46153846156</v>
      </c>
      <c r="E105" s="1550"/>
      <c r="F105" s="1550"/>
      <c r="G105" s="1550">
        <v>142183.24615384618</v>
      </c>
      <c r="H105" s="1759">
        <v>150414.0153846154</v>
      </c>
      <c r="I105" s="1751">
        <f t="shared" si="1"/>
        <v>6.16</v>
      </c>
    </row>
    <row r="106" spans="1:9" ht="12.75" customHeight="1">
      <c r="A106" s="1802">
        <v>30</v>
      </c>
      <c r="B106" s="1803">
        <v>1000</v>
      </c>
      <c r="C106" s="1550">
        <v>137616.81818181818</v>
      </c>
      <c r="D106" s="1550">
        <v>297691.15384615387</v>
      </c>
      <c r="E106" s="1550"/>
      <c r="F106" s="1550"/>
      <c r="G106" s="1550">
        <v>149404.92307692306</v>
      </c>
      <c r="H106" s="1759">
        <v>157635.69230769234</v>
      </c>
      <c r="I106" s="1751">
        <f t="shared" si="1"/>
        <v>6.16</v>
      </c>
    </row>
    <row r="107" spans="1:9" ht="12.75" customHeight="1">
      <c r="A107" s="1788" t="s">
        <v>3366</v>
      </c>
      <c r="B107" s="1789"/>
      <c r="C107" s="1789"/>
      <c r="D107" s="1789"/>
      <c r="E107" s="1789"/>
      <c r="F107" s="1789"/>
      <c r="G107" s="1789"/>
      <c r="H107" s="1790"/>
      <c r="I107" s="1751">
        <f t="shared" si="1"/>
        <v>6.16</v>
      </c>
    </row>
    <row r="108" spans="1:9" ht="12.75" customHeight="1">
      <c r="A108" s="1802">
        <v>7.5</v>
      </c>
      <c r="B108" s="1803">
        <v>750</v>
      </c>
      <c r="C108" s="1550">
        <v>120597.27272727272</v>
      </c>
      <c r="D108" s="1550">
        <v>329490</v>
      </c>
      <c r="E108" s="1550">
        <v>131756.38461538462</v>
      </c>
      <c r="F108" s="1550">
        <v>426217.92307692312</v>
      </c>
      <c r="G108" s="1550">
        <v>132528.55384615384</v>
      </c>
      <c r="H108" s="1759">
        <v>140759.32307692309</v>
      </c>
      <c r="I108" s="1751">
        <f t="shared" si="1"/>
        <v>6.16</v>
      </c>
    </row>
    <row r="109" spans="1:9" ht="12.75" customHeight="1">
      <c r="A109" s="1802">
        <v>11</v>
      </c>
      <c r="B109" s="1803">
        <v>750</v>
      </c>
      <c r="C109" s="1550">
        <v>130297.36363636363</v>
      </c>
      <c r="D109" s="1550">
        <v>337697.76923076925</v>
      </c>
      <c r="E109" s="1550">
        <v>142027</v>
      </c>
      <c r="F109" s="1550">
        <v>436488.53846153844</v>
      </c>
      <c r="G109" s="1550">
        <v>134721.23076923078</v>
      </c>
      <c r="H109" s="1759">
        <v>142952</v>
      </c>
      <c r="I109" s="1751">
        <f t="shared" si="1"/>
        <v>6.16</v>
      </c>
    </row>
    <row r="110" spans="1:9" ht="12.75" customHeight="1">
      <c r="A110" s="1802">
        <v>15</v>
      </c>
      <c r="B110" s="1803">
        <v>750</v>
      </c>
      <c r="C110" s="1550">
        <v>143536.90909090909</v>
      </c>
      <c r="D110" s="1550">
        <v>348900.46153846156</v>
      </c>
      <c r="E110" s="1550">
        <v>163156.23076923078</v>
      </c>
      <c r="F110" s="1550">
        <v>457617.76923076925</v>
      </c>
      <c r="G110" s="1550">
        <v>146606.46153846156</v>
      </c>
      <c r="H110" s="1759">
        <v>154837.23076923078</v>
      </c>
      <c r="I110" s="1751">
        <f t="shared" si="1"/>
        <v>6.16</v>
      </c>
    </row>
    <row r="111" spans="1:9" ht="12.75" customHeight="1">
      <c r="A111" s="1802">
        <v>18.5</v>
      </c>
      <c r="B111" s="1803">
        <v>750</v>
      </c>
      <c r="C111" s="1550">
        <v>163679.72727272726</v>
      </c>
      <c r="D111" s="1550">
        <v>362480</v>
      </c>
      <c r="E111" s="1550"/>
      <c r="F111" s="1550"/>
      <c r="G111" s="1550">
        <v>165584.96923076923</v>
      </c>
      <c r="H111" s="1759">
        <v>173815.73846153845</v>
      </c>
      <c r="I111" s="1751">
        <f t="shared" si="1"/>
        <v>6.16</v>
      </c>
    </row>
    <row r="112" spans="1:9" ht="12.75" customHeight="1">
      <c r="A112" s="1802">
        <v>18.5</v>
      </c>
      <c r="B112" s="1803">
        <v>1000</v>
      </c>
      <c r="C112" s="1550">
        <v>139249.09090909091</v>
      </c>
      <c r="D112" s="1550">
        <v>345272.30769230769</v>
      </c>
      <c r="E112" s="1550">
        <v>161182.23076923081</v>
      </c>
      <c r="F112" s="1550">
        <v>455643.76923076925</v>
      </c>
      <c r="G112" s="1550">
        <v>147709.38461538462</v>
      </c>
      <c r="H112" s="1759">
        <v>155940.15384615384</v>
      </c>
      <c r="I112" s="1751">
        <f t="shared" si="1"/>
        <v>6.16</v>
      </c>
    </row>
    <row r="113" spans="1:9" ht="12.75" customHeight="1">
      <c r="A113" s="1802">
        <v>22</v>
      </c>
      <c r="B113" s="1803">
        <v>1000</v>
      </c>
      <c r="C113" s="1550">
        <v>155102.18181818185</v>
      </c>
      <c r="D113" s="1550">
        <v>358686.46153846156</v>
      </c>
      <c r="E113" s="1550" t="s">
        <v>3190</v>
      </c>
      <c r="F113" s="1550" t="s">
        <v>3190</v>
      </c>
      <c r="G113" s="1550">
        <v>158644.78461538462</v>
      </c>
      <c r="H113" s="1759">
        <v>166875.55384615384</v>
      </c>
      <c r="I113" s="1751">
        <f t="shared" si="1"/>
        <v>6.16</v>
      </c>
    </row>
    <row r="114" spans="1:9" ht="12.75" customHeight="1">
      <c r="A114" s="1802">
        <v>30</v>
      </c>
      <c r="B114" s="1803">
        <v>1000</v>
      </c>
      <c r="C114" s="1550">
        <v>164916.81818181818</v>
      </c>
      <c r="D114" s="1550">
        <v>366991.15384615387</v>
      </c>
      <c r="E114" s="1550" t="s">
        <v>3190</v>
      </c>
      <c r="F114" s="1550" t="s">
        <v>3190</v>
      </c>
      <c r="G114" s="1550">
        <v>165866.46153846156</v>
      </c>
      <c r="H114" s="1759">
        <v>174097.23076923078</v>
      </c>
      <c r="I114" s="1751">
        <f t="shared" si="1"/>
        <v>6.16</v>
      </c>
    </row>
    <row r="115" spans="1:9" ht="12.75" customHeight="1">
      <c r="A115" s="1802">
        <v>37</v>
      </c>
      <c r="B115" s="1803">
        <v>1000</v>
      </c>
      <c r="C115" s="1550">
        <v>193709.72727272726</v>
      </c>
      <c r="D115" s="1550">
        <v>391354.38461538462</v>
      </c>
      <c r="E115" s="1550" t="s">
        <v>3190</v>
      </c>
      <c r="F115" s="1550" t="s">
        <v>3190</v>
      </c>
      <c r="G115" s="1550">
        <v>184808.75384615385</v>
      </c>
      <c r="H115" s="1759">
        <v>193039.52307692307</v>
      </c>
      <c r="I115" s="1751">
        <f t="shared" si="1"/>
        <v>6.16</v>
      </c>
    </row>
    <row r="116" spans="1:9" ht="12.75" customHeight="1">
      <c r="A116" s="1804" t="s">
        <v>3367</v>
      </c>
      <c r="B116" s="1805"/>
      <c r="C116" s="1805"/>
      <c r="D116" s="1805"/>
      <c r="E116" s="1805"/>
      <c r="F116" s="1805"/>
      <c r="G116" s="1805"/>
      <c r="H116" s="1806"/>
      <c r="I116" s="1751">
        <f t="shared" si="1"/>
        <v>6.16</v>
      </c>
    </row>
    <row r="117" spans="1:9" ht="12.75" customHeight="1">
      <c r="A117" s="1799">
        <v>4</v>
      </c>
      <c r="B117" s="1792">
        <v>750</v>
      </c>
      <c r="C117" s="1583">
        <v>139808.23026545451</v>
      </c>
      <c r="D117" s="1583">
        <v>429185</v>
      </c>
      <c r="E117" s="1757"/>
      <c r="F117" s="1757"/>
      <c r="G117" s="1766"/>
      <c r="H117" s="1767"/>
      <c r="I117" s="1751">
        <f t="shared" si="1"/>
        <v>6.16</v>
      </c>
    </row>
    <row r="118" spans="1:9" ht="12.75" customHeight="1">
      <c r="A118" s="1807" t="s">
        <v>3368</v>
      </c>
      <c r="B118" s="1808"/>
      <c r="C118" s="1808"/>
      <c r="D118" s="1808"/>
      <c r="E118" s="1808"/>
      <c r="F118" s="1808"/>
      <c r="G118" s="1808"/>
      <c r="H118" s="1809"/>
      <c r="I118" s="1751">
        <f t="shared" si="1"/>
        <v>6.16</v>
      </c>
    </row>
    <row r="119" spans="1:9" ht="12.75" customHeight="1">
      <c r="A119" s="1799">
        <v>4</v>
      </c>
      <c r="B119" s="1792">
        <v>350</v>
      </c>
      <c r="C119" s="1550"/>
      <c r="D119" s="1550"/>
      <c r="E119" s="1768"/>
      <c r="F119" s="1768"/>
      <c r="G119" s="1769" t="s">
        <v>3369</v>
      </c>
      <c r="H119" s="1770" t="s">
        <v>3369</v>
      </c>
      <c r="I119" s="1751">
        <f t="shared" si="1"/>
        <v>6.16</v>
      </c>
    </row>
    <row r="120" spans="1:9" ht="12.75" customHeight="1">
      <c r="A120" s="1799">
        <v>5.5</v>
      </c>
      <c r="B120" s="1792">
        <v>500</v>
      </c>
      <c r="C120" s="1550">
        <v>136250.90909090909</v>
      </c>
      <c r="D120" s="1550">
        <v>449058.46153846156</v>
      </c>
      <c r="E120" s="1768"/>
      <c r="F120" s="1768"/>
      <c r="G120" s="1769" t="s">
        <v>3369</v>
      </c>
      <c r="H120" s="1770" t="s">
        <v>3369</v>
      </c>
      <c r="I120" s="1751">
        <f t="shared" si="1"/>
        <v>6.16</v>
      </c>
    </row>
    <row r="121" spans="1:9" ht="12.75" customHeight="1">
      <c r="A121" s="1799">
        <v>18.5</v>
      </c>
      <c r="B121" s="1792">
        <v>750</v>
      </c>
      <c r="C121" s="1550">
        <v>164252.45454545456</v>
      </c>
      <c r="D121" s="1550">
        <v>472752.07692307688</v>
      </c>
      <c r="E121" s="1768"/>
      <c r="F121" s="1768"/>
      <c r="G121" s="1769" t="s">
        <v>3369</v>
      </c>
      <c r="H121" s="1770" t="s">
        <v>3369</v>
      </c>
      <c r="I121" s="1751">
        <f t="shared" si="1"/>
        <v>6.16</v>
      </c>
    </row>
    <row r="122" spans="1:9" ht="12.75" customHeight="1">
      <c r="A122" s="1799">
        <v>22</v>
      </c>
      <c r="B122" s="1792">
        <v>750</v>
      </c>
      <c r="C122" s="1550">
        <v>171529.90909090912</v>
      </c>
      <c r="D122" s="1550">
        <v>478909.92307692306</v>
      </c>
      <c r="E122" s="1768"/>
      <c r="F122" s="1768"/>
      <c r="G122" s="1769" t="s">
        <v>3369</v>
      </c>
      <c r="H122" s="1770" t="s">
        <v>3369</v>
      </c>
      <c r="I122" s="1751">
        <f t="shared" si="1"/>
        <v>6.16</v>
      </c>
    </row>
    <row r="123" spans="1:9" ht="12.75" customHeight="1" thickBot="1">
      <c r="A123" s="1810">
        <v>30</v>
      </c>
      <c r="B123" s="1811">
        <v>750</v>
      </c>
      <c r="C123" s="1812">
        <v>193536</v>
      </c>
      <c r="D123" s="1812">
        <v>497530.46153846156</v>
      </c>
      <c r="E123" s="1771"/>
      <c r="F123" s="1771"/>
      <c r="G123" s="1772" t="s">
        <v>3369</v>
      </c>
      <c r="H123" s="1773" t="s">
        <v>3369</v>
      </c>
      <c r="I123" s="1751">
        <f t="shared" si="1"/>
        <v>6.16</v>
      </c>
    </row>
    <row r="124" spans="1:9" ht="12.75" customHeight="1">
      <c r="A124" s="3574" t="s">
        <v>3370</v>
      </c>
      <c r="B124" s="3574"/>
      <c r="C124" s="3574"/>
      <c r="D124" s="3574"/>
      <c r="E124" s="3574"/>
      <c r="F124" s="3574"/>
      <c r="G124" s="3574"/>
      <c r="H124" s="3574"/>
    </row>
    <row r="125" spans="1:9" ht="12.75" customHeight="1"/>
    <row r="126" spans="1:9" ht="12.75" customHeight="1"/>
    <row r="127" spans="1:9" ht="12.75" customHeight="1"/>
    <row r="128" spans="1:9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3.5" customHeight="1"/>
    <row r="139" ht="12.75" customHeight="1"/>
    <row r="140" ht="12.75" customHeight="1"/>
    <row r="141" ht="12.75" customHeight="1"/>
    <row r="142" ht="13.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71" ht="12.75" customHeight="1"/>
  </sheetData>
  <mergeCells count="14">
    <mergeCell ref="A7:H7"/>
    <mergeCell ref="A124:H124"/>
    <mergeCell ref="A8:B8"/>
    <mergeCell ref="C8:H8"/>
    <mergeCell ref="A9:A10"/>
    <mergeCell ref="B9:B10"/>
    <mergeCell ref="C9:D9"/>
    <mergeCell ref="E9:F9"/>
    <mergeCell ref="G9:H9"/>
    <mergeCell ref="A1:D3"/>
    <mergeCell ref="E1:E3"/>
    <mergeCell ref="F1:H3"/>
    <mergeCell ref="A5:E5"/>
    <mergeCell ref="F5:H5"/>
  </mergeCells>
  <printOptions horizontalCentered="1"/>
  <pageMargins left="0.27559055118110237" right="0" top="0" bottom="0.11811023622047245" header="0.19685039370078741" footer="0.19685039370078741"/>
  <pageSetup paperSize="9" scale="95" fitToHeight="0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002060"/>
    <pageSetUpPr fitToPage="1"/>
  </sheetPr>
  <dimension ref="A1:M154"/>
  <sheetViews>
    <sheetView view="pageBreakPreview" zoomScaleNormal="100" zoomScaleSheetLayoutView="100" workbookViewId="0">
      <selection activeCell="P14" sqref="P14"/>
    </sheetView>
  </sheetViews>
  <sheetFormatPr defaultRowHeight="12.75"/>
  <cols>
    <col min="1" max="1" width="10.85546875" style="1751" customWidth="1"/>
    <col min="2" max="2" width="7.42578125" style="1751" customWidth="1"/>
    <col min="3" max="3" width="10" style="1751" customWidth="1"/>
    <col min="4" max="4" width="12.5703125" style="1751" customWidth="1"/>
    <col min="5" max="5" width="9.7109375" style="1751" customWidth="1"/>
    <col min="6" max="6" width="11" style="1751" customWidth="1"/>
    <col min="7" max="7" width="3.28515625" style="1751" customWidth="1"/>
    <col min="8" max="8" width="10.140625" style="1751" customWidth="1"/>
    <col min="9" max="9" width="7.140625" style="1751" customWidth="1"/>
    <col min="10" max="10" width="9.140625" style="1751"/>
    <col min="11" max="11" width="13" style="1751" customWidth="1"/>
    <col min="12" max="12" width="10.140625" style="1751" customWidth="1"/>
    <col min="13" max="13" width="11.7109375" style="1751" customWidth="1"/>
    <col min="14" max="16384" width="9.140625" style="1751"/>
  </cols>
  <sheetData>
    <row r="1" spans="1:13" ht="12" customHeight="1">
      <c r="A1" s="3586" t="s">
        <v>3373</v>
      </c>
      <c r="B1" s="3586"/>
      <c r="C1" s="3586"/>
      <c r="D1" s="3586"/>
      <c r="E1" s="3586"/>
      <c r="F1" s="3586"/>
      <c r="G1" s="3586"/>
      <c r="H1" s="3586"/>
      <c r="I1" s="3586"/>
      <c r="J1" s="3586"/>
      <c r="K1" s="3586"/>
      <c r="L1" s="3586"/>
      <c r="M1" s="3586"/>
    </row>
    <row r="2" spans="1:13" ht="6" customHeight="1">
      <c r="A2" s="3586"/>
      <c r="B2" s="3586"/>
      <c r="C2" s="3586"/>
      <c r="D2" s="3586"/>
      <c r="E2" s="3586"/>
      <c r="F2" s="3586"/>
      <c r="G2" s="3586"/>
      <c r="H2" s="3586"/>
      <c r="I2" s="3586"/>
      <c r="J2" s="3586"/>
      <c r="K2" s="3586"/>
      <c r="L2" s="3586"/>
      <c r="M2" s="3586"/>
    </row>
    <row r="3" spans="1:13" ht="12" customHeight="1">
      <c r="A3" s="3587" t="s">
        <v>3374</v>
      </c>
      <c r="B3" s="3589" t="s">
        <v>3155</v>
      </c>
      <c r="C3" s="3589"/>
      <c r="D3" s="3590" t="s">
        <v>3375</v>
      </c>
      <c r="E3" s="3590"/>
      <c r="F3" s="3590"/>
      <c r="G3" s="1814"/>
      <c r="H3" s="3587" t="s">
        <v>3374</v>
      </c>
      <c r="I3" s="3589" t="s">
        <v>3155</v>
      </c>
      <c r="J3" s="3589"/>
      <c r="K3" s="3591" t="s">
        <v>3375</v>
      </c>
      <c r="L3" s="3592"/>
      <c r="M3" s="3593"/>
    </row>
    <row r="4" spans="1:13" ht="12" customHeight="1">
      <c r="A4" s="3588"/>
      <c r="B4" s="3594" t="s">
        <v>3160</v>
      </c>
      <c r="C4" s="3595" t="s">
        <v>3161</v>
      </c>
      <c r="D4" s="3596" t="s">
        <v>3273</v>
      </c>
      <c r="E4" s="3596" t="s">
        <v>3350</v>
      </c>
      <c r="F4" s="3596"/>
      <c r="G4" s="1816"/>
      <c r="H4" s="3588"/>
      <c r="I4" s="3594" t="s">
        <v>3160</v>
      </c>
      <c r="J4" s="3595" t="s">
        <v>3161</v>
      </c>
      <c r="K4" s="3597" t="s">
        <v>3273</v>
      </c>
      <c r="L4" s="3599" t="s">
        <v>3350</v>
      </c>
      <c r="M4" s="3600"/>
    </row>
    <row r="5" spans="1:13" ht="30" customHeight="1">
      <c r="A5" s="3588"/>
      <c r="B5" s="3594"/>
      <c r="C5" s="3595"/>
      <c r="D5" s="3596"/>
      <c r="E5" s="2459" t="s">
        <v>3166</v>
      </c>
      <c r="F5" s="2459" t="s">
        <v>3353</v>
      </c>
      <c r="G5" s="1816"/>
      <c r="H5" s="3588"/>
      <c r="I5" s="3594"/>
      <c r="J5" s="3595"/>
      <c r="K5" s="3598"/>
      <c r="L5" s="2460" t="s">
        <v>3166</v>
      </c>
      <c r="M5" s="2459" t="s">
        <v>3167</v>
      </c>
    </row>
    <row r="6" spans="1:13" ht="12" customHeight="1">
      <c r="A6" s="3604" t="s">
        <v>3376</v>
      </c>
      <c r="B6" s="3605"/>
      <c r="C6" s="3605"/>
      <c r="D6" s="3605"/>
      <c r="E6" s="3605"/>
      <c r="F6" s="3606"/>
      <c r="G6" s="1822"/>
      <c r="H6" s="3604" t="s">
        <v>3377</v>
      </c>
      <c r="I6" s="3605"/>
      <c r="J6" s="3605"/>
      <c r="K6" s="3605"/>
      <c r="L6" s="3605"/>
      <c r="M6" s="3606"/>
    </row>
    <row r="7" spans="1:13" ht="12" customHeight="1">
      <c r="A7" s="1826">
        <v>6</v>
      </c>
      <c r="B7" s="1827">
        <v>0.18</v>
      </c>
      <c r="C7" s="1555">
        <v>1500</v>
      </c>
      <c r="D7" s="1550">
        <f>'Крышные ВКРС (2)'!D8*'Крышные ВКРС (2)'!N8</f>
        <v>105807.24</v>
      </c>
      <c r="E7" s="1550">
        <f>'Крышные ВКРС (2)'!E8*'Крышные ВКРС (2)'!N8</f>
        <v>218740.57333333336</v>
      </c>
      <c r="F7" s="1550">
        <f>'Крышные ВКРС (2)'!F8*'Крышные ВКРС (2)'!N8</f>
        <v>218740.57333333336</v>
      </c>
      <c r="G7" s="1491"/>
      <c r="H7" s="1828">
        <v>6</v>
      </c>
      <c r="I7" s="1829">
        <v>2.2000000000000002</v>
      </c>
      <c r="J7" s="1830">
        <v>1000</v>
      </c>
      <c r="K7" s="1550">
        <f>'Крышные ВКРС (2)'!K8*'Крышные ВКРС (2)'!N8</f>
        <v>253242.73333333337</v>
      </c>
      <c r="L7" s="1550">
        <f>'Крышные ВКРС (2)'!L8*'Крышные ВКРС (2)'!N8</f>
        <v>467816.06666666671</v>
      </c>
      <c r="M7" s="1550">
        <f>'Крышные ВКРС (2)'!M8*'Крышные ВКРС (2)'!N8</f>
        <v>479109.4</v>
      </c>
    </row>
    <row r="8" spans="1:13" ht="12" customHeight="1">
      <c r="A8" s="1826">
        <v>6</v>
      </c>
      <c r="B8" s="1827">
        <v>0.25</v>
      </c>
      <c r="C8" s="1555">
        <v>1500</v>
      </c>
      <c r="D8" s="1550">
        <f>'Крышные ВКРС (2)'!D9*'Крышные ВКРС (2)'!N9</f>
        <v>111186.46</v>
      </c>
      <c r="E8" s="1550">
        <f>'Крышные ВКРС (2)'!E9*'Крышные ВКРС (2)'!N9</f>
        <v>224119.79333333336</v>
      </c>
      <c r="F8" s="1550">
        <f>'Крышные ВКРС (2)'!F9*'Крышные ВКРС (2)'!N9</f>
        <v>224119.79333333336</v>
      </c>
      <c r="G8" s="1491"/>
      <c r="H8" s="1828">
        <v>6</v>
      </c>
      <c r="I8" s="1829">
        <v>7.5</v>
      </c>
      <c r="J8" s="1830">
        <v>1500</v>
      </c>
      <c r="K8" s="1550">
        <f>'Крышные ВКРС (2)'!K9*'Крышные ВКРС (2)'!N9</f>
        <v>321825.09333333338</v>
      </c>
      <c r="L8" s="1550">
        <f>'Крышные ВКРС (2)'!L9*'Крышные ВКРС (2)'!N9</f>
        <v>536398.42666666675</v>
      </c>
      <c r="M8" s="1550">
        <f>'Крышные ВКРС (2)'!M9*'Крышные ВКРС (2)'!N9</f>
        <v>547691.76</v>
      </c>
    </row>
    <row r="9" spans="1:13" ht="12" customHeight="1">
      <c r="A9" s="1826">
        <v>6</v>
      </c>
      <c r="B9" s="1513">
        <v>1.5</v>
      </c>
      <c r="C9" s="1831">
        <v>3000</v>
      </c>
      <c r="D9" s="1550">
        <f>'Крышные ВКРС (2)'!D10*'Крышные ВКРС (2)'!N10</f>
        <v>126192.22</v>
      </c>
      <c r="E9" s="1550">
        <f>'Крышные ВКРС (2)'!E10*'Крышные ВКРС (2)'!N10</f>
        <v>239125.55333333334</v>
      </c>
      <c r="F9" s="1550">
        <f>'Крышные ВКРС (2)'!F10*'Крышные ВКРС (2)'!N10</f>
        <v>239125.55333333334</v>
      </c>
      <c r="G9" s="1491"/>
      <c r="H9" s="1828">
        <v>9</v>
      </c>
      <c r="I9" s="1829">
        <v>3</v>
      </c>
      <c r="J9" s="1830">
        <v>1000</v>
      </c>
      <c r="K9" s="1550">
        <f>'Крышные ВКРС (2)'!K10*'Крышные ВКРС (2)'!N10</f>
        <v>283901.05333333334</v>
      </c>
      <c r="L9" s="1550">
        <f>'Крышные ВКРС (2)'!L10*'Крышные ВКРС (2)'!N10</f>
        <v>498474.38666666672</v>
      </c>
      <c r="M9" s="1550">
        <f>'Крышные ВКРС (2)'!M10*'Крышные ВКРС (2)'!N10</f>
        <v>509767.72000000003</v>
      </c>
    </row>
    <row r="10" spans="1:13" ht="12" customHeight="1">
      <c r="A10" s="1826">
        <v>6</v>
      </c>
      <c r="B10" s="1513">
        <v>2.2000000000000002</v>
      </c>
      <c r="C10" s="1831">
        <v>3000</v>
      </c>
      <c r="D10" s="1550">
        <f>'Крышные ВКРС (2)'!D11*'Крышные ВКРС (2)'!N11</f>
        <v>129404.66</v>
      </c>
      <c r="E10" s="1550">
        <f>'Крышные ВКРС (2)'!E11*'Крышные ВКРС (2)'!N11</f>
        <v>242337.99333333335</v>
      </c>
      <c r="F10" s="1550">
        <f>'Крышные ВКРС (2)'!F11*'Крышные ВКРС (2)'!N11</f>
        <v>242337.99333333335</v>
      </c>
      <c r="G10" s="1491"/>
      <c r="H10" s="1832">
        <v>9</v>
      </c>
      <c r="I10" s="1833">
        <v>11</v>
      </c>
      <c r="J10" s="1834">
        <v>1500</v>
      </c>
      <c r="K10" s="1550">
        <f>'Крышные ВКРС (2)'!K11*'Крышные ВКРС (2)'!N11</f>
        <v>347190.43333333335</v>
      </c>
      <c r="L10" s="1550">
        <f>'Крышные ВКРС (2)'!L11*'Крышные ВКРС (2)'!N11</f>
        <v>561763.76666666672</v>
      </c>
      <c r="M10" s="1550">
        <f>'Крышные ВКРС (2)'!M11*'Крышные ВКРС (2)'!N11</f>
        <v>573057.1</v>
      </c>
    </row>
    <row r="11" spans="1:13" ht="12" customHeight="1">
      <c r="A11" s="1826">
        <v>9</v>
      </c>
      <c r="B11" s="1827">
        <v>0.25</v>
      </c>
      <c r="C11" s="1555">
        <v>1500</v>
      </c>
      <c r="D11" s="1550">
        <f>'Крышные ВКРС (2)'!D12*'Крышные ВКРС (2)'!N12</f>
        <v>111186.46</v>
      </c>
      <c r="E11" s="1550">
        <f>'Крышные ВКРС (2)'!E12*'Крышные ВКРС (2)'!N12</f>
        <v>224119.79333333336</v>
      </c>
      <c r="F11" s="1550">
        <f>'Крышные ВКРС (2)'!F12*'Крышные ВКРС (2)'!N12</f>
        <v>224119.79333333336</v>
      </c>
      <c r="G11" s="1491"/>
      <c r="H11" s="3604" t="s">
        <v>3378</v>
      </c>
      <c r="I11" s="3605"/>
      <c r="J11" s="3605"/>
      <c r="K11" s="3605"/>
      <c r="L11" s="3605"/>
      <c r="M11" s="3606"/>
    </row>
    <row r="12" spans="1:13" ht="12" customHeight="1">
      <c r="A12" s="1826">
        <v>9</v>
      </c>
      <c r="B12" s="1827">
        <v>0.37</v>
      </c>
      <c r="C12" s="1555">
        <v>1500</v>
      </c>
      <c r="D12" s="1550">
        <f>'Крышные ВКРС (2)'!D13*'Крышные ВКРС (2)'!N13</f>
        <v>109181.38</v>
      </c>
      <c r="E12" s="1550">
        <f>'Крышные ВКРС (2)'!E13*'Крышные ВКРС (2)'!N13</f>
        <v>222114.71333333335</v>
      </c>
      <c r="F12" s="1550">
        <f>'Крышные ВКРС (2)'!F13*'Крышные ВКРС (2)'!N13</f>
        <v>222114.71333333335</v>
      </c>
      <c r="G12" s="1491"/>
      <c r="H12" s="1835">
        <v>6</v>
      </c>
      <c r="I12" s="1836">
        <v>4</v>
      </c>
      <c r="J12" s="1837">
        <v>1000</v>
      </c>
      <c r="K12" s="1550">
        <f>'Крышные ВКРС (2)'!K13*'Крышные ВКРС (2)'!N13</f>
        <v>302567.90666666668</v>
      </c>
      <c r="L12" s="1550">
        <f>'Крышные ВКРС (2)'!L13*'Крышные ВКРС (2)'!N13</f>
        <v>449381.24</v>
      </c>
      <c r="M12" s="1550">
        <f>'Крышные ВКРС (2)'!M13*'Крышные ВКРС (2)'!N13</f>
        <v>471967.90666666673</v>
      </c>
    </row>
    <row r="13" spans="1:13" ht="12" customHeight="1">
      <c r="A13" s="1826">
        <v>9</v>
      </c>
      <c r="B13" s="1513">
        <v>2.2000000000000002</v>
      </c>
      <c r="C13" s="1831">
        <v>3000</v>
      </c>
      <c r="D13" s="1550">
        <f>'Крышные ВКРС (2)'!D14*'Крышные ВКРС (2)'!N14</f>
        <v>129404.66</v>
      </c>
      <c r="E13" s="1550">
        <f>'Крышные ВКРС (2)'!E14*'Крышные ВКРС (2)'!N14</f>
        <v>242337.99333333335</v>
      </c>
      <c r="F13" s="1550">
        <f>'Крышные ВКРС (2)'!F14*'Крышные ВКРС (2)'!N14</f>
        <v>242337.99333333335</v>
      </c>
      <c r="G13" s="1491"/>
      <c r="H13" s="1828">
        <v>6</v>
      </c>
      <c r="I13" s="1829">
        <v>15</v>
      </c>
      <c r="J13" s="1830">
        <v>1500</v>
      </c>
      <c r="K13" s="1550">
        <f>'Крышные ВКРС (2)'!K14*'Крышные ВКРС (2)'!N14</f>
        <v>420533.44666666671</v>
      </c>
      <c r="L13" s="1550">
        <f>'Крышные ВКРС (2)'!L14*'Крышные ВКРС (2)'!N14</f>
        <v>567346.78</v>
      </c>
      <c r="M13" s="1550">
        <f>'Крышные ВКРС (2)'!M14*'Крышные ВКРС (2)'!N14</f>
        <v>589933.44666666666</v>
      </c>
    </row>
    <row r="14" spans="1:13" ht="12" customHeight="1">
      <c r="A14" s="1826">
        <v>9</v>
      </c>
      <c r="B14" s="1513">
        <v>3</v>
      </c>
      <c r="C14" s="1831">
        <v>3000</v>
      </c>
      <c r="D14" s="1550">
        <f>'Крышные ВКРС (2)'!D15*'Крышные ВКРС (2)'!N15</f>
        <v>143677.38</v>
      </c>
      <c r="E14" s="1550">
        <f>'Крышные ВКРС (2)'!E15*'Крышные ВКРС (2)'!N15</f>
        <v>256610.71333333335</v>
      </c>
      <c r="F14" s="1550">
        <f>'Крышные ВКРС (2)'!F15*'Крышные ВКРС (2)'!N15</f>
        <v>256610.71333333335</v>
      </c>
      <c r="G14" s="1491"/>
      <c r="H14" s="1828">
        <v>9</v>
      </c>
      <c r="I14" s="1829">
        <v>3</v>
      </c>
      <c r="J14" s="1830">
        <v>750</v>
      </c>
      <c r="K14" s="1550">
        <f>'Крышные ВКРС (2)'!K15*'Крышные ВКРС (2)'!N15</f>
        <v>307839.32666666666</v>
      </c>
      <c r="L14" s="1550">
        <f>'Крышные ВКРС (2)'!L15*'Крышные ВКРС (2)'!N15</f>
        <v>454652.66000000003</v>
      </c>
      <c r="M14" s="1550">
        <f>'Крышные ВКРС (2)'!M15*'Крышные ВКРС (2)'!N15</f>
        <v>477239.32666666672</v>
      </c>
    </row>
    <row r="15" spans="1:13" ht="12" customHeight="1">
      <c r="A15" s="3604" t="s">
        <v>3379</v>
      </c>
      <c r="B15" s="3605"/>
      <c r="C15" s="3605"/>
      <c r="D15" s="3605"/>
      <c r="E15" s="3605"/>
      <c r="F15" s="3606"/>
      <c r="G15" s="1822"/>
      <c r="H15" s="1828">
        <v>9</v>
      </c>
      <c r="I15" s="1829">
        <v>5.5</v>
      </c>
      <c r="J15" s="1830">
        <v>1000</v>
      </c>
      <c r="K15" s="1550">
        <f>'Крышные ВКРС (2)'!K16*'Крышные ВКРС (2)'!N16</f>
        <v>333409.48666666663</v>
      </c>
      <c r="L15" s="1550">
        <f>'Крышные ВКРС (2)'!L16*'Крышные ВКРС (2)'!N16</f>
        <v>480222.82</v>
      </c>
      <c r="M15" s="1550">
        <f>'Крышные ВКРС (2)'!M16*'Крышные ВКРС (2)'!N16</f>
        <v>502809.48666666669</v>
      </c>
    </row>
    <row r="16" spans="1:13" ht="12" customHeight="1">
      <c r="A16" s="1826">
        <v>6</v>
      </c>
      <c r="B16" s="1827">
        <v>0.37</v>
      </c>
      <c r="C16" s="1555">
        <v>1500</v>
      </c>
      <c r="D16" s="1550">
        <f>'Крышные ВКРС (2)'!D17*'Крышные ВКРС (2)'!N17</f>
        <v>109181.38</v>
      </c>
      <c r="E16" s="1550">
        <f>'Крышные ВКРС (2)'!E17*'Крышные ВКРС (2)'!N17</f>
        <v>261641.38</v>
      </c>
      <c r="F16" s="1550">
        <f>'Крышные ВКРС (2)'!F17*'Крышные ВКРС (2)'!N17</f>
        <v>272934.71333333338</v>
      </c>
      <c r="G16" s="1491"/>
      <c r="H16" s="1828">
        <v>9</v>
      </c>
      <c r="I16" s="1829">
        <v>7.5</v>
      </c>
      <c r="J16" s="1830">
        <v>1000</v>
      </c>
      <c r="K16" s="1550">
        <f>'Крышные ВКРС (2)'!K17*'Крышные ВКРС (2)'!N17</f>
        <v>355476.14666666673</v>
      </c>
      <c r="L16" s="1550">
        <f>'Крышные ВКРС (2)'!L17*'Крышные ВКРС (2)'!N17</f>
        <v>502289.48000000004</v>
      </c>
      <c r="M16" s="1550">
        <f>'Крышные ВКРС (2)'!M17*'Крышные ВКРС (2)'!N17</f>
        <v>524876.14666666673</v>
      </c>
    </row>
    <row r="17" spans="1:13" ht="12" customHeight="1">
      <c r="A17" s="1826">
        <v>6</v>
      </c>
      <c r="B17" s="1827">
        <v>0.55000000000000004</v>
      </c>
      <c r="C17" s="1555">
        <v>1500</v>
      </c>
      <c r="D17" s="1550">
        <f>'Крышные ВКРС (2)'!D18*'Крышные ВКРС (2)'!N18</f>
        <v>115250.52</v>
      </c>
      <c r="E17" s="1550">
        <f>'Крышные ВКРС (2)'!E18*'Крышные ВКРС (2)'!N18</f>
        <v>267710.52</v>
      </c>
      <c r="F17" s="1550">
        <f>'Крышные ВКРС (2)'!F18*'Крышные ВКРС (2)'!N18</f>
        <v>279003.85333333333</v>
      </c>
      <c r="G17" s="1491"/>
      <c r="H17" s="1832">
        <v>9</v>
      </c>
      <c r="I17" s="1838">
        <v>18.5</v>
      </c>
      <c r="J17" s="1839">
        <v>1500</v>
      </c>
      <c r="K17" s="1550">
        <f>'Крышные ВКРС (2)'!K18*'Крышные ВКРС (2)'!N18</f>
        <v>457713.66666666669</v>
      </c>
      <c r="L17" s="1550">
        <f>'Крышные ВКРС (2)'!L18*'Крышные ВКРС (2)'!N18</f>
        <v>604527</v>
      </c>
      <c r="M17" s="1550">
        <f>'Крышные ВКРС (2)'!M18*'Крышные ВКРС (2)'!N18</f>
        <v>627113.66666666674</v>
      </c>
    </row>
    <row r="18" spans="1:13" ht="12" customHeight="1">
      <c r="A18" s="1826">
        <v>6</v>
      </c>
      <c r="B18" s="1827">
        <v>3</v>
      </c>
      <c r="C18" s="1555">
        <v>3000</v>
      </c>
      <c r="D18" s="1550">
        <f>'Крышные ВКРС (2)'!D19*'Крышные ВКРС (2)'!N19</f>
        <v>143677.38</v>
      </c>
      <c r="E18" s="1550">
        <f>'Крышные ВКРС (2)'!E19*'Крышные ВКРС (2)'!N19</f>
        <v>296137.38</v>
      </c>
      <c r="F18" s="1550">
        <f>'Крышные ВКРС (2)'!F19*'Крышные ВКРС (2)'!N19</f>
        <v>307430.71333333338</v>
      </c>
      <c r="G18" s="1491"/>
      <c r="H18" s="1832">
        <v>9</v>
      </c>
      <c r="I18" s="1838">
        <v>22</v>
      </c>
      <c r="J18" s="1839">
        <v>1500</v>
      </c>
      <c r="K18" s="1550">
        <f>'Крышные ВКРС (2)'!K19*'Крышные ВКРС (2)'!N19</f>
        <v>531330.28666666674</v>
      </c>
      <c r="L18" s="1550">
        <f>'Крышные ВКРС (2)'!L19*'Крышные ВКРС (2)'!N19</f>
        <v>678143.62</v>
      </c>
      <c r="M18" s="1550">
        <f>'Крышные ВКРС (2)'!M19*'Крышные ВКРС (2)'!N19</f>
        <v>700730.28666666686</v>
      </c>
    </row>
    <row r="19" spans="1:13" ht="12" customHeight="1">
      <c r="A19" s="1826">
        <v>9</v>
      </c>
      <c r="B19" s="1827">
        <v>0.55000000000000004</v>
      </c>
      <c r="C19" s="1555">
        <v>1500</v>
      </c>
      <c r="D19" s="1550">
        <f>'Крышные ВКРС (2)'!D20*'Крышные ВКРС (2)'!N20</f>
        <v>115250.52</v>
      </c>
      <c r="E19" s="1550">
        <f>'Крышные ВКРС (2)'!E20*'Крышные ВКРС (2)'!N20</f>
        <v>267710.52</v>
      </c>
      <c r="F19" s="1550">
        <f>'Крышные ВКРС (2)'!F20*'Крышные ВКРС (2)'!N20</f>
        <v>279003.85333333333</v>
      </c>
      <c r="G19" s="1491"/>
      <c r="H19" s="3604" t="s">
        <v>3380</v>
      </c>
      <c r="I19" s="3605"/>
      <c r="J19" s="3605"/>
      <c r="K19" s="3605"/>
      <c r="L19" s="3605"/>
      <c r="M19" s="3606"/>
    </row>
    <row r="20" spans="1:13" ht="12" customHeight="1">
      <c r="A20" s="1826">
        <v>9</v>
      </c>
      <c r="B20" s="1827">
        <v>0.75</v>
      </c>
      <c r="C20" s="1555">
        <v>1500</v>
      </c>
      <c r="D20" s="1550">
        <f>'Крышные ВКРС (2)'!D21*'Крышные ВКРС (2)'!N21</f>
        <v>118409.06</v>
      </c>
      <c r="E20" s="1550">
        <f>'Крышные ВКРС (2)'!E21*'Крышные ВКРС (2)'!N21</f>
        <v>270869.06</v>
      </c>
      <c r="F20" s="1550">
        <f>'Крышные ВКРС (2)'!F21*'Крышные ВКРС (2)'!N21</f>
        <v>282162.39333333337</v>
      </c>
      <c r="G20" s="1491"/>
      <c r="H20" s="1835">
        <v>6</v>
      </c>
      <c r="I20" s="1836">
        <v>3</v>
      </c>
      <c r="J20" s="1837">
        <v>750</v>
      </c>
      <c r="K20" s="1550">
        <f>'Крышные ВКРС (2)'!K21*'Крышные ВКРС (2)'!N21</f>
        <v>409479.32666666672</v>
      </c>
      <c r="L20" s="1550">
        <f>'Крышные ВКРС (2)'!L21*'Крышные ВКРС (2)'!N21</f>
        <v>544999.32666666666</v>
      </c>
      <c r="M20" s="1550">
        <f>'Крышные ВКРС (2)'!M21*'Крышные ВКРС (2)'!N21</f>
        <v>556292.66</v>
      </c>
    </row>
    <row r="21" spans="1:13" ht="12" customHeight="1">
      <c r="A21" s="1826">
        <v>9</v>
      </c>
      <c r="B21" s="1827">
        <v>4</v>
      </c>
      <c r="C21" s="1555">
        <v>3000</v>
      </c>
      <c r="D21" s="1550">
        <f>'Крышные ВКРС (2)'!D22*'Крышные ВКРС (2)'!N22</f>
        <v>156602.6</v>
      </c>
      <c r="E21" s="1550">
        <f>'Крышные ВКРС (2)'!E22*'Крышные ВКРС (2)'!N22</f>
        <v>309062.60000000003</v>
      </c>
      <c r="F21" s="1550">
        <f>'Крышные ВКРС (2)'!F22*'Крышные ВКРС (2)'!N22</f>
        <v>320355.93333333335</v>
      </c>
      <c r="G21" s="1491"/>
      <c r="H21" s="1828">
        <v>6</v>
      </c>
      <c r="I21" s="1829">
        <v>7.5</v>
      </c>
      <c r="J21" s="1830">
        <v>1000</v>
      </c>
      <c r="K21" s="1550">
        <f>'Крышные ВКРС (2)'!K22*'Крышные ВКРС (2)'!N22</f>
        <v>457116.14666666673</v>
      </c>
      <c r="L21" s="1550">
        <f>'Крышные ВКРС (2)'!L22*'Крышные ВКРС (2)'!N22</f>
        <v>592636.14666666673</v>
      </c>
      <c r="M21" s="1550">
        <f>'Крышные ВКРС (2)'!M22*'Крышные ВКРС (2)'!N22</f>
        <v>603929.48</v>
      </c>
    </row>
    <row r="22" spans="1:13" ht="12" customHeight="1">
      <c r="A22" s="1826">
        <v>9</v>
      </c>
      <c r="B22" s="1827">
        <v>5</v>
      </c>
      <c r="C22" s="1555">
        <v>3000</v>
      </c>
      <c r="D22" s="1550">
        <f>'Крышные ВКРС (2)'!D23*'Крышные ВКРС (2)'!N23</f>
        <v>167522.74</v>
      </c>
      <c r="E22" s="1550">
        <f>'Крышные ВКРС (2)'!E23*'Крышные ВКРС (2)'!N23</f>
        <v>319982.74</v>
      </c>
      <c r="F22" s="1550">
        <f>'Крышные ВКРС (2)'!F23*'Крышные ВКРС (2)'!N23</f>
        <v>331276.07333333336</v>
      </c>
      <c r="G22" s="1491"/>
      <c r="H22" s="1828">
        <v>6</v>
      </c>
      <c r="I22" s="1829">
        <v>22</v>
      </c>
      <c r="J22" s="1830">
        <v>1500</v>
      </c>
      <c r="K22" s="1550">
        <f>'Крышные ВКРС (2)'!K23*'Крышные ВКРС (2)'!N23</f>
        <v>632970.28666666674</v>
      </c>
      <c r="L22" s="1550">
        <f>'Крышные ВКРС (2)'!L23*'Крышные ВКРС (2)'!N23</f>
        <v>768490.28666666686</v>
      </c>
      <c r="M22" s="1550">
        <f>'Крышные ВКРС (2)'!M23*'Крышные ВКРС (2)'!N23</f>
        <v>779783.62</v>
      </c>
    </row>
    <row r="23" spans="1:13" ht="12" customHeight="1">
      <c r="A23" s="3601" t="s">
        <v>3381</v>
      </c>
      <c r="B23" s="3602"/>
      <c r="C23" s="3602"/>
      <c r="D23" s="3602"/>
      <c r="E23" s="3602"/>
      <c r="F23" s="3603"/>
      <c r="G23" s="1491"/>
      <c r="H23" s="1828">
        <v>9</v>
      </c>
      <c r="I23" s="1829">
        <v>4</v>
      </c>
      <c r="J23" s="1830">
        <v>750</v>
      </c>
      <c r="K23" s="1550">
        <f>'Крышные ВКРС (2)'!K24*'Крышные ВКРС (2)'!N24</f>
        <v>437054.56666666671</v>
      </c>
      <c r="L23" s="1550">
        <f>'Крышные ВКРС (2)'!L24*'Крышные ВКРС (2)'!N24</f>
        <v>572574.56666666677</v>
      </c>
      <c r="M23" s="1550">
        <f>'Крышные ВКРС (2)'!M24*'Крышные ВКРС (2)'!N24</f>
        <v>583867.9</v>
      </c>
    </row>
    <row r="24" spans="1:13" ht="12" customHeight="1">
      <c r="A24" s="1826">
        <v>6</v>
      </c>
      <c r="B24" s="1513">
        <v>0.75</v>
      </c>
      <c r="C24" s="1513">
        <v>1500</v>
      </c>
      <c r="D24" s="1550">
        <f>'Крышные ВКРС (2)'!D25*'Крышные ВКРС (2)'!N25</f>
        <v>135349.06</v>
      </c>
      <c r="E24" s="1550">
        <f>'Крышные ВКРС (2)'!E25*'Крышные ВКРС (2)'!N25</f>
        <v>293455.72666666668</v>
      </c>
      <c r="F24" s="1550">
        <f>'Крышные ВКРС (2)'!F25*'Крышные ВКРС (2)'!N25</f>
        <v>310395.72666666668</v>
      </c>
      <c r="G24" s="1843"/>
      <c r="H24" s="1828">
        <v>9</v>
      </c>
      <c r="I24" s="1829">
        <v>5.5</v>
      </c>
      <c r="J24" s="1830">
        <v>750</v>
      </c>
      <c r="K24" s="1550">
        <f>'Крышные ВКРС (2)'!K25*'Крышные ВКРС (2)'!N25</f>
        <v>455111.06666666671</v>
      </c>
      <c r="L24" s="1550">
        <f>'Крышные ВКРС (2)'!L25*'Крышные ВКРС (2)'!N25</f>
        <v>590631.06666666677</v>
      </c>
      <c r="M24" s="1550">
        <f>'Крышные ВКРС (2)'!M25*'Крышные ВКРС (2)'!N25</f>
        <v>601924.4</v>
      </c>
    </row>
    <row r="25" spans="1:13" ht="12" customHeight="1">
      <c r="A25" s="1826">
        <v>6</v>
      </c>
      <c r="B25" s="1513">
        <v>5.5</v>
      </c>
      <c r="C25" s="1513">
        <v>3000</v>
      </c>
      <c r="D25" s="1550">
        <f>'Крышные ВКРС (2)'!D26*'Крышные ВКРС (2)'!N26</f>
        <v>184462.74</v>
      </c>
      <c r="E25" s="1550">
        <f>'Крышные ВКРС (2)'!E26*'Крышные ВКРС (2)'!N26</f>
        <v>342569.40666666668</v>
      </c>
      <c r="F25" s="1550">
        <f>'Крышные ВКРС (2)'!F26*'Крышные ВКРС (2)'!N26</f>
        <v>359509.40666666668</v>
      </c>
      <c r="G25" s="1491"/>
      <c r="H25" s="1828">
        <v>9</v>
      </c>
      <c r="I25" s="1829">
        <v>11</v>
      </c>
      <c r="J25" s="1830">
        <v>1000</v>
      </c>
      <c r="K25" s="1550">
        <f>'Крышные ВКРС (2)'!K26*'Крышные ВКРС (2)'!N26</f>
        <v>535842.48666666669</v>
      </c>
      <c r="L25" s="1550">
        <f>'Крышные ВКРС (2)'!L26*'Крышные ВКРС (2)'!N26</f>
        <v>671362.48666666669</v>
      </c>
      <c r="M25" s="1550">
        <f>'Крышные ВКРС (2)'!M26*'Крышные ВКРС (2)'!N26</f>
        <v>682655.82000000007</v>
      </c>
    </row>
    <row r="26" spans="1:13" ht="12.75" customHeight="1">
      <c r="A26" s="1826">
        <v>6</v>
      </c>
      <c r="B26" s="1513">
        <v>7.5</v>
      </c>
      <c r="C26" s="1513">
        <v>3000</v>
      </c>
      <c r="D26" s="1550">
        <f>'Крышные ВКРС (2)'!D27*'Крышные ВКРС (2)'!N27</f>
        <v>209062.7</v>
      </c>
      <c r="E26" s="1550">
        <f>'Крышные ВКРС (2)'!E27*'Крышные ВКРС (2)'!N27</f>
        <v>367169.36666666664</v>
      </c>
      <c r="F26" s="1550">
        <f>'Крышные ВКРС (2)'!F27*'Крышные ВКРС (2)'!N27</f>
        <v>384109.36666666664</v>
      </c>
      <c r="G26" s="1491"/>
      <c r="H26" s="1832">
        <v>9</v>
      </c>
      <c r="I26" s="1838">
        <v>30</v>
      </c>
      <c r="J26" s="1839">
        <v>1500</v>
      </c>
      <c r="K26" s="1550">
        <f>'Крышные ВКРС (2)'!K27*'Крышные ВКРС (2)'!N27</f>
        <v>639028.64666666673</v>
      </c>
      <c r="L26" s="1550">
        <f>'Крышные ВКРС (2)'!L27*'Крышные ВКРС (2)'!N27</f>
        <v>774548.64666666673</v>
      </c>
      <c r="M26" s="1550">
        <f>'Крышные ВКРС (2)'!M27*'Крышные ВКРС (2)'!N27</f>
        <v>785841.98</v>
      </c>
    </row>
    <row r="27" spans="1:13" ht="12.75" customHeight="1">
      <c r="A27" s="1826">
        <v>9</v>
      </c>
      <c r="B27" s="1513">
        <v>1.1000000000000001</v>
      </c>
      <c r="C27" s="1513">
        <v>1500</v>
      </c>
      <c r="D27" s="1550">
        <f>'Крышные ВКРС (2)'!D28*'Крышные ВКРС (2)'!N28</f>
        <v>142248.26</v>
      </c>
      <c r="E27" s="1550">
        <f>'Крышные ВКРС (2)'!E28*'Крышные ВКРС (2)'!N28</f>
        <v>300354.92666666664</v>
      </c>
      <c r="F27" s="1550">
        <f>'Крышные ВКРС (2)'!F28*'Крышные ВКРС (2)'!N28</f>
        <v>317294.92666666664</v>
      </c>
      <c r="G27" s="1491"/>
      <c r="H27" s="3604" t="s">
        <v>3382</v>
      </c>
      <c r="I27" s="3605"/>
      <c r="J27" s="3605"/>
      <c r="K27" s="3605"/>
      <c r="L27" s="3605"/>
      <c r="M27" s="3606"/>
    </row>
    <row r="28" spans="1:13" ht="12.75" customHeight="1">
      <c r="A28" s="1826">
        <v>9</v>
      </c>
      <c r="B28" s="1513">
        <v>7.5</v>
      </c>
      <c r="C28" s="1513">
        <v>3000</v>
      </c>
      <c r="D28" s="1550">
        <f>'Крышные ВКРС (2)'!D29*'Крышные ВКРС (2)'!N29</f>
        <v>209062.7</v>
      </c>
      <c r="E28" s="1550">
        <f>'Крышные ВКРС (2)'!E29*'Крышные ВКРС (2)'!N29</f>
        <v>367169.36666666664</v>
      </c>
      <c r="F28" s="1550">
        <f>'Крышные ВКРС (2)'!F29*'Крышные ВКРС (2)'!N29</f>
        <v>384109.36666666664</v>
      </c>
      <c r="G28" s="1491"/>
      <c r="H28" s="1835">
        <v>6</v>
      </c>
      <c r="I28" s="1844">
        <v>5.5</v>
      </c>
      <c r="J28" s="1845">
        <v>750</v>
      </c>
      <c r="K28" s="1550">
        <f>'Крышные ВКРС (2)'!K29*'Крышные ВКРС (2)'!N29</f>
        <v>545457.73333333328</v>
      </c>
      <c r="L28" s="1550">
        <f>'Крышные ВКРС (2)'!L29*'Крышные ВКРС (2)'!N29</f>
        <v>940724.4</v>
      </c>
      <c r="M28" s="1550">
        <f>'Крышные ВКРС (2)'!M29*'Крышные ВКРС (2)'!N29</f>
        <v>963311.06666666665</v>
      </c>
    </row>
    <row r="29" spans="1:13" ht="12.75" customHeight="1">
      <c r="A29" s="1826">
        <v>9</v>
      </c>
      <c r="B29" s="1513">
        <v>11</v>
      </c>
      <c r="C29" s="1513">
        <v>3000</v>
      </c>
      <c r="D29" s="1550">
        <f>'Крышные ВКРС (2)'!D30*'Крышные ВКРС (2)'!N30</f>
        <v>256106.62</v>
      </c>
      <c r="E29" s="1550">
        <f>'Крышные ВКРС (2)'!E30*'Крышные ВКРС (2)'!N30</f>
        <v>414213.28666666662</v>
      </c>
      <c r="F29" s="1550">
        <f>'Крышные ВКРС (2)'!F30*'Крышные ВКРС (2)'!N30</f>
        <v>431153.28666666668</v>
      </c>
      <c r="G29" s="1491"/>
      <c r="H29" s="1828">
        <v>6</v>
      </c>
      <c r="I29" s="1827">
        <v>11</v>
      </c>
      <c r="J29" s="1846">
        <v>1000</v>
      </c>
      <c r="K29" s="1550">
        <f>'Крышные ВКРС (2)'!K30*'Крышные ВКРС (2)'!N30</f>
        <v>626189.15333333332</v>
      </c>
      <c r="L29" s="1550">
        <f>'Крышные ВКРС (2)'!L30*'Крышные ВКРС (2)'!N30</f>
        <v>1021455.8200000001</v>
      </c>
      <c r="M29" s="1550">
        <f>'Крышные ВКРС (2)'!M30*'Крышные ВКРС (2)'!N30</f>
        <v>1044042.4866666666</v>
      </c>
    </row>
    <row r="30" spans="1:13" ht="12.75" customHeight="1">
      <c r="A30" s="3604" t="s">
        <v>3383</v>
      </c>
      <c r="B30" s="3605"/>
      <c r="C30" s="3605"/>
      <c r="D30" s="3605"/>
      <c r="E30" s="3605"/>
      <c r="F30" s="3606"/>
      <c r="G30" s="1491"/>
      <c r="H30" s="1828">
        <v>6</v>
      </c>
      <c r="I30" s="1849">
        <v>15</v>
      </c>
      <c r="J30" s="1834">
        <v>1000</v>
      </c>
      <c r="K30" s="1550">
        <f>'Крышные ВКРС (2)'!K31*'Крышные ВКРС (2)'!N31</f>
        <v>668274.27333333332</v>
      </c>
      <c r="L30" s="1550">
        <f>'Крышные ВКРС (2)'!L31*'Крышные ВКРС (2)'!N31</f>
        <v>1063540.94</v>
      </c>
      <c r="M30" s="1550">
        <f>'Крышные ВКРС (2)'!M31*'Крышные ВКРС (2)'!N31</f>
        <v>1086127.6066666667</v>
      </c>
    </row>
    <row r="31" spans="1:13" ht="12.75" customHeight="1">
      <c r="A31" s="1513">
        <v>6</v>
      </c>
      <c r="B31" s="1850">
        <v>1.1000000000000001</v>
      </c>
      <c r="C31" s="1555">
        <v>1500</v>
      </c>
      <c r="D31" s="1550">
        <f>'Крышные ВКРС (2)'!D32*'Крышные ВКРС (2)'!N32</f>
        <v>157163.67333333334</v>
      </c>
      <c r="E31" s="1550">
        <f>'Крышные ВКРС (2)'!E32*'Крышные ВКРС (2)'!N32</f>
        <v>289061.59333333338</v>
      </c>
      <c r="F31" s="1550">
        <f>'Крышные ВКРС (2)'!F32*'Крышные ВКРС (2)'!N32</f>
        <v>298096.26</v>
      </c>
      <c r="G31" s="1491"/>
      <c r="H31" s="1828">
        <v>9</v>
      </c>
      <c r="I31" s="1827">
        <v>7.5</v>
      </c>
      <c r="J31" s="1846">
        <v>750</v>
      </c>
      <c r="K31" s="1550">
        <f>'Крышные ВКРС (2)'!K32*'Крышные ВКРС (2)'!N32</f>
        <v>626199.93333333335</v>
      </c>
      <c r="L31" s="1550">
        <f>'Крышные ВКРС (2)'!L32*'Крышные ВКРС (2)'!N32</f>
        <v>1021466.6</v>
      </c>
      <c r="M31" s="1550">
        <f>'Крышные ВКРС (2)'!M32*'Крышные ВКРС (2)'!N32</f>
        <v>1044053.2666666666</v>
      </c>
    </row>
    <row r="32" spans="1:13" ht="12.75" customHeight="1">
      <c r="A32" s="1513">
        <v>6</v>
      </c>
      <c r="B32" s="1850">
        <v>1.5</v>
      </c>
      <c r="C32" s="1555">
        <v>1500</v>
      </c>
      <c r="D32" s="1550">
        <f>'Крышные ВКРС (2)'!D33*'Крышные ВКРС (2)'!N33</f>
        <v>157163.67333333334</v>
      </c>
      <c r="E32" s="1550">
        <f>'Крышные ВКРС (2)'!E33*'Крышные ВКРС (2)'!N33</f>
        <v>292683.67333333334</v>
      </c>
      <c r="F32" s="1550">
        <f>'Крышные ВКРС (2)'!F33*'Крышные ВКРС (2)'!N33</f>
        <v>301718.34000000003</v>
      </c>
      <c r="G32" s="1491"/>
      <c r="H32" s="1832">
        <v>9</v>
      </c>
      <c r="I32" s="1849">
        <v>15</v>
      </c>
      <c r="J32" s="1834">
        <v>1000</v>
      </c>
      <c r="K32" s="1550">
        <f>'Крышные ВКРС (2)'!K33*'Крышные ВКРС (2)'!N33</f>
        <v>668274.27333333332</v>
      </c>
      <c r="L32" s="1550">
        <f>'Крышные ВКРС (2)'!L33*'Крышные ВКРС (2)'!N33</f>
        <v>1063540.94</v>
      </c>
      <c r="M32" s="1550">
        <f>'Крышные ВКРС (2)'!M33*'Крышные ВКРС (2)'!N33</f>
        <v>1086127.6066666667</v>
      </c>
    </row>
    <row r="33" spans="1:13" ht="13.5" customHeight="1">
      <c r="A33" s="1513">
        <v>9</v>
      </c>
      <c r="B33" s="1513">
        <v>1.5</v>
      </c>
      <c r="C33" s="1513">
        <v>1500</v>
      </c>
      <c r="D33" s="1550">
        <f>'Крышные ВКРС (2)'!D34*'Крышные ВКРС (2)'!N34</f>
        <v>157163.67333333334</v>
      </c>
      <c r="E33" s="1550">
        <f>'Крышные ВКРС (2)'!E34*'Крышные ВКРС (2)'!N34</f>
        <v>292683.67333333334</v>
      </c>
      <c r="F33" s="1550">
        <f>'Крышные ВКРС (2)'!F34*'Крышные ВКРС (2)'!N34</f>
        <v>301718.34000000003</v>
      </c>
      <c r="G33" s="1822"/>
      <c r="H33" s="1832">
        <v>9</v>
      </c>
      <c r="I33" s="1849">
        <v>18.5</v>
      </c>
      <c r="J33" s="1834">
        <v>1000</v>
      </c>
      <c r="K33" s="1550">
        <f>'Крышные ВКРС (2)'!K34*'Крышные ВКРС (2)'!N34</f>
        <v>731520.53333333333</v>
      </c>
      <c r="L33" s="1550">
        <f>'Крышные ВКРС (2)'!L34*'Крышные ВКРС (2)'!N34</f>
        <v>1126787.2</v>
      </c>
      <c r="M33" s="1550">
        <f>'Крышные ВКРС (2)'!M34*'Крышные ВКРС (2)'!N34</f>
        <v>1149373.8666666667</v>
      </c>
    </row>
    <row r="34" spans="1:13" ht="13.5" customHeight="1">
      <c r="A34" s="1513">
        <v>9</v>
      </c>
      <c r="B34" s="1513">
        <v>2.2000000000000002</v>
      </c>
      <c r="C34" s="1513">
        <v>1500</v>
      </c>
      <c r="D34" s="1550">
        <f>'Крышные ВКРС (2)'!D35*'Крышные ВКРС (2)'!N35</f>
        <v>171447.17333333334</v>
      </c>
      <c r="E34" s="1550">
        <f>'Крышные ВКРС (2)'!E35*'Крышные ВКРС (2)'!N35</f>
        <v>306967.17333333334</v>
      </c>
      <c r="F34" s="1550">
        <f>'Крышные ВКРС (2)'!F35*'Крышные ВКРС (2)'!N35</f>
        <v>316001.84000000003</v>
      </c>
      <c r="G34" s="1491"/>
      <c r="H34" s="3604" t="s">
        <v>3384</v>
      </c>
      <c r="I34" s="3605"/>
      <c r="J34" s="3605"/>
      <c r="K34" s="3605"/>
      <c r="L34" s="3605"/>
      <c r="M34" s="3606"/>
    </row>
    <row r="35" spans="1:13" ht="13.5" customHeight="1">
      <c r="A35" s="3604" t="s">
        <v>3385</v>
      </c>
      <c r="B35" s="3605"/>
      <c r="C35" s="3605"/>
      <c r="D35" s="3605"/>
      <c r="E35" s="3605"/>
      <c r="F35" s="3606"/>
      <c r="G35" s="1491"/>
      <c r="H35" s="1835">
        <v>6</v>
      </c>
      <c r="I35" s="1844">
        <v>11</v>
      </c>
      <c r="J35" s="1845">
        <v>750</v>
      </c>
      <c r="K35" s="1550">
        <f>'Крышные ВКРС (2)'!K36*'Крышные ВКРС (2)'!N36</f>
        <v>731793.11333333328</v>
      </c>
      <c r="L35" s="1550">
        <f>'Крышные ВКРС (2)'!L36*'Крышные ВКРС (2)'!N36</f>
        <v>1064946.4466666665</v>
      </c>
      <c r="M35" s="1550">
        <f>'Крышные ВКРС (2)'!M36*'Крышные ВКРС (2)'!N36</f>
        <v>1121413.1133333335</v>
      </c>
    </row>
    <row r="36" spans="1:13" ht="12.75" customHeight="1">
      <c r="A36" s="1828">
        <v>6</v>
      </c>
      <c r="B36" s="1854">
        <v>0.55000000000000004</v>
      </c>
      <c r="C36" s="1558">
        <v>1000</v>
      </c>
      <c r="D36" s="1550">
        <f>'Крышные ВКРС (2)'!D37*'Крышные ВКРС (2)'!N37</f>
        <v>164617.27333333332</v>
      </c>
      <c r="E36" s="1550">
        <f>'Крышные ВКРС (2)'!E37*'Крышные ВКРС (2)'!N37</f>
        <v>294490.60666666663</v>
      </c>
      <c r="F36" s="1550">
        <f>'Крышные ВКРС (2)'!F37*'Крышные ВКРС (2)'!N37</f>
        <v>317077.27333333337</v>
      </c>
      <c r="G36" s="1491"/>
      <c r="H36" s="1828">
        <v>6</v>
      </c>
      <c r="I36" s="1827">
        <v>18.5</v>
      </c>
      <c r="J36" s="1846">
        <v>1000</v>
      </c>
      <c r="K36" s="1550">
        <f>'Крышные ВКРС (2)'!K37*'Крышные ВКРС (2)'!N37</f>
        <v>782340.53333333333</v>
      </c>
      <c r="L36" s="1550">
        <f>'Крышные ВКРС (2)'!L37*'Крышные ВКРС (2)'!N37</f>
        <v>1115493.8666666667</v>
      </c>
      <c r="M36" s="1550">
        <f>'Крышные ВКРС (2)'!M37*'Крышные ВКРС (2)'!N37</f>
        <v>1171960.5333333334</v>
      </c>
    </row>
    <row r="37" spans="1:13" ht="12.75" customHeight="1">
      <c r="A37" s="1828">
        <v>6</v>
      </c>
      <c r="B37" s="1854">
        <v>0.75</v>
      </c>
      <c r="C37" s="1558">
        <v>1000</v>
      </c>
      <c r="D37" s="1550">
        <f>'Крышные ВКРС (2)'!D38*'Крышные ВКРС (2)'!N38</f>
        <v>172001.57333333336</v>
      </c>
      <c r="E37" s="1550">
        <f>'Крышные ВКРС (2)'!E38*'Крышные ВКРС (2)'!N38</f>
        <v>301874.90666666668</v>
      </c>
      <c r="F37" s="1550">
        <f>'Крышные ВКРС (2)'!F38*'Крышные ВКРС (2)'!N38</f>
        <v>324461.57333333336</v>
      </c>
      <c r="G37" s="1491"/>
      <c r="H37" s="1828">
        <v>6</v>
      </c>
      <c r="I37" s="1827">
        <v>22</v>
      </c>
      <c r="J37" s="1846">
        <v>1000</v>
      </c>
      <c r="K37" s="1550">
        <f>'Крышные ВКРС (2)'!K38*'Крышные ВКРС (2)'!N38</f>
        <v>871857.65333333355</v>
      </c>
      <c r="L37" s="1550">
        <f>'Крышные ВКРС (2)'!L38*'Крышные ВКРС (2)'!N38</f>
        <v>1205010.9866666668</v>
      </c>
      <c r="M37" s="1550">
        <f>'Крышные ВКРС (2)'!M38*'Крышные ВКРС (2)'!N38</f>
        <v>1261477.6533333336</v>
      </c>
    </row>
    <row r="38" spans="1:13" ht="12.75" customHeight="1">
      <c r="A38" s="1828">
        <v>6</v>
      </c>
      <c r="B38" s="1829">
        <v>2.2000000000000002</v>
      </c>
      <c r="C38" s="1829">
        <v>1500</v>
      </c>
      <c r="D38" s="1550">
        <f>'Крышные ВКРС (2)'!D39*'Крышные ВКРС (2)'!N39</f>
        <v>188387.17333333334</v>
      </c>
      <c r="E38" s="1550">
        <f>'Крышные ВКРС (2)'!E39*'Крышные ВКРС (2)'!N39</f>
        <v>318260.50666666665</v>
      </c>
      <c r="F38" s="1550">
        <f>'Крышные ВКРС (2)'!F39*'Крышные ВКРС (2)'!N39</f>
        <v>340847.17333333334</v>
      </c>
      <c r="G38" s="1822"/>
      <c r="H38" s="1828">
        <v>9</v>
      </c>
      <c r="I38" s="1827">
        <v>15</v>
      </c>
      <c r="J38" s="1846">
        <v>750</v>
      </c>
      <c r="K38" s="1550">
        <f>'Крышные ВКРС (2)'!K39*'Крышные ВКРС (2)'!N39</f>
        <v>806552.41333333333</v>
      </c>
      <c r="L38" s="1550">
        <f>'Крышные ВКРС (2)'!L39*'Крышные ВКРС (2)'!N39</f>
        <v>1139705.7466666666</v>
      </c>
      <c r="M38" s="1550">
        <f>'Крышные ВКРС (2)'!M39*'Крышные ВКРС (2)'!N39</f>
        <v>1196172.4133333333</v>
      </c>
    </row>
    <row r="39" spans="1:13" ht="12.75" customHeight="1">
      <c r="A39" s="1828">
        <v>9</v>
      </c>
      <c r="B39" s="1829">
        <v>0.75</v>
      </c>
      <c r="C39" s="1829">
        <v>1000</v>
      </c>
      <c r="D39" s="1550">
        <f>'Крышные ВКРС (2)'!D40*'Крышные ВКРС (2)'!N40</f>
        <v>172001.57333333336</v>
      </c>
      <c r="E39" s="1550">
        <f>'Крышные ВКРС (2)'!E40*'Крышные ВКРС (2)'!N40</f>
        <v>301874.90666666668</v>
      </c>
      <c r="F39" s="1550">
        <f>'Крышные ВКРС (2)'!F40*'Крышные ВКРС (2)'!N40</f>
        <v>324461.57333333336</v>
      </c>
      <c r="G39" s="1822"/>
      <c r="H39" s="1832">
        <v>9</v>
      </c>
      <c r="I39" s="1849">
        <v>30</v>
      </c>
      <c r="J39" s="1834">
        <v>1000</v>
      </c>
      <c r="K39" s="1550">
        <f>'Крышные ВКРС (2)'!K40*'Крышные ВКРС (2)'!N40</f>
        <v>927277.63333333342</v>
      </c>
      <c r="L39" s="1550">
        <f>'Крышные ВКРС (2)'!L40*'Крышные ВКРС (2)'!N40</f>
        <v>1260430.9666666666</v>
      </c>
      <c r="M39" s="1550">
        <f>'Крышные ВКРС (2)'!M40*'Крышные ВКРС (2)'!N40</f>
        <v>1316897.6333333335</v>
      </c>
    </row>
    <row r="40" spans="1:13" ht="12.75" customHeight="1">
      <c r="A40" s="1828">
        <v>9</v>
      </c>
      <c r="B40" s="1829">
        <v>1.1000000000000001</v>
      </c>
      <c r="C40" s="1829">
        <v>1000</v>
      </c>
      <c r="D40" s="1550">
        <f>'Крышные ВКРС (2)'!D41*'Крышные ВКРС (2)'!N41</f>
        <v>176216.55333333334</v>
      </c>
      <c r="E40" s="1550">
        <f>'Крышные ВКРС (2)'!E41*'Крышные ВКРС (2)'!N41</f>
        <v>306089.88666666666</v>
      </c>
      <c r="F40" s="1550">
        <f>'Крышные ВКРС (2)'!F41*'Крышные ВКРС (2)'!N41</f>
        <v>328676.55333333334</v>
      </c>
      <c r="G40" s="1491"/>
      <c r="H40" s="3604" t="s">
        <v>3386</v>
      </c>
      <c r="I40" s="3605"/>
      <c r="J40" s="3605"/>
      <c r="K40" s="3605"/>
      <c r="L40" s="3605"/>
      <c r="M40" s="3606"/>
    </row>
    <row r="41" spans="1:13" ht="12.75" customHeight="1">
      <c r="A41" s="1828">
        <v>9</v>
      </c>
      <c r="B41" s="1829">
        <v>3</v>
      </c>
      <c r="C41" s="1829">
        <v>1500</v>
      </c>
      <c r="D41" s="1550">
        <f>'Крышные ВКРС (2)'!D42*'Крышные ВКРС (2)'!N42</f>
        <v>198574.27333333335</v>
      </c>
      <c r="E41" s="1550">
        <f>'Крышные ВКРС (2)'!E42*'Крышные ВКРС (2)'!N42</f>
        <v>328447.60666666669</v>
      </c>
      <c r="F41" s="1550">
        <f>'Крышные ВКРС (2)'!F42*'Крышные ВКРС (2)'!N42</f>
        <v>351034.27333333337</v>
      </c>
      <c r="G41" s="1491"/>
      <c r="H41" s="1835">
        <v>6</v>
      </c>
      <c r="I41" s="1844">
        <v>15</v>
      </c>
      <c r="J41" s="1845">
        <v>750</v>
      </c>
      <c r="K41" s="1550">
        <f>'Крышные ВКРС (2)'!K42*'Крышные ВКРС (2)'!N42</f>
        <v>913839.08000000007</v>
      </c>
      <c r="L41" s="1550">
        <f>'Крышные ВКРС (2)'!L42*'Крышные ВКРС (2)'!N42</f>
        <v>1150999.08</v>
      </c>
      <c r="M41" s="1550">
        <f>'Крышные ВКРС (2)'!M42*'Крышные ВКРС (2)'!N42</f>
        <v>1196172.4133333333</v>
      </c>
    </row>
    <row r="42" spans="1:13" ht="12.75" customHeight="1">
      <c r="A42" s="3601" t="s">
        <v>3387</v>
      </c>
      <c r="B42" s="3602"/>
      <c r="C42" s="3602"/>
      <c r="D42" s="3602"/>
      <c r="E42" s="3602"/>
      <c r="F42" s="3603"/>
      <c r="G42" s="1491"/>
      <c r="H42" s="1828">
        <v>6</v>
      </c>
      <c r="I42" s="1854">
        <v>37</v>
      </c>
      <c r="J42" s="1846">
        <v>1000</v>
      </c>
      <c r="K42" s="1550">
        <f>'Крышные ВКРС (2)'!K43*'Крышные ВКРС (2)'!N43</f>
        <v>1197148.26</v>
      </c>
      <c r="L42" s="1550">
        <f>'Крышные ВКРС (2)'!L43*'Крышные ВКРС (2)'!N43</f>
        <v>1434308.26</v>
      </c>
      <c r="M42" s="1550">
        <f>'Крышные ВКРС (2)'!M43*'Крышные ВКРС (2)'!N43</f>
        <v>1479481.5933333335</v>
      </c>
    </row>
    <row r="43" spans="1:13" ht="12.75" customHeight="1">
      <c r="A43" s="1828">
        <v>6</v>
      </c>
      <c r="B43" s="1829">
        <v>1.1000000000000001</v>
      </c>
      <c r="C43" s="1829">
        <v>1000</v>
      </c>
      <c r="D43" s="1550">
        <f>'Крышные ВКРС (2)'!D44*'Крышные ВКРС (2)'!N44</f>
        <v>193156.55333333334</v>
      </c>
      <c r="E43" s="1550">
        <f>'Крышные ВКРС (2)'!E44*'Крышные ВКРС (2)'!N44</f>
        <v>351263.22000000003</v>
      </c>
      <c r="F43" s="1550">
        <f>'Крышные ВКРС (2)'!F44*'Крышные ВКРС (2)'!N44</f>
        <v>362556.55333333329</v>
      </c>
      <c r="G43" s="1491"/>
      <c r="H43" s="1828">
        <v>9</v>
      </c>
      <c r="I43" s="1854">
        <v>22</v>
      </c>
      <c r="J43" s="1846">
        <v>750</v>
      </c>
      <c r="K43" s="1550">
        <f>'Крышные ВКРС (2)'!K44*'Крышные ВКРС (2)'!N44</f>
        <v>1068672.22</v>
      </c>
      <c r="L43" s="1550">
        <f>'Крышные ВКРС (2)'!L44*'Крышные ВКРС (2)'!N44</f>
        <v>1305832.22</v>
      </c>
      <c r="M43" s="1550">
        <f>'Крышные ВКРС (2)'!M44*'Крышные ВКРС (2)'!N44</f>
        <v>1351005.5533333337</v>
      </c>
    </row>
    <row r="44" spans="1:13" ht="12.75" customHeight="1">
      <c r="A44" s="1828">
        <v>6</v>
      </c>
      <c r="B44" s="1854">
        <v>4</v>
      </c>
      <c r="C44" s="1558">
        <v>1500</v>
      </c>
      <c r="D44" s="1550">
        <f>'Крышные ВКРС (2)'!D45*'Крышные ВКРС (2)'!N45</f>
        <v>222650.63333333336</v>
      </c>
      <c r="E44" s="1550">
        <f>'Крышные ВКРС (2)'!E45*'Крышные ВКРС (2)'!N45</f>
        <v>380757.3</v>
      </c>
      <c r="F44" s="1550">
        <f>'Крышные ВКРС (2)'!F45*'Крышные ВКРС (2)'!N45</f>
        <v>392050.63333333336</v>
      </c>
      <c r="G44" s="1491"/>
      <c r="H44" s="1828">
        <v>9</v>
      </c>
      <c r="I44" s="1854">
        <v>45</v>
      </c>
      <c r="J44" s="1846">
        <v>1000</v>
      </c>
      <c r="K44" s="1550">
        <f>'Крышные ВКРС (2)'!K45*'Крышные ВКРС (2)'!N45</f>
        <v>1307740.28</v>
      </c>
      <c r="L44" s="1550">
        <f>'Крышные ВКРС (2)'!L45*'Крышные ВКРС (2)'!N45</f>
        <v>1544900.28</v>
      </c>
      <c r="M44" s="1550">
        <f>'Крышные ВКРС (2)'!M45*'Крышные ВКРС (2)'!N45</f>
        <v>1590073.6133333333</v>
      </c>
    </row>
    <row r="45" spans="1:13" ht="12.75" customHeight="1">
      <c r="A45" s="1828">
        <v>9</v>
      </c>
      <c r="B45" s="1829">
        <v>1.5</v>
      </c>
      <c r="C45" s="1829">
        <v>1000</v>
      </c>
      <c r="D45" s="1550">
        <f>'Крышные ВКРС (2)'!D46*'Крышные ВКРС (2)'!N46</f>
        <v>205327.17333333334</v>
      </c>
      <c r="E45" s="1550">
        <f>'Крышные ВКРС (2)'!E46*'Крышные ВКРС (2)'!N46</f>
        <v>363433.84</v>
      </c>
      <c r="F45" s="1550">
        <f>'Крышные ВКРС (2)'!F46*'Крышные ВКРС (2)'!N46</f>
        <v>374727.17333333334</v>
      </c>
      <c r="G45" s="1491"/>
      <c r="H45" s="1855"/>
      <c r="I45" s="1856"/>
      <c r="J45" s="1857"/>
      <c r="K45" s="1858"/>
      <c r="L45" s="1858"/>
      <c r="M45" s="1858"/>
    </row>
    <row r="46" spans="1:13" ht="12.75" customHeight="1">
      <c r="A46" s="1828">
        <v>9</v>
      </c>
      <c r="B46" s="1854">
        <v>5.5</v>
      </c>
      <c r="C46" s="1558">
        <v>1500</v>
      </c>
      <c r="D46" s="1550">
        <f>'Крышные ВКРС (2)'!D47*'Крышные ВКРС (2)'!N47</f>
        <v>255292.47333333336</v>
      </c>
      <c r="E46" s="1550">
        <f>'Крышные ВКРС (2)'!E47*'Крышные ВКРС (2)'!N47</f>
        <v>413399.14</v>
      </c>
      <c r="F46" s="1550">
        <f>'Крышные ВКРС (2)'!F47*'Крышные ВКРС (2)'!N47</f>
        <v>424692.47333333333</v>
      </c>
      <c r="G46" s="1843"/>
      <c r="H46" s="1859"/>
      <c r="I46" s="1859"/>
      <c r="J46" s="1859"/>
      <c r="K46" s="1859"/>
      <c r="L46" s="1859"/>
      <c r="M46" s="1859"/>
    </row>
    <row r="47" spans="1:13" ht="12.75" customHeight="1">
      <c r="G47" s="1816"/>
    </row>
    <row r="48" spans="1:13" ht="12.75" customHeight="1">
      <c r="G48" s="1816"/>
    </row>
    <row r="49" spans="1:11" ht="12.75" customHeight="1"/>
    <row r="50" spans="1:11" ht="12.75" customHeight="1"/>
    <row r="51" spans="1:11" ht="12.75" customHeight="1">
      <c r="A51" s="1855"/>
      <c r="B51" s="1856"/>
      <c r="C51" s="1857"/>
      <c r="D51" s="1858"/>
      <c r="E51" s="1858"/>
      <c r="F51" s="1858"/>
    </row>
    <row r="52" spans="1:11" ht="12.75" customHeight="1">
      <c r="A52" s="1816"/>
      <c r="B52" s="1816"/>
      <c r="C52" s="1816"/>
    </row>
    <row r="53" spans="1:11" ht="12.75" customHeight="1">
      <c r="A53" s="1816"/>
      <c r="B53" s="1816"/>
      <c r="C53" s="1816"/>
    </row>
    <row r="54" spans="1:11" ht="12.75" customHeight="1">
      <c r="A54" s="1816"/>
      <c r="B54" s="1816"/>
      <c r="C54" s="1816"/>
    </row>
    <row r="55" spans="1:11" ht="12.75" customHeight="1"/>
    <row r="56" spans="1:11" ht="12.75" customHeight="1"/>
    <row r="57" spans="1:11" ht="12.75" customHeight="1"/>
    <row r="58" spans="1:11" ht="12.75" customHeight="1"/>
    <row r="59" spans="1:11" ht="12.75" customHeight="1"/>
    <row r="60" spans="1:11" ht="27" customHeight="1"/>
    <row r="61" spans="1:11" ht="16.5" customHeight="1"/>
    <row r="62" spans="1:11" ht="12.75" customHeight="1"/>
    <row r="63" spans="1:11" ht="12.75" customHeight="1">
      <c r="K63" s="1860"/>
    </row>
    <row r="64" spans="1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3.5" customHeight="1"/>
    <row r="122" ht="12.75" customHeight="1"/>
    <row r="123" ht="12.75" customHeight="1"/>
    <row r="124" ht="12.75" customHeight="1"/>
    <row r="125" ht="13.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54" ht="12.75" customHeight="1"/>
  </sheetData>
  <sheetProtection password="C617" sheet="1" objects="1" scenarios="1" selectLockedCells="1" selectUnlockedCells="1"/>
  <mergeCells count="27">
    <mergeCell ref="A42:F42"/>
    <mergeCell ref="A35:F35"/>
    <mergeCell ref="A30:F30"/>
    <mergeCell ref="H34:M34"/>
    <mergeCell ref="H27:M27"/>
    <mergeCell ref="A23:F23"/>
    <mergeCell ref="E4:F4"/>
    <mergeCell ref="I4:I5"/>
    <mergeCell ref="H40:M40"/>
    <mergeCell ref="H19:M19"/>
    <mergeCell ref="A15:F15"/>
    <mergeCell ref="H11:M11"/>
    <mergeCell ref="H6:M6"/>
    <mergeCell ref="A6:F6"/>
    <mergeCell ref="A1:M2"/>
    <mergeCell ref="A3:A5"/>
    <mergeCell ref="B3:C3"/>
    <mergeCell ref="D3:F3"/>
    <mergeCell ref="H3:H5"/>
    <mergeCell ref="I3:J3"/>
    <mergeCell ref="K3:M3"/>
    <mergeCell ref="B4:B5"/>
    <mergeCell ref="C4:C5"/>
    <mergeCell ref="D4:D5"/>
    <mergeCell ref="J4:J5"/>
    <mergeCell ref="K4:K5"/>
    <mergeCell ref="L4:M4"/>
  </mergeCells>
  <printOptions horizontalCentered="1"/>
  <pageMargins left="0.27559055118110237" right="0" top="0" bottom="0.11811023622047245" header="0.19685039370078741" footer="0.19685039370078741"/>
  <pageSetup paperSize="9" scale="8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N76"/>
  <sheetViews>
    <sheetView showGridLines="0" view="pageBreakPreview" topLeftCell="C1" zoomScaleNormal="70" zoomScaleSheetLayoutView="100" zoomScalePageLayoutView="25" workbookViewId="0">
      <selection activeCell="J66" sqref="J66:J70"/>
    </sheetView>
  </sheetViews>
  <sheetFormatPr defaultRowHeight="11.25"/>
  <cols>
    <col min="1" max="1" width="16.5703125" style="62" customWidth="1"/>
    <col min="2" max="2" width="29.28515625" style="62" customWidth="1"/>
    <col min="3" max="3" width="13.7109375" style="436" customWidth="1"/>
    <col min="4" max="4" width="17.28515625" style="436" customWidth="1"/>
    <col min="5" max="8" width="13.7109375" style="436" customWidth="1"/>
    <col min="9" max="9" width="47.42578125" style="436" customWidth="1"/>
    <col min="10" max="10" width="21.7109375" style="437" customWidth="1"/>
    <col min="11" max="11" width="11.28515625" style="67" customWidth="1"/>
    <col min="12" max="13" width="8.7109375" style="67" customWidth="1"/>
    <col min="14" max="14" width="5.5703125" style="67" customWidth="1"/>
    <col min="15" max="15" width="8.7109375" style="67" customWidth="1"/>
    <col min="16" max="16" width="7.28515625" style="67" customWidth="1"/>
    <col min="17" max="17" width="10.5703125" style="67" customWidth="1"/>
    <col min="18" max="18" width="7" style="67" customWidth="1"/>
    <col min="19" max="19" width="9.85546875" style="67" customWidth="1"/>
    <col min="20" max="21" width="8.7109375" style="67" customWidth="1"/>
    <col min="22" max="22" width="10.85546875" style="67" customWidth="1"/>
    <col min="23" max="24" width="5.42578125" style="67" customWidth="1"/>
    <col min="25" max="25" width="10.85546875" style="67" customWidth="1"/>
    <col min="26" max="28" width="9.5703125" style="67" hidden="1" customWidth="1"/>
    <col min="29" max="31" width="9.140625" style="17" hidden="1" customWidth="1"/>
    <col min="32" max="32" width="12.140625" style="87" hidden="1" customWidth="1"/>
    <col min="33" max="33" width="14.7109375" style="17" hidden="1" customWidth="1"/>
    <col min="34" max="34" width="14.7109375" style="17" customWidth="1"/>
    <col min="35" max="35" width="19.140625" style="17" customWidth="1"/>
    <col min="36" max="36" width="9.140625" style="17" customWidth="1"/>
    <col min="37" max="37" width="13.7109375" style="17" customWidth="1"/>
    <col min="38" max="16384" width="9.140625" style="17"/>
  </cols>
  <sheetData>
    <row r="1" spans="1:40" ht="24.75" customHeight="1">
      <c r="A1" s="426"/>
      <c r="B1" s="427"/>
      <c r="C1" s="428"/>
      <c r="D1" s="428"/>
      <c r="E1" s="429"/>
      <c r="F1" s="429"/>
      <c r="G1" s="429"/>
      <c r="H1" s="429"/>
      <c r="I1" s="429"/>
      <c r="J1" s="430"/>
      <c r="K1" s="2528"/>
      <c r="L1" s="252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2528" t="s">
        <v>983</v>
      </c>
      <c r="AA1" s="68"/>
      <c r="AB1" s="68"/>
      <c r="AI1" s="37"/>
    </row>
    <row r="2" spans="1:40" ht="24.75" customHeight="1">
      <c r="A2" s="426"/>
      <c r="B2" s="427"/>
      <c r="C2" s="413"/>
      <c r="D2" s="413"/>
      <c r="E2" s="431"/>
      <c r="F2" s="431"/>
      <c r="G2" s="431"/>
      <c r="H2" s="431"/>
      <c r="I2" s="431"/>
      <c r="J2" s="430"/>
      <c r="K2" s="2528"/>
      <c r="L2" s="252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2528"/>
      <c r="AA2" s="68" t="s">
        <v>200</v>
      </c>
      <c r="AB2" s="68" t="s">
        <v>201</v>
      </c>
      <c r="AC2" s="45" t="s">
        <v>195</v>
      </c>
      <c r="AD2" s="45" t="s">
        <v>196</v>
      </c>
      <c r="AE2" s="45" t="s">
        <v>197</v>
      </c>
      <c r="AF2" s="88" t="s">
        <v>199</v>
      </c>
      <c r="AG2" s="45" t="s">
        <v>198</v>
      </c>
      <c r="AH2" s="45"/>
    </row>
    <row r="3" spans="1:40" ht="25.5" customHeight="1">
      <c r="A3" s="432"/>
      <c r="B3" s="432"/>
      <c r="C3" s="432"/>
      <c r="D3" s="432"/>
      <c r="E3" s="432"/>
      <c r="F3" s="432"/>
      <c r="G3" s="432"/>
      <c r="H3" s="432"/>
      <c r="I3" s="432"/>
      <c r="J3" s="432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51" t="e">
        <f>SUM(Z5:Z71)</f>
        <v>#REF!</v>
      </c>
      <c r="AA3" s="51" t="e">
        <f>SUM(AA5:AA71)</f>
        <v>#REF!</v>
      </c>
      <c r="AB3" s="51" t="e">
        <f>SUM(AB5:AB71)</f>
        <v>#REF!</v>
      </c>
    </row>
    <row r="4" spans="1:40" ht="22.5" customHeight="1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</row>
    <row r="5" spans="1:40" ht="21" customHeight="1">
      <c r="A5" s="434"/>
      <c r="B5" s="434"/>
      <c r="C5" s="434"/>
      <c r="D5" s="434"/>
      <c r="E5" s="434"/>
      <c r="F5" s="434"/>
      <c r="G5" s="434"/>
      <c r="H5" s="434"/>
      <c r="I5" s="434"/>
      <c r="J5" s="434"/>
      <c r="K5" s="44"/>
      <c r="L5" s="44"/>
      <c r="M5" s="17"/>
      <c r="N5" s="17"/>
      <c r="O5" s="17"/>
      <c r="P5" s="17"/>
      <c r="Q5" s="17"/>
      <c r="R5" s="17"/>
      <c r="S5" s="17"/>
      <c r="T5" s="17"/>
      <c r="U5" s="44"/>
      <c r="V5" s="44"/>
      <c r="W5" s="44"/>
      <c r="X5" s="44"/>
      <c r="Y5" s="44"/>
      <c r="Z5" s="61"/>
      <c r="AA5" s="62"/>
      <c r="AB5" s="62"/>
      <c r="AC5" s="42"/>
      <c r="AD5" s="42"/>
      <c r="AE5" s="42"/>
      <c r="AI5" s="36"/>
    </row>
    <row r="6" spans="1:40" ht="12.75" customHeight="1">
      <c r="A6" s="420"/>
      <c r="B6" s="420"/>
      <c r="C6" s="413"/>
      <c r="D6" s="413"/>
      <c r="E6" s="79"/>
      <c r="F6" s="419"/>
      <c r="G6" s="414"/>
      <c r="H6" s="415"/>
      <c r="I6" s="414"/>
      <c r="J6" s="416"/>
      <c r="K6" s="44"/>
      <c r="L6" s="44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44"/>
      <c r="Y6" s="17"/>
      <c r="Z6" s="61" t="e">
        <f>J6*#REF!</f>
        <v>#REF!</v>
      </c>
      <c r="AA6" s="62" t="e">
        <f>IF(OR(AF6="",#REF!=""),0,#REF!*AF6)</f>
        <v>#REF!</v>
      </c>
      <c r="AB6" s="62" t="e">
        <f>IF(OR(AG6="",#REF!=""),0,#REF!*AG6)</f>
        <v>#REF!</v>
      </c>
      <c r="AC6" s="109">
        <v>1055</v>
      </c>
      <c r="AD6" s="109">
        <v>1805</v>
      </c>
      <c r="AE6" s="109">
        <v>855</v>
      </c>
      <c r="AF6" s="87">
        <f t="shared" ref="AF6:AF11" si="0">(AC6/1000)*(AD6/1000)*(AE6/1000)</f>
        <v>1.6281551249999997</v>
      </c>
      <c r="AG6" s="110">
        <v>234</v>
      </c>
      <c r="AH6" s="37"/>
      <c r="AI6" s="36"/>
      <c r="AN6" s="63"/>
    </row>
    <row r="7" spans="1:40" ht="12.75" customHeight="1">
      <c r="A7" s="420"/>
      <c r="B7" s="420"/>
      <c r="C7" s="413"/>
      <c r="D7" s="413"/>
      <c r="E7" s="79"/>
      <c r="F7" s="419"/>
      <c r="G7" s="414"/>
      <c r="H7" s="415"/>
      <c r="I7" s="414"/>
      <c r="J7" s="416"/>
      <c r="K7" s="44"/>
      <c r="L7" s="44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44"/>
      <c r="Y7" s="17"/>
      <c r="Z7" s="61" t="e">
        <f>J7*#REF!</f>
        <v>#REF!</v>
      </c>
      <c r="AA7" s="62" t="e">
        <f>IF(OR(AF7="",#REF!=""),0,#REF!*AF7)</f>
        <v>#REF!</v>
      </c>
      <c r="AB7" s="62" t="e">
        <f>IF(OR(AG7="",#REF!=""),0,#REF!*AG7)</f>
        <v>#REF!</v>
      </c>
      <c r="AC7" s="109">
        <v>1055</v>
      </c>
      <c r="AD7" s="109">
        <v>1805</v>
      </c>
      <c r="AE7" s="109">
        <v>855</v>
      </c>
      <c r="AF7" s="87">
        <f t="shared" si="0"/>
        <v>1.6281551249999997</v>
      </c>
      <c r="AG7" s="110">
        <v>234</v>
      </c>
      <c r="AH7" s="37"/>
      <c r="AI7" s="36"/>
      <c r="AN7" s="63"/>
    </row>
    <row r="8" spans="1:40" ht="12.75" customHeight="1">
      <c r="A8" s="420"/>
      <c r="B8" s="420"/>
      <c r="C8" s="413"/>
      <c r="D8" s="413"/>
      <c r="E8" s="79"/>
      <c r="F8" s="419"/>
      <c r="G8" s="414"/>
      <c r="H8" s="415"/>
      <c r="I8" s="414"/>
      <c r="J8" s="416"/>
      <c r="K8" s="44"/>
      <c r="L8" s="44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44"/>
      <c r="Y8" s="17"/>
      <c r="Z8" s="61" t="e">
        <f>J8*#REF!</f>
        <v>#REF!</v>
      </c>
      <c r="AA8" s="62" t="e">
        <f>IF(OR(AF8="",#REF!=""),0,#REF!*AF8)</f>
        <v>#REF!</v>
      </c>
      <c r="AB8" s="62" t="e">
        <f>IF(OR(AG8="",#REF!=""),0,#REF!*AG8)</f>
        <v>#REF!</v>
      </c>
      <c r="AC8" s="109">
        <v>1055</v>
      </c>
      <c r="AD8" s="109">
        <v>1805</v>
      </c>
      <c r="AE8" s="109">
        <v>855</v>
      </c>
      <c r="AF8" s="87">
        <f t="shared" si="0"/>
        <v>1.6281551249999997</v>
      </c>
      <c r="AG8" s="110">
        <v>252</v>
      </c>
      <c r="AH8" s="37"/>
      <c r="AI8" s="36"/>
      <c r="AN8" s="63"/>
    </row>
    <row r="9" spans="1:40" ht="12.75" customHeight="1">
      <c r="A9" s="420"/>
      <c r="B9" s="420"/>
      <c r="C9" s="413"/>
      <c r="D9" s="413"/>
      <c r="E9" s="79"/>
      <c r="F9" s="419"/>
      <c r="G9" s="414"/>
      <c r="H9" s="415"/>
      <c r="I9" s="414"/>
      <c r="J9" s="416"/>
      <c r="K9" s="44"/>
      <c r="L9" s="44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44"/>
      <c r="Y9" s="17"/>
      <c r="Z9" s="61" t="e">
        <f>J9*#REF!</f>
        <v>#REF!</v>
      </c>
      <c r="AA9" s="62" t="e">
        <f>IF(OR(AF9="",#REF!=""),0,#REF!*AF9)</f>
        <v>#REF!</v>
      </c>
      <c r="AB9" s="62" t="e">
        <f>IF(OR(AG9="",#REF!=""),0,#REF!*AG9)</f>
        <v>#REF!</v>
      </c>
      <c r="AC9" s="109">
        <v>1405</v>
      </c>
      <c r="AD9" s="109">
        <v>1805</v>
      </c>
      <c r="AE9" s="109">
        <v>855</v>
      </c>
      <c r="AF9" s="87">
        <f t="shared" si="0"/>
        <v>2.168301375</v>
      </c>
      <c r="AG9" s="110">
        <v>315</v>
      </c>
      <c r="AH9" s="37"/>
      <c r="AI9" s="36"/>
      <c r="AN9" s="63"/>
    </row>
    <row r="10" spans="1:40" ht="12.75" customHeight="1">
      <c r="A10" s="420"/>
      <c r="B10" s="420"/>
      <c r="C10" s="413"/>
      <c r="D10" s="413"/>
      <c r="E10" s="79"/>
      <c r="F10" s="419"/>
      <c r="G10" s="414"/>
      <c r="H10" s="415"/>
      <c r="I10" s="414"/>
      <c r="J10" s="416"/>
      <c r="K10" s="44"/>
      <c r="L10" s="44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44"/>
      <c r="Y10" s="17"/>
      <c r="Z10" s="61" t="e">
        <f>J10*#REF!</f>
        <v>#REF!</v>
      </c>
      <c r="AA10" s="62" t="e">
        <f>IF(OR(AF10="",#REF!=""),0,#REF!*AF10)</f>
        <v>#REF!</v>
      </c>
      <c r="AB10" s="62" t="e">
        <f>IF(OR(AG10="",#REF!=""),0,#REF!*AG10)</f>
        <v>#REF!</v>
      </c>
      <c r="AC10" s="109">
        <v>1405</v>
      </c>
      <c r="AD10" s="109">
        <v>1805</v>
      </c>
      <c r="AE10" s="109">
        <v>855</v>
      </c>
      <c r="AF10" s="87">
        <f t="shared" si="0"/>
        <v>2.168301375</v>
      </c>
      <c r="AG10" s="110">
        <v>315</v>
      </c>
      <c r="AH10" s="37"/>
      <c r="AI10" s="36"/>
      <c r="AN10" s="63"/>
    </row>
    <row r="11" spans="1:40" ht="12.75" customHeight="1">
      <c r="A11" s="420"/>
      <c r="B11" s="420"/>
      <c r="C11" s="413"/>
      <c r="D11" s="413"/>
      <c r="E11" s="79"/>
      <c r="F11" s="419"/>
      <c r="G11" s="414"/>
      <c r="H11" s="415"/>
      <c r="I11" s="414"/>
      <c r="J11" s="416"/>
      <c r="K11" s="44"/>
      <c r="L11" s="44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44"/>
      <c r="Y11" s="17"/>
      <c r="Z11" s="61" t="e">
        <f>J11*#REF!</f>
        <v>#REF!</v>
      </c>
      <c r="AA11" s="62" t="e">
        <f>IF(OR(AF11="",#REF!=""),0,#REF!*AF11)</f>
        <v>#REF!</v>
      </c>
      <c r="AB11" s="62" t="e">
        <f>IF(OR(AG11="",#REF!=""),0,#REF!*AG11)</f>
        <v>#REF!</v>
      </c>
      <c r="AC11" s="109">
        <v>1405</v>
      </c>
      <c r="AD11" s="109">
        <v>1805</v>
      </c>
      <c r="AE11" s="109">
        <v>855</v>
      </c>
      <c r="AF11" s="87">
        <f t="shared" si="0"/>
        <v>2.168301375</v>
      </c>
      <c r="AG11" s="110">
        <v>323</v>
      </c>
      <c r="AH11" s="37"/>
      <c r="AI11" s="36"/>
      <c r="AN11" s="63"/>
    </row>
    <row r="12" spans="1:40" ht="12.75" customHeight="1">
      <c r="A12" s="420"/>
      <c r="B12" s="420"/>
      <c r="C12" s="413"/>
      <c r="D12" s="413"/>
      <c r="E12" s="79"/>
      <c r="F12" s="419"/>
      <c r="G12" s="414"/>
      <c r="H12" s="415"/>
      <c r="I12" s="414"/>
      <c r="J12" s="416"/>
      <c r="K12" s="44"/>
      <c r="L12" s="44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44"/>
      <c r="Y12" s="17"/>
      <c r="Z12" s="61"/>
      <c r="AA12" s="62"/>
      <c r="AB12" s="62"/>
      <c r="AC12" s="109"/>
      <c r="AD12" s="109"/>
      <c r="AE12" s="109"/>
      <c r="AG12" s="110"/>
      <c r="AH12" s="37"/>
      <c r="AI12" s="36"/>
      <c r="AN12" s="63"/>
    </row>
    <row r="13" spans="1:40" ht="12.75" customHeight="1">
      <c r="A13" s="420"/>
      <c r="B13" s="420"/>
      <c r="C13" s="413"/>
      <c r="D13" s="413"/>
      <c r="E13" s="79"/>
      <c r="F13" s="419"/>
      <c r="G13" s="414"/>
      <c r="H13" s="415"/>
      <c r="I13" s="414"/>
      <c r="J13" s="416"/>
      <c r="K13" s="44"/>
      <c r="L13" s="44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44"/>
      <c r="Y13" s="17"/>
      <c r="Z13" s="61"/>
      <c r="AA13" s="62"/>
      <c r="AB13" s="62"/>
      <c r="AC13" s="109"/>
      <c r="AD13" s="109"/>
      <c r="AE13" s="109"/>
      <c r="AG13" s="110"/>
      <c r="AH13" s="37"/>
      <c r="AI13" s="36"/>
      <c r="AN13" s="63"/>
    </row>
    <row r="14" spans="1:40" ht="12.75" customHeight="1">
      <c r="A14" s="420"/>
      <c r="B14" s="420"/>
      <c r="C14" s="413"/>
      <c r="D14" s="413"/>
      <c r="E14" s="79"/>
      <c r="F14" s="419"/>
      <c r="G14" s="414"/>
      <c r="H14" s="415"/>
      <c r="I14" s="414"/>
      <c r="J14" s="416"/>
      <c r="K14" s="44"/>
      <c r="L14" s="44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44"/>
      <c r="Y14" s="17"/>
      <c r="Z14" s="61"/>
      <c r="AA14" s="62"/>
      <c r="AB14" s="62"/>
      <c r="AC14" s="109"/>
      <c r="AD14" s="109"/>
      <c r="AE14" s="109"/>
      <c r="AG14" s="110"/>
      <c r="AH14" s="37"/>
      <c r="AI14" s="36"/>
      <c r="AN14" s="63"/>
    </row>
    <row r="15" spans="1:40" ht="12.75" customHeight="1">
      <c r="A15" s="420"/>
      <c r="B15" s="420"/>
      <c r="C15" s="413"/>
      <c r="D15" s="413"/>
      <c r="E15" s="79"/>
      <c r="F15" s="419"/>
      <c r="G15" s="414"/>
      <c r="H15" s="415"/>
      <c r="I15" s="414"/>
      <c r="J15" s="416"/>
      <c r="K15" s="44"/>
      <c r="L15" s="44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44"/>
      <c r="Y15" s="17"/>
      <c r="Z15" s="61"/>
      <c r="AA15" s="62"/>
      <c r="AB15" s="62"/>
      <c r="AC15" s="109"/>
      <c r="AD15" s="109"/>
      <c r="AE15" s="109"/>
      <c r="AG15" s="110"/>
      <c r="AH15" s="37"/>
      <c r="AI15" s="36"/>
      <c r="AN15" s="63"/>
    </row>
    <row r="16" spans="1:40" ht="12.75" customHeight="1">
      <c r="A16" s="420"/>
      <c r="B16" s="420"/>
      <c r="C16" s="413"/>
      <c r="D16" s="413"/>
      <c r="E16" s="79"/>
      <c r="F16" s="419"/>
      <c r="G16" s="414"/>
      <c r="H16" s="415"/>
      <c r="I16" s="414"/>
      <c r="J16" s="416"/>
      <c r="K16" s="44"/>
      <c r="L16" s="44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44"/>
      <c r="Y16" s="17"/>
      <c r="Z16" s="61"/>
      <c r="AA16" s="62"/>
      <c r="AB16" s="62"/>
      <c r="AC16" s="109"/>
      <c r="AD16" s="109"/>
      <c r="AE16" s="109"/>
      <c r="AG16" s="110"/>
      <c r="AH16" s="37"/>
      <c r="AI16" s="36"/>
      <c r="AN16" s="63"/>
    </row>
    <row r="17" spans="1:40" ht="12.75" customHeight="1">
      <c r="A17" s="420"/>
      <c r="B17" s="420"/>
      <c r="C17" s="413"/>
      <c r="D17" s="413"/>
      <c r="E17" s="79"/>
      <c r="F17" s="419"/>
      <c r="G17" s="414"/>
      <c r="H17" s="415"/>
      <c r="I17" s="414"/>
      <c r="J17" s="416"/>
      <c r="K17" s="44"/>
      <c r="L17" s="44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44"/>
      <c r="Y17" s="17"/>
      <c r="Z17" s="61"/>
      <c r="AA17" s="62"/>
      <c r="AB17" s="62"/>
      <c r="AC17" s="109"/>
      <c r="AD17" s="109"/>
      <c r="AE17" s="109"/>
      <c r="AG17" s="110"/>
      <c r="AH17" s="37"/>
      <c r="AI17" s="36"/>
      <c r="AN17" s="63"/>
    </row>
    <row r="18" spans="1:40" ht="12.75" customHeight="1">
      <c r="A18" s="420"/>
      <c r="B18" s="420"/>
      <c r="C18" s="413"/>
      <c r="D18" s="413"/>
      <c r="E18" s="79"/>
      <c r="F18" s="419"/>
      <c r="G18" s="414"/>
      <c r="H18" s="415"/>
      <c r="I18" s="414"/>
      <c r="J18" s="416"/>
      <c r="K18" s="44"/>
      <c r="L18" s="44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44"/>
      <c r="Y18" s="17"/>
      <c r="Z18" s="61"/>
      <c r="AA18" s="62"/>
      <c r="AB18" s="62"/>
      <c r="AC18" s="109"/>
      <c r="AD18" s="109"/>
      <c r="AE18" s="109"/>
      <c r="AG18" s="110"/>
      <c r="AH18" s="37"/>
      <c r="AI18" s="36"/>
      <c r="AN18" s="63"/>
    </row>
    <row r="19" spans="1:40" ht="12.75" customHeight="1">
      <c r="A19" s="420"/>
      <c r="B19" s="420"/>
      <c r="C19" s="413"/>
      <c r="D19" s="413"/>
      <c r="E19" s="79"/>
      <c r="F19" s="419"/>
      <c r="G19" s="414"/>
      <c r="H19" s="415"/>
      <c r="I19" s="414"/>
      <c r="J19" s="416"/>
      <c r="K19" s="44"/>
      <c r="L19" s="44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44"/>
      <c r="Y19" s="17"/>
      <c r="Z19" s="61"/>
      <c r="AA19" s="62"/>
      <c r="AB19" s="62"/>
      <c r="AC19" s="109"/>
      <c r="AD19" s="109"/>
      <c r="AE19" s="109"/>
      <c r="AG19" s="110"/>
      <c r="AH19" s="37"/>
      <c r="AI19" s="36"/>
      <c r="AN19" s="63"/>
    </row>
    <row r="20" spans="1:40" ht="21" customHeight="1" thickBot="1">
      <c r="A20" s="420"/>
      <c r="B20" s="420"/>
      <c r="C20" s="413"/>
      <c r="D20" s="413"/>
      <c r="E20" s="79"/>
      <c r="F20" s="419"/>
      <c r="G20" s="414"/>
      <c r="H20" s="415"/>
      <c r="I20" s="414"/>
      <c r="J20" s="416"/>
      <c r="K20" s="44"/>
      <c r="L20" s="44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44"/>
      <c r="Y20" s="17"/>
      <c r="Z20" s="61" t="e">
        <f>J20*#REF!</f>
        <v>#REF!</v>
      </c>
      <c r="AA20" s="62" t="e">
        <f>IF(OR(AF20="",#REF!=""),0,#REF!*AF20)</f>
        <v>#REF!</v>
      </c>
      <c r="AB20" s="62" t="e">
        <f>IF(OR(AG20="",#REF!=""),0,#REF!*AG20)</f>
        <v>#REF!</v>
      </c>
      <c r="AC20" s="109">
        <v>1405</v>
      </c>
      <c r="AD20" s="109">
        <v>1805</v>
      </c>
      <c r="AE20" s="109">
        <v>855</v>
      </c>
      <c r="AF20" s="87">
        <f>(AC20/1000)*(AD20/1000)*(AE20/1000)</f>
        <v>2.168301375</v>
      </c>
      <c r="AG20" s="110">
        <v>358</v>
      </c>
      <c r="AH20" s="37"/>
      <c r="AI20" s="36"/>
      <c r="AN20" s="63"/>
    </row>
    <row r="21" spans="1:40" ht="54" customHeight="1">
      <c r="A21" s="434"/>
      <c r="B21" s="434"/>
      <c r="C21" s="2554" t="s">
        <v>2133</v>
      </c>
      <c r="D21" s="2555"/>
      <c r="E21" s="2556" t="s">
        <v>2120</v>
      </c>
      <c r="F21" s="2556"/>
      <c r="G21" s="2556"/>
      <c r="H21" s="2556"/>
      <c r="I21" s="2556"/>
      <c r="J21" s="453" t="s">
        <v>2135</v>
      </c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44"/>
      <c r="X21" s="44"/>
      <c r="Y21" s="71"/>
      <c r="Z21" s="61"/>
      <c r="AA21" s="62"/>
      <c r="AB21" s="62"/>
      <c r="AH21" s="37"/>
      <c r="AI21" s="36"/>
      <c r="AN21" s="63"/>
    </row>
    <row r="22" spans="1:40" ht="12.75" customHeight="1">
      <c r="A22" s="420"/>
      <c r="B22" s="420"/>
      <c r="C22" s="2529" t="s">
        <v>2121</v>
      </c>
      <c r="D22" s="2530"/>
      <c r="E22" s="2533" t="s">
        <v>2122</v>
      </c>
      <c r="F22" s="2533"/>
      <c r="G22" s="2533"/>
      <c r="H22" s="2533"/>
      <c r="I22" s="2533"/>
      <c r="J22" s="2551">
        <f>'Air Master (2)'!Q17</f>
        <v>138052.992</v>
      </c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44"/>
      <c r="X22" s="44"/>
      <c r="Y22" s="71"/>
      <c r="Z22" s="61" t="e">
        <f>J22*#REF!</f>
        <v>#REF!</v>
      </c>
      <c r="AA22" s="62" t="e">
        <f>IF(OR(AF22="",#REF!=""),0,#REF!*AF22)</f>
        <v>#REF!</v>
      </c>
      <c r="AB22" s="62" t="e">
        <f>IF(OR(AG22="",#REF!=""),0,#REF!*AG22)</f>
        <v>#REF!</v>
      </c>
      <c r="AC22" s="110">
        <v>1450</v>
      </c>
      <c r="AD22" s="110">
        <v>1785</v>
      </c>
      <c r="AE22" s="110">
        <v>560</v>
      </c>
      <c r="AF22" s="87">
        <f>(AC22/1000)*(AD22/1000)*(AE22/1000)</f>
        <v>1.4494200000000002</v>
      </c>
      <c r="AG22" s="110">
        <v>260</v>
      </c>
      <c r="AH22" s="37"/>
      <c r="AI22" s="36"/>
      <c r="AN22" s="63"/>
    </row>
    <row r="23" spans="1:40" ht="12.75" customHeight="1">
      <c r="A23" s="420"/>
      <c r="B23" s="420"/>
      <c r="C23" s="2529"/>
      <c r="D23" s="2530"/>
      <c r="E23" s="2533"/>
      <c r="F23" s="2533"/>
      <c r="G23" s="2533"/>
      <c r="H23" s="2533"/>
      <c r="I23" s="2533"/>
      <c r="J23" s="2552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44"/>
      <c r="X23" s="44"/>
      <c r="Y23" s="71"/>
      <c r="Z23" s="61" t="e">
        <f>J23*#REF!</f>
        <v>#REF!</v>
      </c>
      <c r="AA23" s="62" t="e">
        <f>IF(OR(AF23="",#REF!=""),0,#REF!*AF23)</f>
        <v>#REF!</v>
      </c>
      <c r="AB23" s="62" t="e">
        <f>IF(OR(AG23="",#REF!=""),0,#REF!*AG23)</f>
        <v>#REF!</v>
      </c>
      <c r="AC23" s="110">
        <v>1450</v>
      </c>
      <c r="AD23" s="110">
        <v>1785</v>
      </c>
      <c r="AE23" s="110">
        <v>560</v>
      </c>
      <c r="AF23" s="87">
        <f>(AC23/1000)*(AD23/1000)*(AE23/1000)</f>
        <v>1.4494200000000002</v>
      </c>
      <c r="AG23" s="110">
        <v>290</v>
      </c>
      <c r="AH23" s="37"/>
      <c r="AI23" s="36"/>
      <c r="AN23" s="63"/>
    </row>
    <row r="24" spans="1:40" ht="12.75" customHeight="1">
      <c r="A24" s="420"/>
      <c r="B24" s="420"/>
      <c r="C24" s="2529"/>
      <c r="D24" s="2530"/>
      <c r="E24" s="2533"/>
      <c r="F24" s="2533"/>
      <c r="G24" s="2533"/>
      <c r="H24" s="2533"/>
      <c r="I24" s="2533"/>
      <c r="J24" s="2552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44"/>
      <c r="X24" s="44"/>
      <c r="Y24" s="71"/>
      <c r="Z24" s="61" t="e">
        <f>J24*#REF!</f>
        <v>#REF!</v>
      </c>
      <c r="AA24" s="62" t="e">
        <f>IF(OR(AF24="",#REF!=""),0,#REF!*AF24)</f>
        <v>#REF!</v>
      </c>
      <c r="AB24" s="62" t="e">
        <f>IF(OR(AG24="",#REF!=""),0,#REF!*AG24)</f>
        <v>#REF!</v>
      </c>
      <c r="AC24" s="110">
        <v>2002</v>
      </c>
      <c r="AD24" s="110">
        <v>1787</v>
      </c>
      <c r="AE24" s="110">
        <v>810</v>
      </c>
      <c r="AF24" s="87">
        <f t="shared" ref="AF24:AF31" si="1">(AC24/1000)*(AD24/1000)*(AE24/1000)</f>
        <v>2.8978349399999996</v>
      </c>
      <c r="AG24" s="110">
        <v>485</v>
      </c>
      <c r="AH24" s="37"/>
      <c r="AI24" s="36"/>
      <c r="AN24" s="63"/>
    </row>
    <row r="25" spans="1:40" ht="12.75" customHeight="1">
      <c r="A25" s="420"/>
      <c r="B25" s="420"/>
      <c r="C25" s="2529"/>
      <c r="D25" s="2530"/>
      <c r="E25" s="2533"/>
      <c r="F25" s="2533"/>
      <c r="G25" s="2533"/>
      <c r="H25" s="2533"/>
      <c r="I25" s="2533"/>
      <c r="J25" s="2552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61" t="e">
        <f>J25*#REF!</f>
        <v>#REF!</v>
      </c>
      <c r="AA25" s="62" t="e">
        <f>IF(OR(AF25="",#REF!=""),0,#REF!*AF25)</f>
        <v>#REF!</v>
      </c>
      <c r="AB25" s="62" t="e">
        <f>IF(OR(AG25="",#REF!=""),0,#REF!*AG25)</f>
        <v>#REF!</v>
      </c>
      <c r="AC25" s="110">
        <v>1455</v>
      </c>
      <c r="AD25" s="110">
        <v>1790</v>
      </c>
      <c r="AE25" s="110">
        <v>830</v>
      </c>
      <c r="AF25" s="87">
        <f t="shared" si="1"/>
        <v>2.1616935000000002</v>
      </c>
      <c r="AG25" s="110">
        <v>375</v>
      </c>
      <c r="AH25" s="37"/>
      <c r="AI25" s="36"/>
      <c r="AN25" s="63"/>
    </row>
    <row r="26" spans="1:40" ht="51" customHeight="1">
      <c r="A26" s="420"/>
      <c r="B26" s="420"/>
      <c r="C26" s="2529"/>
      <c r="D26" s="2530"/>
      <c r="E26" s="2533"/>
      <c r="F26" s="2533"/>
      <c r="G26" s="2533"/>
      <c r="H26" s="2533"/>
      <c r="I26" s="2533"/>
      <c r="J26" s="2553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61" t="e">
        <f>J26*#REF!</f>
        <v>#REF!</v>
      </c>
      <c r="AA26" s="62" t="e">
        <f>IF(OR(AF26="",#REF!=""),0,#REF!*AF26)</f>
        <v>#REF!</v>
      </c>
      <c r="AB26" s="62" t="e">
        <f>IF(OR(AG26="",#REF!=""),0,#REF!*AG26)</f>
        <v>#REF!</v>
      </c>
      <c r="AC26" s="110">
        <v>1650</v>
      </c>
      <c r="AD26" s="110">
        <v>1810</v>
      </c>
      <c r="AE26" s="110">
        <v>840</v>
      </c>
      <c r="AF26" s="87">
        <f t="shared" si="1"/>
        <v>2.5086599999999999</v>
      </c>
      <c r="AG26" s="110">
        <v>400</v>
      </c>
      <c r="AH26" s="37"/>
      <c r="AI26" s="36"/>
      <c r="AN26" s="63"/>
    </row>
    <row r="27" spans="1:40" ht="12.75" customHeight="1">
      <c r="A27" s="420"/>
      <c r="B27" s="420"/>
      <c r="C27" s="2529" t="s">
        <v>2123</v>
      </c>
      <c r="D27" s="2530"/>
      <c r="E27" s="2533" t="s">
        <v>2124</v>
      </c>
      <c r="F27" s="2533"/>
      <c r="G27" s="2533"/>
      <c r="H27" s="2533"/>
      <c r="I27" s="2533"/>
      <c r="J27" s="2551">
        <f>'Air Master (2)'!Q22</f>
        <v>153058.75200000001</v>
      </c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61" t="e">
        <f>J27*#REF!</f>
        <v>#REF!</v>
      </c>
      <c r="AA27" s="62" t="e">
        <f>IF(OR(AF27="",#REF!=""),0,#REF!*AF27)</f>
        <v>#REF!</v>
      </c>
      <c r="AB27" s="62" t="e">
        <f>IF(OR(AG27="",#REF!=""),0,#REF!*AG27)</f>
        <v>#REF!</v>
      </c>
      <c r="AC27" s="110">
        <v>1650</v>
      </c>
      <c r="AD27" s="110">
        <v>1810</v>
      </c>
      <c r="AE27" s="110">
        <v>840</v>
      </c>
      <c r="AF27" s="87">
        <f t="shared" si="1"/>
        <v>2.5086599999999999</v>
      </c>
      <c r="AG27" s="110">
        <v>405</v>
      </c>
      <c r="AH27" s="37"/>
      <c r="AI27" s="36"/>
      <c r="AN27" s="63"/>
    </row>
    <row r="28" spans="1:40" ht="12.75" customHeight="1">
      <c r="A28" s="420"/>
      <c r="B28" s="420"/>
      <c r="C28" s="2529"/>
      <c r="D28" s="2530"/>
      <c r="E28" s="2533"/>
      <c r="F28" s="2533"/>
      <c r="G28" s="2533"/>
      <c r="H28" s="2533"/>
      <c r="I28" s="2533"/>
      <c r="J28" s="2552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61" t="e">
        <f>J28*#REF!</f>
        <v>#REF!</v>
      </c>
      <c r="AA28" s="62" t="e">
        <f>IF(OR(AF28="",#REF!=""),0,#REF!*AF28)</f>
        <v>#REF!</v>
      </c>
      <c r="AB28" s="62" t="e">
        <f>IF(OR(AG28="",#REF!=""),0,#REF!*AG28)</f>
        <v>#REF!</v>
      </c>
      <c r="AC28" s="110">
        <v>2600</v>
      </c>
      <c r="AD28" s="110">
        <v>1800</v>
      </c>
      <c r="AE28" s="110">
        <v>825</v>
      </c>
      <c r="AF28" s="87">
        <f t="shared" si="1"/>
        <v>3.8610000000000002</v>
      </c>
      <c r="AG28" s="110">
        <v>590</v>
      </c>
      <c r="AH28" s="37"/>
      <c r="AI28" s="36"/>
      <c r="AN28" s="63"/>
    </row>
    <row r="29" spans="1:40" ht="12.75" customHeight="1">
      <c r="A29" s="420"/>
      <c r="B29" s="420"/>
      <c r="C29" s="2529"/>
      <c r="D29" s="2530"/>
      <c r="E29" s="2533"/>
      <c r="F29" s="2533"/>
      <c r="G29" s="2533"/>
      <c r="H29" s="2533"/>
      <c r="I29" s="2533"/>
      <c r="J29" s="2552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61" t="e">
        <f>J29*#REF!</f>
        <v>#REF!</v>
      </c>
      <c r="AA29" s="62" t="e">
        <f>IF(OR(AF29="",#REF!=""),0,#REF!*AF29)</f>
        <v>#REF!</v>
      </c>
      <c r="AB29" s="62" t="e">
        <f>IF(OR(AG29="",#REF!=""),0,#REF!*AG29)</f>
        <v>#REF!</v>
      </c>
      <c r="AC29" s="110">
        <v>2600</v>
      </c>
      <c r="AD29" s="110">
        <v>1800</v>
      </c>
      <c r="AE29" s="110">
        <v>825</v>
      </c>
      <c r="AF29" s="87">
        <f t="shared" si="1"/>
        <v>3.8610000000000002</v>
      </c>
      <c r="AG29" s="110">
        <v>590</v>
      </c>
      <c r="AH29" s="37"/>
      <c r="AI29" s="36"/>
      <c r="AN29" s="63"/>
    </row>
    <row r="30" spans="1:40" ht="12.75" customHeight="1">
      <c r="A30" s="417"/>
      <c r="B30" s="417"/>
      <c r="C30" s="2529"/>
      <c r="D30" s="2530"/>
      <c r="E30" s="2533"/>
      <c r="F30" s="2533"/>
      <c r="G30" s="2533"/>
      <c r="H30" s="2533"/>
      <c r="I30" s="2533"/>
      <c r="J30" s="2552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61" t="e">
        <f>J30*#REF!</f>
        <v>#REF!</v>
      </c>
      <c r="AA30" s="62" t="e">
        <f>IF(OR(AF30="",#REF!=""),0,#REF!*AF30)</f>
        <v>#REF!</v>
      </c>
      <c r="AB30" s="62" t="e">
        <f>IF(OR(AG30="",#REF!=""),0,#REF!*AG30)</f>
        <v>#REF!</v>
      </c>
      <c r="AC30" s="110">
        <v>2600</v>
      </c>
      <c r="AD30" s="110">
        <v>1800</v>
      </c>
      <c r="AE30" s="110">
        <v>825</v>
      </c>
      <c r="AF30" s="87">
        <f t="shared" si="1"/>
        <v>3.8610000000000002</v>
      </c>
      <c r="AG30" s="110">
        <v>635</v>
      </c>
      <c r="AH30" s="37"/>
      <c r="AI30" s="36"/>
      <c r="AN30" s="63"/>
    </row>
    <row r="31" spans="1:40" ht="57.75" customHeight="1">
      <c r="A31" s="417"/>
      <c r="B31" s="417"/>
      <c r="C31" s="2529"/>
      <c r="D31" s="2530"/>
      <c r="E31" s="2533"/>
      <c r="F31" s="2533"/>
      <c r="G31" s="2533"/>
      <c r="H31" s="2533"/>
      <c r="I31" s="2533"/>
      <c r="J31" s="2553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61" t="e">
        <f>J31*#REF!</f>
        <v>#REF!</v>
      </c>
      <c r="AA31" s="62" t="e">
        <f>IF(OR(AF31="",#REF!=""),0,#REF!*AF31)</f>
        <v>#REF!</v>
      </c>
      <c r="AB31" s="62" t="e">
        <f>IF(OR(AG31="",#REF!=""),0,#REF!*AG31)</f>
        <v>#REF!</v>
      </c>
      <c r="AC31" s="110">
        <v>2600</v>
      </c>
      <c r="AD31" s="110">
        <v>1800</v>
      </c>
      <c r="AE31" s="110">
        <v>825</v>
      </c>
      <c r="AF31" s="87">
        <f t="shared" si="1"/>
        <v>3.8610000000000002</v>
      </c>
      <c r="AG31" s="110">
        <v>635</v>
      </c>
      <c r="AH31" s="37"/>
      <c r="AI31" s="36"/>
      <c r="AN31" s="63"/>
    </row>
    <row r="32" spans="1:40" ht="15" customHeight="1">
      <c r="A32" s="434"/>
      <c r="B32" s="434"/>
      <c r="C32" s="2529" t="s">
        <v>2125</v>
      </c>
      <c r="D32" s="2530"/>
      <c r="E32" s="2533" t="s">
        <v>2126</v>
      </c>
      <c r="F32" s="2533"/>
      <c r="G32" s="2533"/>
      <c r="H32" s="2533"/>
      <c r="I32" s="2533"/>
      <c r="J32" s="2547">
        <f>'Air Master (2)'!Q27</f>
        <v>204078.33600000001</v>
      </c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61"/>
      <c r="AA32" s="62"/>
      <c r="AB32" s="62"/>
      <c r="AC32" s="42"/>
      <c r="AD32" s="42"/>
      <c r="AE32" s="42"/>
      <c r="AI32" s="36"/>
      <c r="AN32" s="63"/>
    </row>
    <row r="33" spans="1:40" ht="12.75" customHeight="1">
      <c r="A33" s="418"/>
      <c r="B33" s="418"/>
      <c r="C33" s="2529"/>
      <c r="D33" s="2530"/>
      <c r="E33" s="2533"/>
      <c r="F33" s="2533"/>
      <c r="G33" s="2533"/>
      <c r="H33" s="2533"/>
      <c r="I33" s="2533"/>
      <c r="J33" s="2548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61" t="e">
        <f>J33*#REF!</f>
        <v>#REF!</v>
      </c>
      <c r="AA33" s="62" t="e">
        <f>IF(OR(AF33="",#REF!=""),0,#REF!*AF33)</f>
        <v>#REF!</v>
      </c>
      <c r="AB33" s="62" t="e">
        <f>IF(OR(AG33="",#REF!=""),0,#REF!*AG33)</f>
        <v>#REF!</v>
      </c>
      <c r="AC33" s="42">
        <v>1100</v>
      </c>
      <c r="AD33" s="42">
        <v>1120</v>
      </c>
      <c r="AE33" s="42">
        <v>435</v>
      </c>
      <c r="AF33" s="87">
        <f>(AC33/1000)*(AD33/1000)*(AE33/1000)</f>
        <v>0.53592000000000006</v>
      </c>
      <c r="AG33" s="110">
        <v>67</v>
      </c>
      <c r="AH33" s="110"/>
      <c r="AI33" s="36"/>
      <c r="AN33" s="63"/>
    </row>
    <row r="34" spans="1:40" ht="12.75" customHeight="1">
      <c r="A34" s="418"/>
      <c r="B34" s="418"/>
      <c r="C34" s="2529"/>
      <c r="D34" s="2530"/>
      <c r="E34" s="2533"/>
      <c r="F34" s="2533"/>
      <c r="G34" s="2533"/>
      <c r="H34" s="2533"/>
      <c r="I34" s="2533"/>
      <c r="J34" s="2548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61" t="e">
        <f>J34*#REF!</f>
        <v>#REF!</v>
      </c>
      <c r="AA34" s="62" t="e">
        <f>IF(OR(AF34="",#REF!=""),0,#REF!*AF34)</f>
        <v>#REF!</v>
      </c>
      <c r="AB34" s="62" t="e">
        <f>IF(OR(AG34="",#REF!=""),0,#REF!*AG34)</f>
        <v>#REF!</v>
      </c>
      <c r="AC34" s="42">
        <v>1100</v>
      </c>
      <c r="AD34" s="42">
        <v>1120</v>
      </c>
      <c r="AE34" s="42">
        <v>435</v>
      </c>
      <c r="AF34" s="87">
        <f>(AC34/1000)*(AD34/1000)*(AE34/1000)</f>
        <v>0.53592000000000006</v>
      </c>
      <c r="AG34" s="110">
        <v>81</v>
      </c>
      <c r="AH34" s="110"/>
      <c r="AI34" s="36"/>
      <c r="AN34" s="63"/>
    </row>
    <row r="35" spans="1:40" ht="12.75" customHeight="1">
      <c r="A35" s="420"/>
      <c r="B35" s="420"/>
      <c r="C35" s="2529"/>
      <c r="D35" s="2530"/>
      <c r="E35" s="2533"/>
      <c r="F35" s="2533"/>
      <c r="G35" s="2533"/>
      <c r="H35" s="2533"/>
      <c r="I35" s="2533"/>
      <c r="J35" s="2548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61" t="e">
        <f>J35*#REF!</f>
        <v>#REF!</v>
      </c>
      <c r="AA35" s="62" t="e">
        <f>IF(OR(AF35="",#REF!=""),0,#REF!*AF35)</f>
        <v>#REF!</v>
      </c>
      <c r="AB35" s="62" t="e">
        <f>IF(OR(AG35="",#REF!=""),0,#REF!*AG35)</f>
        <v>#REF!</v>
      </c>
      <c r="AC35" s="42">
        <v>1030</v>
      </c>
      <c r="AD35" s="42">
        <v>1456</v>
      </c>
      <c r="AE35" s="42">
        <v>435</v>
      </c>
      <c r="AF35" s="87">
        <f>(AC35/1000)*(AD35/1000)*(AE35/1000)</f>
        <v>0.65236079999999996</v>
      </c>
      <c r="AG35" s="110">
        <v>106</v>
      </c>
      <c r="AH35" s="110"/>
      <c r="AI35" s="36"/>
      <c r="AN35" s="63"/>
    </row>
    <row r="36" spans="1:40" ht="12.75" customHeight="1">
      <c r="A36" s="418"/>
      <c r="B36" s="418"/>
      <c r="C36" s="2529"/>
      <c r="D36" s="2530"/>
      <c r="E36" s="2533"/>
      <c r="F36" s="2533"/>
      <c r="G36" s="2533"/>
      <c r="H36" s="2533"/>
      <c r="I36" s="2533"/>
      <c r="J36" s="2548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61" t="e">
        <f>J36*#REF!</f>
        <v>#REF!</v>
      </c>
      <c r="AA36" s="62" t="e">
        <f>IF(OR(AF36="",#REF!=""),0,#REF!*AF36)</f>
        <v>#REF!</v>
      </c>
      <c r="AB36" s="62" t="e">
        <f>IF(OR(AG36="",#REF!=""),0,#REF!*AG36)</f>
        <v>#REF!</v>
      </c>
      <c r="AC36" s="42">
        <v>1030</v>
      </c>
      <c r="AD36" s="42">
        <v>1456</v>
      </c>
      <c r="AE36" s="42">
        <v>435</v>
      </c>
      <c r="AF36" s="87">
        <f>(AC36/1000)*(AD36/1000)*(AE36/1000)</f>
        <v>0.65236079999999996</v>
      </c>
      <c r="AG36" s="110">
        <v>106</v>
      </c>
      <c r="AH36" s="110"/>
      <c r="AI36" s="36"/>
      <c r="AN36" s="63"/>
    </row>
    <row r="37" spans="1:40" ht="12.75" customHeight="1">
      <c r="A37" s="418"/>
      <c r="B37" s="418"/>
      <c r="C37" s="2529"/>
      <c r="D37" s="2530"/>
      <c r="E37" s="2533"/>
      <c r="F37" s="2533"/>
      <c r="G37" s="2533"/>
      <c r="H37" s="2533"/>
      <c r="I37" s="2533"/>
      <c r="J37" s="2548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61" t="e">
        <f>J37*#REF!</f>
        <v>#REF!</v>
      </c>
      <c r="AA37" s="62" t="e">
        <f>IF(OR(AF37="",#REF!=""),0,#REF!*AF37)</f>
        <v>#REF!</v>
      </c>
      <c r="AB37" s="62" t="e">
        <f>IF(OR(AG37="",#REF!=""),0,#REF!*AG37)</f>
        <v>#REF!</v>
      </c>
      <c r="AC37" s="42">
        <v>1030</v>
      </c>
      <c r="AD37" s="42">
        <v>1456</v>
      </c>
      <c r="AE37" s="42">
        <v>435</v>
      </c>
      <c r="AF37" s="87">
        <f>(AC37/1000)*(AD37/1000)*(AE37/1000)</f>
        <v>0.65236079999999996</v>
      </c>
      <c r="AG37" s="110">
        <v>111</v>
      </c>
      <c r="AH37" s="110"/>
      <c r="AI37" s="36"/>
      <c r="AN37" s="63"/>
    </row>
    <row r="38" spans="1:40" ht="113.25" customHeight="1" thickBot="1">
      <c r="A38" s="434"/>
      <c r="B38" s="434"/>
      <c r="C38" s="2531"/>
      <c r="D38" s="2532"/>
      <c r="E38" s="2534"/>
      <c r="F38" s="2534"/>
      <c r="G38" s="2534"/>
      <c r="H38" s="2534"/>
      <c r="I38" s="2534"/>
      <c r="J38" s="2549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61"/>
      <c r="AA38" s="62"/>
      <c r="AB38" s="62"/>
      <c r="AC38" s="42"/>
      <c r="AD38" s="42"/>
      <c r="AE38" s="42"/>
      <c r="AI38" s="36"/>
      <c r="AN38" s="63"/>
    </row>
    <row r="39" spans="1:40" ht="12" customHeight="1">
      <c r="A39" s="434"/>
      <c r="B39" s="434"/>
      <c r="C39" s="460"/>
      <c r="D39" s="460"/>
      <c r="E39" s="461"/>
      <c r="F39" s="461"/>
      <c r="G39" s="461"/>
      <c r="H39" s="461"/>
      <c r="I39" s="461"/>
      <c r="J39" s="462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61"/>
      <c r="AA39" s="62"/>
      <c r="AB39" s="62"/>
      <c r="AC39" s="42"/>
      <c r="AD39" s="42"/>
      <c r="AE39" s="42"/>
      <c r="AI39" s="36"/>
      <c r="AN39" s="63"/>
    </row>
    <row r="40" spans="1:40" ht="12" customHeight="1">
      <c r="A40" s="2527"/>
      <c r="B40" s="2527"/>
      <c r="C40" s="2527"/>
      <c r="D40" s="2527"/>
      <c r="E40" s="2527"/>
      <c r="F40" s="2527"/>
      <c r="G40" s="2527"/>
      <c r="H40" s="2527"/>
      <c r="I40" s="2527"/>
      <c r="J40" s="2527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61"/>
      <c r="AA40" s="62"/>
      <c r="AB40" s="62"/>
      <c r="AC40" s="42"/>
      <c r="AD40" s="42"/>
      <c r="AE40" s="42"/>
      <c r="AI40" s="36"/>
      <c r="AN40" s="63"/>
    </row>
    <row r="41" spans="1:40" ht="12" customHeight="1">
      <c r="A41" s="2527"/>
      <c r="B41" s="2527"/>
      <c r="C41" s="2527"/>
      <c r="D41" s="2527"/>
      <c r="E41" s="2527"/>
      <c r="F41" s="2527"/>
      <c r="G41" s="2527"/>
      <c r="H41" s="2527"/>
      <c r="I41" s="2527"/>
      <c r="J41" s="2527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61"/>
      <c r="AA41" s="62"/>
      <c r="AB41" s="62"/>
      <c r="AC41" s="42"/>
      <c r="AD41" s="42"/>
      <c r="AE41" s="42"/>
      <c r="AI41" s="36"/>
      <c r="AN41" s="63"/>
    </row>
    <row r="42" spans="1:40" ht="12" customHeight="1">
      <c r="A42" s="2527"/>
      <c r="B42" s="2527"/>
      <c r="C42" s="2527"/>
      <c r="D42" s="2527"/>
      <c r="E42" s="2527"/>
      <c r="F42" s="2527"/>
      <c r="G42" s="2527"/>
      <c r="H42" s="2527"/>
      <c r="I42" s="2527"/>
      <c r="J42" s="2527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61"/>
      <c r="AA42" s="62"/>
      <c r="AB42" s="62"/>
      <c r="AC42" s="42"/>
      <c r="AD42" s="42"/>
      <c r="AE42" s="42"/>
      <c r="AI42" s="36"/>
      <c r="AN42" s="63"/>
    </row>
    <row r="43" spans="1:40" ht="12" customHeight="1">
      <c r="A43" s="2527"/>
      <c r="B43" s="2527"/>
      <c r="C43" s="2527"/>
      <c r="D43" s="2527"/>
      <c r="E43" s="2527"/>
      <c r="F43" s="2527"/>
      <c r="G43" s="2527"/>
      <c r="H43" s="2527"/>
      <c r="I43" s="2527"/>
      <c r="J43" s="2527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61"/>
      <c r="AA43" s="62"/>
      <c r="AB43" s="62"/>
      <c r="AC43" s="42"/>
      <c r="AD43" s="42"/>
      <c r="AE43" s="42"/>
      <c r="AI43" s="36"/>
      <c r="AN43" s="63"/>
    </row>
    <row r="44" spans="1:40" ht="12" customHeight="1">
      <c r="A44" s="2527"/>
      <c r="B44" s="2527"/>
      <c r="C44" s="2527"/>
      <c r="D44" s="2527"/>
      <c r="E44" s="2527"/>
      <c r="F44" s="2527"/>
      <c r="G44" s="2527"/>
      <c r="H44" s="2527"/>
      <c r="I44" s="2527"/>
      <c r="J44" s="2527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61"/>
      <c r="AA44" s="62"/>
      <c r="AB44" s="62"/>
      <c r="AC44" s="42"/>
      <c r="AD44" s="42"/>
      <c r="AE44" s="42"/>
      <c r="AI44" s="36"/>
      <c r="AN44" s="63"/>
    </row>
    <row r="45" spans="1:40" ht="12" customHeight="1">
      <c r="A45" s="2527"/>
      <c r="B45" s="2527"/>
      <c r="C45" s="2527"/>
      <c r="D45" s="2527"/>
      <c r="E45" s="2527"/>
      <c r="F45" s="2527"/>
      <c r="G45" s="2527"/>
      <c r="H45" s="2527"/>
      <c r="I45" s="2527"/>
      <c r="J45" s="2527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61"/>
      <c r="AA45" s="62"/>
      <c r="AB45" s="62"/>
      <c r="AC45" s="42"/>
      <c r="AD45" s="42"/>
      <c r="AE45" s="42"/>
      <c r="AI45" s="36"/>
      <c r="AN45" s="63"/>
    </row>
    <row r="46" spans="1:40" ht="12" customHeight="1">
      <c r="A46" s="2527"/>
      <c r="B46" s="2527"/>
      <c r="C46" s="2527"/>
      <c r="D46" s="2527"/>
      <c r="E46" s="2527"/>
      <c r="F46" s="2527"/>
      <c r="G46" s="2527"/>
      <c r="H46" s="2527"/>
      <c r="I46" s="2527"/>
      <c r="J46" s="2527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61"/>
      <c r="AA46" s="62"/>
      <c r="AB46" s="62"/>
      <c r="AC46" s="42"/>
      <c r="AD46" s="42"/>
      <c r="AE46" s="42"/>
      <c r="AI46" s="36"/>
      <c r="AN46" s="63"/>
    </row>
    <row r="47" spans="1:40" ht="12" customHeight="1">
      <c r="A47" s="2527"/>
      <c r="B47" s="2527"/>
      <c r="C47" s="2527"/>
      <c r="D47" s="2527"/>
      <c r="E47" s="2527"/>
      <c r="F47" s="2527"/>
      <c r="G47" s="2527"/>
      <c r="H47" s="2527"/>
      <c r="I47" s="2527"/>
      <c r="J47" s="2527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61"/>
      <c r="AA47" s="62"/>
      <c r="AB47" s="62"/>
      <c r="AC47" s="42"/>
      <c r="AD47" s="42"/>
      <c r="AE47" s="42"/>
      <c r="AI47" s="36"/>
      <c r="AN47" s="63"/>
    </row>
    <row r="48" spans="1:40" ht="12" customHeight="1">
      <c r="A48" s="2527"/>
      <c r="B48" s="2527"/>
      <c r="C48" s="2527"/>
      <c r="D48" s="2527"/>
      <c r="E48" s="2527"/>
      <c r="F48" s="2527"/>
      <c r="G48" s="2527"/>
      <c r="H48" s="2527"/>
      <c r="I48" s="2527"/>
      <c r="J48" s="2527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61"/>
      <c r="AA48" s="62"/>
      <c r="AB48" s="62"/>
      <c r="AC48" s="42"/>
      <c r="AD48" s="42"/>
      <c r="AE48" s="42"/>
      <c r="AI48" s="36"/>
      <c r="AN48" s="63"/>
    </row>
    <row r="49" spans="1:40" ht="12" customHeight="1">
      <c r="A49" s="2527"/>
      <c r="B49" s="2527"/>
      <c r="C49" s="2527"/>
      <c r="D49" s="2527"/>
      <c r="E49" s="2527"/>
      <c r="F49" s="2527"/>
      <c r="G49" s="2527"/>
      <c r="H49" s="2527"/>
      <c r="I49" s="2527"/>
      <c r="J49" s="2527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61"/>
      <c r="AA49" s="62"/>
      <c r="AB49" s="62"/>
      <c r="AC49" s="42"/>
      <c r="AD49" s="42"/>
      <c r="AE49" s="42"/>
      <c r="AI49" s="36"/>
      <c r="AN49" s="63"/>
    </row>
    <row r="50" spans="1:40" ht="12" customHeight="1">
      <c r="A50" s="2527"/>
      <c r="B50" s="2527"/>
      <c r="C50" s="2527"/>
      <c r="D50" s="2527"/>
      <c r="E50" s="2527"/>
      <c r="F50" s="2527"/>
      <c r="G50" s="2527"/>
      <c r="H50" s="2527"/>
      <c r="I50" s="2527"/>
      <c r="J50" s="2527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61"/>
      <c r="AA50" s="62"/>
      <c r="AB50" s="62"/>
      <c r="AC50" s="42"/>
      <c r="AD50" s="42"/>
      <c r="AE50" s="42"/>
      <c r="AI50" s="36"/>
      <c r="AN50" s="63"/>
    </row>
    <row r="51" spans="1:40" ht="12" customHeight="1">
      <c r="A51" s="2527"/>
      <c r="B51" s="2527"/>
      <c r="C51" s="2527"/>
      <c r="D51" s="2527"/>
      <c r="E51" s="2527"/>
      <c r="F51" s="2527"/>
      <c r="G51" s="2527"/>
      <c r="H51" s="2527"/>
      <c r="I51" s="2527"/>
      <c r="J51" s="2527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61"/>
      <c r="AA51" s="62"/>
      <c r="AB51" s="62"/>
      <c r="AC51" s="42"/>
      <c r="AD51" s="42"/>
      <c r="AE51" s="42"/>
      <c r="AI51" s="36"/>
      <c r="AN51" s="63"/>
    </row>
    <row r="52" spans="1:40" ht="12" customHeight="1">
      <c r="A52" s="2527"/>
      <c r="B52" s="2527"/>
      <c r="C52" s="2527"/>
      <c r="D52" s="2527"/>
      <c r="E52" s="2527"/>
      <c r="F52" s="2527"/>
      <c r="G52" s="2527"/>
      <c r="H52" s="2527"/>
      <c r="I52" s="2527"/>
      <c r="J52" s="2527"/>
      <c r="K52" s="44"/>
      <c r="L52" s="44"/>
      <c r="M52" s="44"/>
      <c r="N52" s="44"/>
      <c r="O52" s="44"/>
      <c r="P52" s="44"/>
      <c r="Q52" s="44"/>
      <c r="R52" s="44"/>
      <c r="S52" s="44"/>
      <c r="T52" s="463"/>
      <c r="U52" s="44"/>
      <c r="V52" s="44"/>
      <c r="W52" s="44"/>
      <c r="X52" s="44"/>
      <c r="Y52" s="44"/>
      <c r="Z52" s="61"/>
      <c r="AA52" s="62"/>
      <c r="AB52" s="62"/>
      <c r="AC52" s="42"/>
      <c r="AD52" s="42"/>
      <c r="AE52" s="42"/>
      <c r="AI52" s="36"/>
      <c r="AN52" s="63"/>
    </row>
    <row r="53" spans="1:40" s="47" customFormat="1" ht="12.75" customHeight="1" thickBot="1">
      <c r="A53" s="420"/>
      <c r="B53" s="420"/>
      <c r="C53" s="454"/>
      <c r="D53" s="454"/>
      <c r="E53" s="455"/>
      <c r="F53" s="456"/>
      <c r="G53" s="457"/>
      <c r="H53" s="458"/>
      <c r="I53" s="457"/>
      <c r="J53" s="459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61" t="e">
        <f>J53*#REF!</f>
        <v>#REF!</v>
      </c>
      <c r="AA53" s="62" t="e">
        <f>IF(OR(AF53="",#REF!=""),0,#REF!*AF53)</f>
        <v>#REF!</v>
      </c>
      <c r="AB53" s="62" t="e">
        <f>IF(OR(AG53="",#REF!=""),0,#REF!*AG53)</f>
        <v>#REF!</v>
      </c>
      <c r="AC53" s="425">
        <v>1030</v>
      </c>
      <c r="AD53" s="425">
        <v>1456</v>
      </c>
      <c r="AE53" s="425">
        <v>435</v>
      </c>
      <c r="AF53" s="438">
        <f t="shared" ref="AF53:AF59" si="2">(AC53/1000)*(AD53/1000)*(AE53/1000)</f>
        <v>0.65236079999999996</v>
      </c>
      <c r="AG53" s="111">
        <v>103</v>
      </c>
      <c r="AH53" s="111"/>
      <c r="AI53" s="424"/>
      <c r="AN53" s="46"/>
    </row>
    <row r="54" spans="1:40" ht="12.75" customHeight="1">
      <c r="A54" s="420"/>
      <c r="B54" s="420"/>
      <c r="C54" s="2543" t="s">
        <v>2127</v>
      </c>
      <c r="D54" s="2544"/>
      <c r="E54" s="2537" t="s">
        <v>2120</v>
      </c>
      <c r="F54" s="2538"/>
      <c r="G54" s="2538"/>
      <c r="H54" s="2538"/>
      <c r="I54" s="2539"/>
      <c r="J54" s="2535" t="s">
        <v>2135</v>
      </c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61" t="e">
        <f>J54*#REF!</f>
        <v>#VALUE!</v>
      </c>
      <c r="AA54" s="62" t="e">
        <f>IF(OR(AF54="",#REF!=""),0,#REF!*AF54)</f>
        <v>#REF!</v>
      </c>
      <c r="AB54" s="62" t="e">
        <f>IF(OR(AG54="",#REF!=""),0,#REF!*AG54)</f>
        <v>#REF!</v>
      </c>
      <c r="AC54" s="42">
        <v>1030</v>
      </c>
      <c r="AD54" s="42">
        <v>1456</v>
      </c>
      <c r="AE54" s="42">
        <v>435</v>
      </c>
      <c r="AF54" s="87">
        <f t="shared" si="2"/>
        <v>0.65236079999999996</v>
      </c>
      <c r="AG54" s="110">
        <v>103</v>
      </c>
      <c r="AH54" s="110"/>
      <c r="AI54" s="36"/>
      <c r="AN54" s="63"/>
    </row>
    <row r="55" spans="1:40" ht="38.25" customHeight="1">
      <c r="A55" s="418"/>
      <c r="B55" s="418"/>
      <c r="C55" s="2545"/>
      <c r="D55" s="2546"/>
      <c r="E55" s="2540"/>
      <c r="F55" s="2541"/>
      <c r="G55" s="2541"/>
      <c r="H55" s="2541"/>
      <c r="I55" s="2542"/>
      <c r="J55" s="2536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61" t="e">
        <f>J55*#REF!</f>
        <v>#REF!</v>
      </c>
      <c r="AA55" s="62" t="e">
        <f>IF(OR(AF55="",#REF!=""),0,#REF!*AF55)</f>
        <v>#REF!</v>
      </c>
      <c r="AB55" s="62" t="e">
        <f>IF(OR(AG55="",#REF!=""),0,#REF!*AG55)</f>
        <v>#REF!</v>
      </c>
      <c r="AC55" s="42">
        <v>1030</v>
      </c>
      <c r="AD55" s="42">
        <v>1456</v>
      </c>
      <c r="AE55" s="42">
        <v>435</v>
      </c>
      <c r="AF55" s="87">
        <f t="shared" si="2"/>
        <v>0.65236079999999996</v>
      </c>
      <c r="AG55" s="110">
        <v>113</v>
      </c>
      <c r="AH55" s="110"/>
      <c r="AI55" s="36"/>
      <c r="AN55" s="63"/>
    </row>
    <row r="56" spans="1:40" ht="12.95" customHeight="1">
      <c r="A56" s="418"/>
      <c r="B56" s="418"/>
      <c r="C56" s="2529" t="s">
        <v>2128</v>
      </c>
      <c r="D56" s="2530"/>
      <c r="E56" s="2533" t="s">
        <v>2136</v>
      </c>
      <c r="F56" s="2533"/>
      <c r="G56" s="2533"/>
      <c r="H56" s="2533"/>
      <c r="I56" s="2533"/>
      <c r="J56" s="2551">
        <f>'Air Master (2)'!Q35</f>
        <v>16006.144</v>
      </c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61" t="e">
        <f>J56*#REF!</f>
        <v>#REF!</v>
      </c>
      <c r="AA56" s="62" t="e">
        <f>IF(OR(AF56="",#REF!=""),0,#REF!*AF56)</f>
        <v>#REF!</v>
      </c>
      <c r="AB56" s="62" t="e">
        <f>IF(OR(AG56="",#REF!=""),0,#REF!*AG56)</f>
        <v>#REF!</v>
      </c>
      <c r="AC56" s="42">
        <v>1456</v>
      </c>
      <c r="AD56" s="42">
        <v>1030</v>
      </c>
      <c r="AE56" s="42">
        <v>435</v>
      </c>
      <c r="AF56" s="87">
        <f t="shared" si="2"/>
        <v>0.65236079999999996</v>
      </c>
      <c r="AG56" s="110">
        <v>118</v>
      </c>
      <c r="AH56" s="110"/>
      <c r="AI56" s="36"/>
      <c r="AN56" s="63"/>
    </row>
    <row r="57" spans="1:40" ht="12.95" customHeight="1">
      <c r="A57" s="418"/>
      <c r="B57" s="418"/>
      <c r="C57" s="2529"/>
      <c r="D57" s="2530"/>
      <c r="E57" s="2533"/>
      <c r="F57" s="2533"/>
      <c r="G57" s="2533"/>
      <c r="H57" s="2533"/>
      <c r="I57" s="2533"/>
      <c r="J57" s="2552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61" t="e">
        <f>J57*#REF!</f>
        <v>#REF!</v>
      </c>
      <c r="AA57" s="62" t="e">
        <f>IF(OR(AF57="",#REF!=""),0,#REF!*AF57)</f>
        <v>#REF!</v>
      </c>
      <c r="AB57" s="62" t="e">
        <f>IF(OR(AG57="",#REF!=""),0,#REF!*AG57)</f>
        <v>#REF!</v>
      </c>
      <c r="AC57" s="42">
        <v>1575</v>
      </c>
      <c r="AD57" s="42">
        <v>1270</v>
      </c>
      <c r="AE57" s="42">
        <v>480</v>
      </c>
      <c r="AF57" s="87">
        <f t="shared" si="2"/>
        <v>0.96011999999999986</v>
      </c>
      <c r="AG57" s="110">
        <v>153</v>
      </c>
      <c r="AH57" s="110"/>
      <c r="AI57" s="36"/>
      <c r="AN57" s="63"/>
    </row>
    <row r="58" spans="1:40" ht="12.95" customHeight="1">
      <c r="A58" s="418"/>
      <c r="B58" s="418"/>
      <c r="C58" s="2529"/>
      <c r="D58" s="2530"/>
      <c r="E58" s="2533"/>
      <c r="F58" s="2533"/>
      <c r="G58" s="2533"/>
      <c r="H58" s="2533"/>
      <c r="I58" s="2533"/>
      <c r="J58" s="2552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61" t="e">
        <f>J58*#REF!</f>
        <v>#REF!</v>
      </c>
      <c r="AA58" s="62" t="e">
        <f>IF(OR(AF58="",#REF!=""),0,#REF!*AF58)</f>
        <v>#REF!</v>
      </c>
      <c r="AB58" s="62" t="e">
        <f>IF(OR(AG58="",#REF!=""),0,#REF!*AG58)</f>
        <v>#REF!</v>
      </c>
      <c r="AC58" s="42">
        <v>1575</v>
      </c>
      <c r="AD58" s="42">
        <v>1270</v>
      </c>
      <c r="AE58" s="42">
        <v>480</v>
      </c>
      <c r="AF58" s="87">
        <f t="shared" si="2"/>
        <v>0.96011999999999986</v>
      </c>
      <c r="AG58" s="110">
        <v>162.5</v>
      </c>
      <c r="AH58" s="110"/>
      <c r="AI58" s="36"/>
      <c r="AN58" s="63"/>
    </row>
    <row r="59" spans="1:40" ht="12.95" customHeight="1">
      <c r="A59" s="418"/>
      <c r="B59" s="418"/>
      <c r="C59" s="2529"/>
      <c r="D59" s="2530"/>
      <c r="E59" s="2533"/>
      <c r="F59" s="2533"/>
      <c r="G59" s="2533"/>
      <c r="H59" s="2533"/>
      <c r="I59" s="2533"/>
      <c r="J59" s="2552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61" t="e">
        <f>J59*#REF!</f>
        <v>#REF!</v>
      </c>
      <c r="AA59" s="62" t="e">
        <f>IF(OR(AF59="",#REF!=""),0,#REF!*AF59)</f>
        <v>#REF!</v>
      </c>
      <c r="AB59" s="62" t="e">
        <f>IF(OR(AG59="",#REF!=""),0,#REF!*AG59)</f>
        <v>#REF!</v>
      </c>
      <c r="AC59" s="42">
        <v>1575</v>
      </c>
      <c r="AD59" s="42">
        <v>1270</v>
      </c>
      <c r="AE59" s="42">
        <v>480</v>
      </c>
      <c r="AF59" s="87">
        <f t="shared" si="2"/>
        <v>0.96011999999999986</v>
      </c>
      <c r="AG59" s="110">
        <v>163</v>
      </c>
      <c r="AH59" s="110"/>
      <c r="AI59" s="36"/>
      <c r="AN59" s="63"/>
    </row>
    <row r="60" spans="1:40" ht="55.5" customHeight="1">
      <c r="A60" s="435"/>
      <c r="B60" s="435"/>
      <c r="C60" s="2529"/>
      <c r="D60" s="2530"/>
      <c r="E60" s="2533"/>
      <c r="F60" s="2533"/>
      <c r="G60" s="2533"/>
      <c r="H60" s="2533"/>
      <c r="I60" s="2533"/>
      <c r="J60" s="2553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40" ht="12.95" customHeight="1">
      <c r="A61" s="434"/>
      <c r="B61" s="434"/>
      <c r="C61" s="2529" t="s">
        <v>2130</v>
      </c>
      <c r="D61" s="2530"/>
      <c r="E61" s="2533" t="s">
        <v>2137</v>
      </c>
      <c r="F61" s="2533"/>
      <c r="G61" s="2533"/>
      <c r="H61" s="2533"/>
      <c r="I61" s="2533"/>
      <c r="J61" s="2547">
        <f>'Air Master (2)'!Q40</f>
        <v>19907.641600000003</v>
      </c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61"/>
      <c r="AA61" s="62"/>
      <c r="AB61" s="62"/>
      <c r="AC61" s="42"/>
      <c r="AD61" s="42"/>
      <c r="AE61" s="42"/>
      <c r="AI61" s="36"/>
      <c r="AN61" s="63"/>
    </row>
    <row r="62" spans="1:40" ht="12.95" customHeight="1">
      <c r="A62" s="420"/>
      <c r="B62" s="420"/>
      <c r="C62" s="2529"/>
      <c r="D62" s="2530"/>
      <c r="E62" s="2533"/>
      <c r="F62" s="2533"/>
      <c r="G62" s="2533"/>
      <c r="H62" s="2533"/>
      <c r="I62" s="2533"/>
      <c r="J62" s="2548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61" t="e">
        <f>J62*#REF!</f>
        <v>#REF!</v>
      </c>
      <c r="AA62" s="62" t="e">
        <f>IF(OR(AF62="",#REF!=""),0,#REF!*AF62)</f>
        <v>#REF!</v>
      </c>
      <c r="AB62" s="62" t="e">
        <f>IF(OR(AG62="",#REF!=""),0,#REF!*AG62)</f>
        <v>#REF!</v>
      </c>
      <c r="AC62" s="109">
        <v>845</v>
      </c>
      <c r="AD62" s="109">
        <v>1170</v>
      </c>
      <c r="AE62" s="109">
        <v>600</v>
      </c>
      <c r="AF62" s="87">
        <f>(AC62/1000)*(AD62/1000)*(AE62/1000)</f>
        <v>0.59318999999999988</v>
      </c>
      <c r="AG62" s="110">
        <v>155</v>
      </c>
      <c r="AH62" s="110"/>
      <c r="AI62" s="36"/>
      <c r="AN62" s="63"/>
    </row>
    <row r="63" spans="1:40" ht="12.95" customHeight="1">
      <c r="A63" s="420"/>
      <c r="B63" s="420"/>
      <c r="C63" s="2529"/>
      <c r="D63" s="2530"/>
      <c r="E63" s="2533"/>
      <c r="F63" s="2533"/>
      <c r="G63" s="2533"/>
      <c r="H63" s="2533"/>
      <c r="I63" s="2533"/>
      <c r="J63" s="2548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61" t="e">
        <f>J63*#REF!</f>
        <v>#REF!</v>
      </c>
      <c r="AA63" s="62" t="e">
        <f>IF(OR(AF63="",#REF!=""),0,#REF!*AF63)</f>
        <v>#REF!</v>
      </c>
      <c r="AB63" s="62" t="e">
        <f>IF(OR(AG63="",#REF!=""),0,#REF!*AG63)</f>
        <v>#REF!</v>
      </c>
      <c r="AC63" s="109">
        <v>845</v>
      </c>
      <c r="AD63" s="109">
        <v>1170</v>
      </c>
      <c r="AE63" s="109">
        <v>600</v>
      </c>
      <c r="AF63" s="87">
        <f>(AC63/1000)*(AD63/1000)*(AE63/1000)</f>
        <v>0.59318999999999988</v>
      </c>
      <c r="AG63" s="110">
        <v>155</v>
      </c>
      <c r="AH63" s="110"/>
      <c r="AI63" s="36"/>
      <c r="AN63" s="63"/>
    </row>
    <row r="64" spans="1:40" ht="12.95" customHeight="1">
      <c r="A64" s="420"/>
      <c r="B64" s="420"/>
      <c r="C64" s="2529"/>
      <c r="D64" s="2530"/>
      <c r="E64" s="2533"/>
      <c r="F64" s="2533"/>
      <c r="G64" s="2533"/>
      <c r="H64" s="2533"/>
      <c r="I64" s="2533"/>
      <c r="J64" s="2548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61" t="e">
        <f>J64*#REF!</f>
        <v>#REF!</v>
      </c>
      <c r="AA64" s="62" t="e">
        <f>IF(OR(AF64="",#REF!=""),0,#REF!*AF64)</f>
        <v>#REF!</v>
      </c>
      <c r="AB64" s="62" t="e">
        <f>IF(OR(AG64="",#REF!=""),0,#REF!*AG64)</f>
        <v>#REF!</v>
      </c>
      <c r="AC64" s="109">
        <v>845</v>
      </c>
      <c r="AD64" s="109">
        <v>1170</v>
      </c>
      <c r="AE64" s="109">
        <v>600</v>
      </c>
      <c r="AF64" s="87">
        <f>(AC64/1000)*(AD64/1000)*(AE64/1000)</f>
        <v>0.59318999999999988</v>
      </c>
      <c r="AG64" s="110">
        <v>155</v>
      </c>
      <c r="AH64" s="110"/>
      <c r="AI64" s="36"/>
      <c r="AN64" s="63"/>
    </row>
    <row r="65" spans="1:40" ht="60.75" customHeight="1">
      <c r="A65" s="435"/>
      <c r="B65" s="435"/>
      <c r="C65" s="2529"/>
      <c r="D65" s="2530"/>
      <c r="E65" s="2533"/>
      <c r="F65" s="2533"/>
      <c r="G65" s="2533"/>
      <c r="H65" s="2533"/>
      <c r="I65" s="2533"/>
      <c r="J65" s="255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61"/>
      <c r="AC65" s="47"/>
      <c r="AD65" s="47"/>
      <c r="AF65" s="17"/>
      <c r="AN65" s="63"/>
    </row>
    <row r="66" spans="1:40" ht="12.95" customHeight="1">
      <c r="A66" s="434"/>
      <c r="B66" s="434"/>
      <c r="C66" s="2529" t="s">
        <v>2132</v>
      </c>
      <c r="D66" s="2530"/>
      <c r="E66" s="2533" t="s">
        <v>2134</v>
      </c>
      <c r="F66" s="2533"/>
      <c r="G66" s="2533"/>
      <c r="H66" s="2533"/>
      <c r="I66" s="2533"/>
      <c r="J66" s="2547">
        <f>'Air Master (2)'!Q45</f>
        <v>16006.144</v>
      </c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61"/>
      <c r="AC66" s="47"/>
      <c r="AD66" s="47"/>
      <c r="AF66" s="17"/>
      <c r="AN66" s="63"/>
    </row>
    <row r="67" spans="1:40" ht="12.95" customHeight="1">
      <c r="A67" s="421"/>
      <c r="B67" s="422"/>
      <c r="C67" s="2529"/>
      <c r="D67" s="2530"/>
      <c r="E67" s="2533"/>
      <c r="F67" s="2533"/>
      <c r="G67" s="2533"/>
      <c r="H67" s="2533"/>
      <c r="I67" s="2533"/>
      <c r="J67" s="2548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61" t="e">
        <f>J67*#REF!</f>
        <v>#REF!</v>
      </c>
      <c r="AA67" s="62" t="e">
        <f>IF(OR(AF67="",#REF!=""),0,#REF!*AF67)</f>
        <v>#REF!</v>
      </c>
      <c r="AB67" s="62" t="e">
        <f>IF(OR(AG67="",#REF!=""),0,#REF!*AG67)</f>
        <v>#REF!</v>
      </c>
      <c r="AC67" s="111">
        <v>1305</v>
      </c>
      <c r="AD67" s="111">
        <v>1790</v>
      </c>
      <c r="AE67" s="110">
        <v>820</v>
      </c>
      <c r="AF67" s="48">
        <f>(AC67/1000)*(AD67/1000)*(AE67/1000)</f>
        <v>1.9154789999999999</v>
      </c>
      <c r="AG67" s="110">
        <v>273</v>
      </c>
      <c r="AH67" s="110"/>
      <c r="AN67" s="63"/>
    </row>
    <row r="68" spans="1:40" ht="12.95" customHeight="1">
      <c r="A68" s="421"/>
      <c r="B68" s="422"/>
      <c r="C68" s="2529"/>
      <c r="D68" s="2530"/>
      <c r="E68" s="2533"/>
      <c r="F68" s="2533"/>
      <c r="G68" s="2533"/>
      <c r="H68" s="2533"/>
      <c r="I68" s="2533"/>
      <c r="J68" s="2548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61" t="e">
        <f>J68*#REF!</f>
        <v>#REF!</v>
      </c>
      <c r="AA68" s="62" t="e">
        <f>IF(OR(AF68="",#REF!=""),0,#REF!*AF68)</f>
        <v>#REF!</v>
      </c>
      <c r="AB68" s="62" t="e">
        <f>IF(OR(AG68="",#REF!=""),0,#REF!*AG68)</f>
        <v>#REF!</v>
      </c>
      <c r="AC68" s="111">
        <v>1305</v>
      </c>
      <c r="AD68" s="111">
        <v>1790</v>
      </c>
      <c r="AE68" s="110">
        <v>820</v>
      </c>
      <c r="AF68" s="48">
        <f>(AC68/1000)*(AD68/1000)*(AE68/1000)</f>
        <v>1.9154789999999999</v>
      </c>
      <c r="AG68" s="110">
        <v>273</v>
      </c>
      <c r="AH68" s="110"/>
      <c r="AN68" s="63"/>
    </row>
    <row r="69" spans="1:40" ht="12.95" customHeight="1">
      <c r="A69" s="421"/>
      <c r="B69" s="422"/>
      <c r="C69" s="2529"/>
      <c r="D69" s="2530"/>
      <c r="E69" s="2533"/>
      <c r="F69" s="2533"/>
      <c r="G69" s="2533"/>
      <c r="H69" s="2533"/>
      <c r="I69" s="2533"/>
      <c r="J69" s="2548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61" t="e">
        <f>J69*#REF!</f>
        <v>#REF!</v>
      </c>
      <c r="AA69" s="62" t="e">
        <f>IF(OR(AF69="",#REF!=""),0,#REF!*AF69)</f>
        <v>#REF!</v>
      </c>
      <c r="AB69" s="62" t="e">
        <f>IF(OR(AG69="",#REF!=""),0,#REF!*AG69)</f>
        <v>#REF!</v>
      </c>
      <c r="AC69" s="111">
        <v>1305</v>
      </c>
      <c r="AD69" s="111">
        <v>1790</v>
      </c>
      <c r="AE69" s="110">
        <v>820</v>
      </c>
      <c r="AF69" s="48">
        <f>(AC69/1000)*(AD69/1000)*(AE69/1000)</f>
        <v>1.9154789999999999</v>
      </c>
      <c r="AG69" s="110">
        <v>273</v>
      </c>
      <c r="AH69" s="110"/>
      <c r="AN69" s="63"/>
    </row>
    <row r="70" spans="1:40" ht="33" customHeight="1" thickBot="1">
      <c r="A70" s="421"/>
      <c r="B70" s="422"/>
      <c r="C70" s="2531"/>
      <c r="D70" s="2532"/>
      <c r="E70" s="2534"/>
      <c r="F70" s="2534"/>
      <c r="G70" s="2534"/>
      <c r="H70" s="2534"/>
      <c r="I70" s="2534"/>
      <c r="J70" s="2549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61" t="e">
        <f>J70*#REF!</f>
        <v>#REF!</v>
      </c>
      <c r="AA70" s="62" t="e">
        <f>IF(OR(AF70="",#REF!=""),0,#REF!*AF70)</f>
        <v>#REF!</v>
      </c>
      <c r="AB70" s="62" t="e">
        <f>IF(OR(AG70="",#REF!=""),0,#REF!*AG70)</f>
        <v>#REF!</v>
      </c>
      <c r="AC70" s="111">
        <v>1305</v>
      </c>
      <c r="AD70" s="111">
        <v>1790</v>
      </c>
      <c r="AE70" s="110">
        <v>820</v>
      </c>
      <c r="AF70" s="48">
        <f>(AC70/1000)*(AD70/1000)*(AE70/1000)</f>
        <v>1.9154789999999999</v>
      </c>
      <c r="AG70" s="110">
        <v>322</v>
      </c>
      <c r="AH70" s="110"/>
      <c r="AN70" s="63"/>
    </row>
    <row r="71" spans="1:40" ht="9.75" customHeight="1">
      <c r="A71" s="2526" t="s">
        <v>4084</v>
      </c>
      <c r="B71" s="2526"/>
      <c r="C71" s="2526"/>
      <c r="D71" s="2526"/>
      <c r="E71" s="2526"/>
      <c r="F71" s="2526"/>
      <c r="G71" s="2526"/>
      <c r="H71" s="2526"/>
      <c r="I71" s="2526"/>
      <c r="J71" s="2526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61" t="e">
        <f>J71*#REF!</f>
        <v>#REF!</v>
      </c>
      <c r="AA71" s="62" t="e">
        <f>IF(OR(AF71="",#REF!=""),0,#REF!*AF71)</f>
        <v>#REF!</v>
      </c>
      <c r="AB71" s="62" t="e">
        <f>IF(OR(AG71="",#REF!=""),0,#REF!*AG71)</f>
        <v>#REF!</v>
      </c>
      <c r="AC71" s="111">
        <v>1305</v>
      </c>
      <c r="AD71" s="111">
        <v>1790</v>
      </c>
      <c r="AE71" s="110">
        <v>820</v>
      </c>
      <c r="AF71" s="48">
        <f>(AC71/1000)*(AD71/1000)*(AE71/1000)</f>
        <v>1.9154789999999999</v>
      </c>
      <c r="AG71" s="110">
        <v>322</v>
      </c>
      <c r="AH71" s="110"/>
      <c r="AN71" s="63"/>
    </row>
    <row r="72" spans="1:40">
      <c r="A72" s="2526"/>
      <c r="B72" s="2526"/>
      <c r="C72" s="2526"/>
      <c r="D72" s="2526"/>
      <c r="E72" s="2526"/>
      <c r="F72" s="2526"/>
      <c r="G72" s="2526"/>
      <c r="H72" s="2526"/>
      <c r="I72" s="2526"/>
      <c r="J72" s="2526"/>
    </row>
    <row r="73" spans="1:40">
      <c r="A73" s="2526"/>
      <c r="B73" s="2526"/>
      <c r="C73" s="2526"/>
      <c r="D73" s="2526"/>
      <c r="E73" s="2526"/>
      <c r="F73" s="2526"/>
      <c r="G73" s="2526"/>
      <c r="H73" s="2526"/>
      <c r="I73" s="2526"/>
      <c r="J73" s="2526"/>
    </row>
    <row r="74" spans="1:40">
      <c r="A74" s="2526"/>
      <c r="B74" s="2526"/>
      <c r="C74" s="2526"/>
      <c r="D74" s="2526"/>
      <c r="E74" s="2526"/>
      <c r="F74" s="2526"/>
      <c r="G74" s="2526"/>
      <c r="H74" s="2526"/>
      <c r="I74" s="2526"/>
      <c r="J74" s="2526"/>
    </row>
    <row r="75" spans="1:40">
      <c r="A75" s="2526"/>
      <c r="B75" s="2526"/>
      <c r="C75" s="2526"/>
      <c r="D75" s="2526"/>
      <c r="E75" s="2526"/>
      <c r="F75" s="2526"/>
      <c r="G75" s="2526"/>
      <c r="H75" s="2526"/>
      <c r="I75" s="2526"/>
      <c r="J75" s="2526"/>
    </row>
    <row r="76" spans="1:40">
      <c r="A76" s="2526"/>
      <c r="B76" s="2526"/>
      <c r="C76" s="2526"/>
      <c r="D76" s="2526"/>
      <c r="E76" s="2526"/>
      <c r="F76" s="2526"/>
      <c r="G76" s="2526"/>
      <c r="H76" s="2526"/>
      <c r="I76" s="2526"/>
      <c r="J76" s="2526"/>
    </row>
  </sheetData>
  <sheetProtection password="C617" sheet="1" objects="1" scenarios="1" selectLockedCells="1" selectUnlockedCells="1"/>
  <mergeCells count="27">
    <mergeCell ref="C21:D21"/>
    <mergeCell ref="E22:I26"/>
    <mergeCell ref="E21:I21"/>
    <mergeCell ref="C27:D31"/>
    <mergeCell ref="E27:I31"/>
    <mergeCell ref="J32:J38"/>
    <mergeCell ref="J27:J31"/>
    <mergeCell ref="J22:J26"/>
    <mergeCell ref="C56:D60"/>
    <mergeCell ref="J56:J60"/>
    <mergeCell ref="C22:D26"/>
    <mergeCell ref="A71:J76"/>
    <mergeCell ref="A40:J52"/>
    <mergeCell ref="K1:L2"/>
    <mergeCell ref="Z1:Z2"/>
    <mergeCell ref="C61:D65"/>
    <mergeCell ref="C66:D70"/>
    <mergeCell ref="E56:I60"/>
    <mergeCell ref="E61:I65"/>
    <mergeCell ref="E66:I70"/>
    <mergeCell ref="J54:J55"/>
    <mergeCell ref="E54:I55"/>
    <mergeCell ref="C54:D55"/>
    <mergeCell ref="J66:J70"/>
    <mergeCell ref="J61:J65"/>
    <mergeCell ref="E32:I38"/>
    <mergeCell ref="C32:D38"/>
  </mergeCells>
  <pageMargins left="0.13333333333333333" right="0.1" top="0.1" bottom="8.3333333333333329E-2" header="0.51181102362204722" footer="0.51181102362204722"/>
  <pageSetup paperSize="9" scale="50" fitToWidth="0" fitToHeight="0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pageSetUpPr fitToPage="1"/>
  </sheetPr>
  <dimension ref="A1:N155"/>
  <sheetViews>
    <sheetView zoomScaleNormal="100" zoomScaleSheetLayoutView="100" workbookViewId="0">
      <selection activeCell="N8" sqref="N8"/>
    </sheetView>
  </sheetViews>
  <sheetFormatPr defaultRowHeight="12.75"/>
  <cols>
    <col min="1" max="1" width="10.85546875" style="1751" customWidth="1"/>
    <col min="2" max="2" width="7.42578125" style="1751" customWidth="1"/>
    <col min="3" max="3" width="10" style="1751" customWidth="1"/>
    <col min="4" max="4" width="12.5703125" style="1751" customWidth="1"/>
    <col min="5" max="5" width="9.7109375" style="1751" customWidth="1"/>
    <col min="6" max="6" width="11" style="1751" customWidth="1"/>
    <col min="7" max="7" width="3.28515625" style="1751" customWidth="1"/>
    <col min="8" max="8" width="10.140625" style="1751" customWidth="1"/>
    <col min="9" max="9" width="7.140625" style="1751" customWidth="1"/>
    <col min="10" max="10" width="9.140625" style="1751"/>
    <col min="11" max="11" width="13" style="1751" customWidth="1"/>
    <col min="12" max="12" width="8.5703125" style="1751" customWidth="1"/>
    <col min="13" max="13" width="11.7109375" style="1751" customWidth="1"/>
    <col min="14" max="16384" width="9.140625" style="1751"/>
  </cols>
  <sheetData>
    <row r="1" spans="1:14" ht="5.25" customHeight="1">
      <c r="A1" s="1813"/>
      <c r="B1" s="1813"/>
      <c r="C1" s="1813"/>
      <c r="D1" s="1813"/>
      <c r="E1" s="1813"/>
      <c r="F1" s="1813"/>
      <c r="G1" s="1813"/>
      <c r="H1" s="1813"/>
      <c r="I1" s="1813"/>
      <c r="J1" s="1813"/>
      <c r="K1" s="1813"/>
      <c r="L1" s="1813"/>
      <c r="M1" s="1813"/>
    </row>
    <row r="2" spans="1:14" ht="12" customHeight="1">
      <c r="A2" s="3607" t="s">
        <v>3373</v>
      </c>
      <c r="B2" s="3607"/>
      <c r="C2" s="3607"/>
      <c r="D2" s="3607"/>
      <c r="E2" s="3607"/>
      <c r="F2" s="3607"/>
      <c r="G2" s="3607"/>
      <c r="H2" s="3607"/>
      <c r="I2" s="3607"/>
      <c r="J2" s="3607"/>
      <c r="K2" s="3607"/>
      <c r="L2" s="3607"/>
      <c r="M2" s="3607"/>
    </row>
    <row r="3" spans="1:14" ht="6" customHeight="1">
      <c r="A3" s="3607"/>
      <c r="B3" s="3607"/>
      <c r="C3" s="3607"/>
      <c r="D3" s="3607"/>
      <c r="E3" s="3607"/>
      <c r="F3" s="3607"/>
      <c r="G3" s="3607"/>
      <c r="H3" s="3607"/>
      <c r="I3" s="3607"/>
      <c r="J3" s="3607"/>
      <c r="K3" s="3607"/>
      <c r="L3" s="3607"/>
      <c r="M3" s="3607"/>
    </row>
    <row r="4" spans="1:14" ht="12" customHeight="1">
      <c r="A4" s="3608" t="s">
        <v>3374</v>
      </c>
      <c r="B4" s="3610" t="s">
        <v>3155</v>
      </c>
      <c r="C4" s="3610"/>
      <c r="D4" s="3611" t="s">
        <v>3225</v>
      </c>
      <c r="E4" s="3611"/>
      <c r="F4" s="3611"/>
      <c r="G4" s="1814"/>
      <c r="H4" s="3608" t="s">
        <v>3374</v>
      </c>
      <c r="I4" s="3610" t="s">
        <v>3155</v>
      </c>
      <c r="J4" s="3610"/>
      <c r="K4" s="3612" t="s">
        <v>3225</v>
      </c>
      <c r="L4" s="3613"/>
      <c r="M4" s="3614"/>
    </row>
    <row r="5" spans="1:14" ht="12" customHeight="1">
      <c r="A5" s="3609"/>
      <c r="B5" s="3615" t="s">
        <v>3160</v>
      </c>
      <c r="C5" s="3616" t="s">
        <v>3161</v>
      </c>
      <c r="D5" s="3617" t="s">
        <v>3273</v>
      </c>
      <c r="E5" s="3617" t="s">
        <v>3350</v>
      </c>
      <c r="F5" s="3617"/>
      <c r="G5" s="1816"/>
      <c r="H5" s="3609"/>
      <c r="I5" s="3615" t="s">
        <v>3160</v>
      </c>
      <c r="J5" s="3616" t="s">
        <v>3161</v>
      </c>
      <c r="K5" s="3618" t="s">
        <v>3273</v>
      </c>
      <c r="L5" s="3620" t="s">
        <v>3350</v>
      </c>
      <c r="M5" s="3621"/>
    </row>
    <row r="6" spans="1:14" ht="30" customHeight="1">
      <c r="A6" s="3609"/>
      <c r="B6" s="3615"/>
      <c r="C6" s="3616"/>
      <c r="D6" s="3617"/>
      <c r="E6" s="1818" t="s">
        <v>3166</v>
      </c>
      <c r="F6" s="1818" t="s">
        <v>3353</v>
      </c>
      <c r="G6" s="1816"/>
      <c r="H6" s="3609"/>
      <c r="I6" s="3615"/>
      <c r="J6" s="3616"/>
      <c r="K6" s="3619"/>
      <c r="L6" s="1815" t="s">
        <v>3166</v>
      </c>
      <c r="M6" s="1818" t="s">
        <v>3167</v>
      </c>
    </row>
    <row r="7" spans="1:14" ht="12" customHeight="1">
      <c r="A7" s="1819" t="s">
        <v>3376</v>
      </c>
      <c r="B7" s="1820"/>
      <c r="C7" s="1820"/>
      <c r="D7" s="1820"/>
      <c r="E7" s="1820"/>
      <c r="F7" s="1821"/>
      <c r="G7" s="1822"/>
      <c r="H7" s="1823" t="s">
        <v>3377</v>
      </c>
      <c r="I7" s="1824"/>
      <c r="J7" s="1824"/>
      <c r="K7" s="1824"/>
      <c r="L7" s="1824"/>
      <c r="M7" s="1825"/>
      <c r="N7" s="1751">
        <f>KZT!I3</f>
        <v>6.16</v>
      </c>
    </row>
    <row r="8" spans="1:14" ht="12" customHeight="1">
      <c r="A8" s="1826">
        <v>6</v>
      </c>
      <c r="B8" s="1827">
        <v>0.18</v>
      </c>
      <c r="C8" s="1555">
        <v>1500</v>
      </c>
      <c r="D8" s="1550">
        <v>17176.5</v>
      </c>
      <c r="E8" s="1550">
        <v>35509.833333333336</v>
      </c>
      <c r="F8" s="1550">
        <v>35509.833333333336</v>
      </c>
      <c r="G8" s="1491"/>
      <c r="H8" s="1828">
        <v>6</v>
      </c>
      <c r="I8" s="1829">
        <v>2.2000000000000002</v>
      </c>
      <c r="J8" s="1830">
        <v>1000</v>
      </c>
      <c r="K8" s="1550">
        <v>41110.833333333336</v>
      </c>
      <c r="L8" s="1550">
        <v>75944.166666666672</v>
      </c>
      <c r="M8" s="1550">
        <v>77777.5</v>
      </c>
      <c r="N8" s="1751">
        <f>N9</f>
        <v>6.16</v>
      </c>
    </row>
    <row r="9" spans="1:14" ht="12" customHeight="1">
      <c r="A9" s="1826">
        <v>6</v>
      </c>
      <c r="B9" s="1827">
        <v>0.25</v>
      </c>
      <c r="C9" s="1555">
        <v>1500</v>
      </c>
      <c r="D9" s="1550">
        <v>18049.75</v>
      </c>
      <c r="E9" s="1550">
        <v>36383.083333333336</v>
      </c>
      <c r="F9" s="1550">
        <v>36383.083333333336</v>
      </c>
      <c r="G9" s="1491"/>
      <c r="H9" s="1828">
        <v>6</v>
      </c>
      <c r="I9" s="1829">
        <v>7.5</v>
      </c>
      <c r="J9" s="1830">
        <v>1500</v>
      </c>
      <c r="K9" s="1550">
        <v>52244.333333333336</v>
      </c>
      <c r="L9" s="1550">
        <v>87077.666666666672</v>
      </c>
      <c r="M9" s="1550">
        <v>88911</v>
      </c>
      <c r="N9" s="1751">
        <f>N7</f>
        <v>6.16</v>
      </c>
    </row>
    <row r="10" spans="1:14" ht="12" customHeight="1">
      <c r="A10" s="1826">
        <v>6</v>
      </c>
      <c r="B10" s="1513">
        <v>1.5</v>
      </c>
      <c r="C10" s="1831">
        <v>3000</v>
      </c>
      <c r="D10" s="1550">
        <v>20485.75</v>
      </c>
      <c r="E10" s="1550">
        <v>38819.083333333336</v>
      </c>
      <c r="F10" s="1550">
        <v>38819.083333333336</v>
      </c>
      <c r="G10" s="1491"/>
      <c r="H10" s="1828">
        <v>9</v>
      </c>
      <c r="I10" s="1829">
        <v>3</v>
      </c>
      <c r="J10" s="1830">
        <v>1000</v>
      </c>
      <c r="K10" s="1550">
        <v>46087.833333333336</v>
      </c>
      <c r="L10" s="1550">
        <v>80921.166666666672</v>
      </c>
      <c r="M10" s="1550">
        <v>82754.5</v>
      </c>
      <c r="N10" s="1751">
        <f t="shared" ref="N10:N47" si="0">N8</f>
        <v>6.16</v>
      </c>
    </row>
    <row r="11" spans="1:14" ht="12" customHeight="1">
      <c r="A11" s="1826">
        <v>6</v>
      </c>
      <c r="B11" s="1513">
        <v>2.2000000000000002</v>
      </c>
      <c r="C11" s="1831">
        <v>3000</v>
      </c>
      <c r="D11" s="1550">
        <v>21007.25</v>
      </c>
      <c r="E11" s="1550">
        <v>39340.583333333336</v>
      </c>
      <c r="F11" s="1550">
        <v>39340.583333333336</v>
      </c>
      <c r="G11" s="1491"/>
      <c r="H11" s="1832">
        <v>9</v>
      </c>
      <c r="I11" s="1833">
        <v>11</v>
      </c>
      <c r="J11" s="1834">
        <v>1500</v>
      </c>
      <c r="K11" s="1550">
        <v>56362.083333333336</v>
      </c>
      <c r="L11" s="1550">
        <v>91195.416666666672</v>
      </c>
      <c r="M11" s="1550">
        <v>93028.75</v>
      </c>
      <c r="N11" s="1751">
        <f t="shared" si="0"/>
        <v>6.16</v>
      </c>
    </row>
    <row r="12" spans="1:14" ht="12" customHeight="1">
      <c r="A12" s="1826">
        <v>9</v>
      </c>
      <c r="B12" s="1827">
        <v>0.25</v>
      </c>
      <c r="C12" s="1555">
        <v>1500</v>
      </c>
      <c r="D12" s="1550">
        <v>18049.75</v>
      </c>
      <c r="E12" s="1550">
        <v>36383.083333333336</v>
      </c>
      <c r="F12" s="1550">
        <v>36383.083333333336</v>
      </c>
      <c r="G12" s="1491"/>
      <c r="H12" s="1823" t="s">
        <v>3378</v>
      </c>
      <c r="I12" s="1824"/>
      <c r="J12" s="1824"/>
      <c r="K12" s="1824"/>
      <c r="L12" s="1824"/>
      <c r="M12" s="1825"/>
      <c r="N12" s="1751">
        <f t="shared" si="0"/>
        <v>6.16</v>
      </c>
    </row>
    <row r="13" spans="1:14" ht="12" customHeight="1">
      <c r="A13" s="1826">
        <v>9</v>
      </c>
      <c r="B13" s="1827">
        <v>0.37</v>
      </c>
      <c r="C13" s="1555">
        <v>1500</v>
      </c>
      <c r="D13" s="1550">
        <v>17724.25</v>
      </c>
      <c r="E13" s="1550">
        <v>36057.583333333336</v>
      </c>
      <c r="F13" s="1550">
        <v>36057.583333333336</v>
      </c>
      <c r="G13" s="1491"/>
      <c r="H13" s="1835">
        <v>6</v>
      </c>
      <c r="I13" s="1836">
        <v>4</v>
      </c>
      <c r="J13" s="1837">
        <v>1000</v>
      </c>
      <c r="K13" s="1550">
        <v>49118.166666666664</v>
      </c>
      <c r="L13" s="1550">
        <v>72951.5</v>
      </c>
      <c r="M13" s="1550">
        <v>76618.166666666672</v>
      </c>
      <c r="N13" s="1751">
        <f t="shared" si="0"/>
        <v>6.16</v>
      </c>
    </row>
    <row r="14" spans="1:14" ht="12" customHeight="1">
      <c r="A14" s="1826">
        <v>9</v>
      </c>
      <c r="B14" s="1513">
        <v>2.2000000000000002</v>
      </c>
      <c r="C14" s="1831">
        <v>3000</v>
      </c>
      <c r="D14" s="1550">
        <v>21007.25</v>
      </c>
      <c r="E14" s="1550">
        <v>39340.583333333336</v>
      </c>
      <c r="F14" s="1550">
        <v>39340.583333333336</v>
      </c>
      <c r="G14" s="1491"/>
      <c r="H14" s="1828">
        <v>6</v>
      </c>
      <c r="I14" s="1829">
        <v>15</v>
      </c>
      <c r="J14" s="1830">
        <v>1500</v>
      </c>
      <c r="K14" s="1550">
        <v>68268.416666666672</v>
      </c>
      <c r="L14" s="1550">
        <v>92101.75</v>
      </c>
      <c r="M14" s="1550">
        <v>95768.416666666672</v>
      </c>
      <c r="N14" s="1751">
        <f t="shared" si="0"/>
        <v>6.16</v>
      </c>
    </row>
    <row r="15" spans="1:14" ht="12" customHeight="1">
      <c r="A15" s="1826">
        <v>9</v>
      </c>
      <c r="B15" s="1513">
        <v>3</v>
      </c>
      <c r="C15" s="1831">
        <v>3000</v>
      </c>
      <c r="D15" s="1550">
        <v>23324.25</v>
      </c>
      <c r="E15" s="1550">
        <v>41657.583333333336</v>
      </c>
      <c r="F15" s="1550">
        <v>41657.583333333336</v>
      </c>
      <c r="G15" s="1491"/>
      <c r="H15" s="1828">
        <v>9</v>
      </c>
      <c r="I15" s="1829">
        <v>3</v>
      </c>
      <c r="J15" s="1830">
        <v>750</v>
      </c>
      <c r="K15" s="1550">
        <v>49973.916666666664</v>
      </c>
      <c r="L15" s="1550">
        <v>73807.25</v>
      </c>
      <c r="M15" s="1550">
        <v>77473.916666666672</v>
      </c>
      <c r="N15" s="1751">
        <f t="shared" si="0"/>
        <v>6.16</v>
      </c>
    </row>
    <row r="16" spans="1:14" ht="12" customHeight="1">
      <c r="A16" s="1819" t="s">
        <v>3379</v>
      </c>
      <c r="B16" s="1820"/>
      <c r="C16" s="1820"/>
      <c r="D16" s="1820"/>
      <c r="E16" s="1820"/>
      <c r="F16" s="1821"/>
      <c r="G16" s="1822"/>
      <c r="H16" s="1828">
        <v>9</v>
      </c>
      <c r="I16" s="1829">
        <v>5.5</v>
      </c>
      <c r="J16" s="1830">
        <v>1000</v>
      </c>
      <c r="K16" s="1550">
        <v>54124.916666666664</v>
      </c>
      <c r="L16" s="1550">
        <v>77958.25</v>
      </c>
      <c r="M16" s="1550">
        <v>81624.916666666672</v>
      </c>
      <c r="N16" s="1751">
        <f t="shared" si="0"/>
        <v>6.16</v>
      </c>
    </row>
    <row r="17" spans="1:14" ht="12" customHeight="1">
      <c r="A17" s="1826">
        <v>6</v>
      </c>
      <c r="B17" s="1827">
        <v>0.37</v>
      </c>
      <c r="C17" s="1555">
        <v>1500</v>
      </c>
      <c r="D17" s="1550">
        <v>17724.25</v>
      </c>
      <c r="E17" s="1550">
        <v>42474.25</v>
      </c>
      <c r="F17" s="1550">
        <v>44307.583333333336</v>
      </c>
      <c r="G17" s="1491"/>
      <c r="H17" s="1828">
        <v>9</v>
      </c>
      <c r="I17" s="1829">
        <v>7.5</v>
      </c>
      <c r="J17" s="1830">
        <v>1000</v>
      </c>
      <c r="K17" s="1550">
        <v>57707.166666666672</v>
      </c>
      <c r="L17" s="1550">
        <v>81540.5</v>
      </c>
      <c r="M17" s="1550">
        <v>85207.166666666672</v>
      </c>
      <c r="N17" s="1751">
        <f t="shared" si="0"/>
        <v>6.16</v>
      </c>
    </row>
    <row r="18" spans="1:14" ht="12" customHeight="1">
      <c r="A18" s="1826">
        <v>6</v>
      </c>
      <c r="B18" s="1827">
        <v>0.55000000000000004</v>
      </c>
      <c r="C18" s="1555">
        <v>1500</v>
      </c>
      <c r="D18" s="1550">
        <v>18709.5</v>
      </c>
      <c r="E18" s="1550">
        <v>43459.5</v>
      </c>
      <c r="F18" s="1550">
        <v>45292.833333333336</v>
      </c>
      <c r="G18" s="1491"/>
      <c r="H18" s="1832">
        <v>9</v>
      </c>
      <c r="I18" s="1838">
        <v>18.5</v>
      </c>
      <c r="J18" s="1839">
        <v>1500</v>
      </c>
      <c r="K18" s="1550">
        <v>74304.166666666672</v>
      </c>
      <c r="L18" s="1550">
        <v>98137.5</v>
      </c>
      <c r="M18" s="1550">
        <v>101804.16666666667</v>
      </c>
      <c r="N18" s="1751">
        <f t="shared" si="0"/>
        <v>6.16</v>
      </c>
    </row>
    <row r="19" spans="1:14" ht="12" customHeight="1">
      <c r="A19" s="1826">
        <v>6</v>
      </c>
      <c r="B19" s="1827">
        <v>3</v>
      </c>
      <c r="C19" s="1555">
        <v>3000</v>
      </c>
      <c r="D19" s="1550">
        <v>23324.25</v>
      </c>
      <c r="E19" s="1550">
        <v>48074.25</v>
      </c>
      <c r="F19" s="1550">
        <v>49907.583333333336</v>
      </c>
      <c r="G19" s="1491"/>
      <c r="H19" s="1832">
        <v>9</v>
      </c>
      <c r="I19" s="1838">
        <v>22</v>
      </c>
      <c r="J19" s="1839">
        <v>1500</v>
      </c>
      <c r="K19" s="1550">
        <v>86254.916666666672</v>
      </c>
      <c r="L19" s="1550">
        <v>110088.25</v>
      </c>
      <c r="M19" s="1550">
        <v>113754.91666666669</v>
      </c>
      <c r="N19" s="1751">
        <f t="shared" si="0"/>
        <v>6.16</v>
      </c>
    </row>
    <row r="20" spans="1:14" ht="12" customHeight="1">
      <c r="A20" s="1826">
        <v>9</v>
      </c>
      <c r="B20" s="1827">
        <v>0.55000000000000004</v>
      </c>
      <c r="C20" s="1555">
        <v>1500</v>
      </c>
      <c r="D20" s="1550">
        <v>18709.5</v>
      </c>
      <c r="E20" s="1550">
        <v>43459.5</v>
      </c>
      <c r="F20" s="1550">
        <v>45292.833333333336</v>
      </c>
      <c r="G20" s="1491"/>
      <c r="H20" s="1823" t="s">
        <v>3380</v>
      </c>
      <c r="I20" s="1824"/>
      <c r="J20" s="1824"/>
      <c r="K20" s="1824"/>
      <c r="L20" s="1824"/>
      <c r="M20" s="1825"/>
      <c r="N20" s="1751">
        <f t="shared" si="0"/>
        <v>6.16</v>
      </c>
    </row>
    <row r="21" spans="1:14" ht="12" customHeight="1">
      <c r="A21" s="1826">
        <v>9</v>
      </c>
      <c r="B21" s="1827">
        <v>0.75</v>
      </c>
      <c r="C21" s="1555">
        <v>1500</v>
      </c>
      <c r="D21" s="1550">
        <v>19222.25</v>
      </c>
      <c r="E21" s="1550">
        <v>43972.25</v>
      </c>
      <c r="F21" s="1550">
        <v>45805.583333333336</v>
      </c>
      <c r="G21" s="1491"/>
      <c r="H21" s="1835">
        <v>6</v>
      </c>
      <c r="I21" s="1836">
        <v>3</v>
      </c>
      <c r="J21" s="1837">
        <v>750</v>
      </c>
      <c r="K21" s="1550">
        <v>66473.916666666672</v>
      </c>
      <c r="L21" s="1550">
        <v>88473.916666666672</v>
      </c>
      <c r="M21" s="1550">
        <v>90307.25</v>
      </c>
      <c r="N21" s="1751">
        <f t="shared" si="0"/>
        <v>6.16</v>
      </c>
    </row>
    <row r="22" spans="1:14" ht="12" customHeight="1">
      <c r="A22" s="1826">
        <v>9</v>
      </c>
      <c r="B22" s="1827">
        <v>4</v>
      </c>
      <c r="C22" s="1555">
        <v>3000</v>
      </c>
      <c r="D22" s="1550">
        <v>25422.5</v>
      </c>
      <c r="E22" s="1550">
        <v>50172.5</v>
      </c>
      <c r="F22" s="1550">
        <v>52005.833333333336</v>
      </c>
      <c r="G22" s="1491"/>
      <c r="H22" s="1828">
        <v>6</v>
      </c>
      <c r="I22" s="1829">
        <v>7.5</v>
      </c>
      <c r="J22" s="1830">
        <v>1000</v>
      </c>
      <c r="K22" s="1550">
        <v>74207.166666666672</v>
      </c>
      <c r="L22" s="1550">
        <v>96207.166666666672</v>
      </c>
      <c r="M22" s="1550">
        <v>98040.5</v>
      </c>
      <c r="N22" s="1751">
        <f t="shared" si="0"/>
        <v>6.16</v>
      </c>
    </row>
    <row r="23" spans="1:14" ht="12" customHeight="1">
      <c r="A23" s="1826">
        <v>9</v>
      </c>
      <c r="B23" s="1827">
        <v>5</v>
      </c>
      <c r="C23" s="1555">
        <v>3000</v>
      </c>
      <c r="D23" s="1550">
        <v>27195.25</v>
      </c>
      <c r="E23" s="1550">
        <v>51945.25</v>
      </c>
      <c r="F23" s="1550">
        <v>53778.583333333336</v>
      </c>
      <c r="G23" s="1491"/>
      <c r="H23" s="1828">
        <v>6</v>
      </c>
      <c r="I23" s="1829">
        <v>22</v>
      </c>
      <c r="J23" s="1830">
        <v>1500</v>
      </c>
      <c r="K23" s="1550">
        <v>102754.91666666667</v>
      </c>
      <c r="L23" s="1550">
        <v>124754.91666666669</v>
      </c>
      <c r="M23" s="1550">
        <v>126588.25</v>
      </c>
      <c r="N23" s="1751">
        <f t="shared" si="0"/>
        <v>6.16</v>
      </c>
    </row>
    <row r="24" spans="1:14" ht="12" customHeight="1">
      <c r="A24" s="1840" t="s">
        <v>3381</v>
      </c>
      <c r="B24" s="1841"/>
      <c r="C24" s="1841"/>
      <c r="D24" s="1841"/>
      <c r="E24" s="1841"/>
      <c r="F24" s="1842"/>
      <c r="G24" s="1491"/>
      <c r="H24" s="1828">
        <v>9</v>
      </c>
      <c r="I24" s="1829">
        <v>4</v>
      </c>
      <c r="J24" s="1830">
        <v>750</v>
      </c>
      <c r="K24" s="1550">
        <v>70950.416666666672</v>
      </c>
      <c r="L24" s="1550">
        <v>92950.416666666672</v>
      </c>
      <c r="M24" s="1550">
        <v>94783.75</v>
      </c>
      <c r="N24" s="1751">
        <f t="shared" si="0"/>
        <v>6.16</v>
      </c>
    </row>
    <row r="25" spans="1:14" ht="12" customHeight="1">
      <c r="A25" s="1826">
        <v>6</v>
      </c>
      <c r="B25" s="1513">
        <v>0.75</v>
      </c>
      <c r="C25" s="1513">
        <v>1500</v>
      </c>
      <c r="D25" s="1550">
        <v>21972.25</v>
      </c>
      <c r="E25" s="1550">
        <v>47638.916666666664</v>
      </c>
      <c r="F25" s="1550">
        <v>50388.916666666664</v>
      </c>
      <c r="G25" s="1843"/>
      <c r="H25" s="1828">
        <v>9</v>
      </c>
      <c r="I25" s="1829">
        <v>5.5</v>
      </c>
      <c r="J25" s="1830">
        <v>750</v>
      </c>
      <c r="K25" s="1550">
        <v>73881.666666666672</v>
      </c>
      <c r="L25" s="1550">
        <v>95881.666666666672</v>
      </c>
      <c r="M25" s="1550">
        <v>97715</v>
      </c>
      <c r="N25" s="1751">
        <f t="shared" si="0"/>
        <v>6.16</v>
      </c>
    </row>
    <row r="26" spans="1:14" ht="12" customHeight="1">
      <c r="A26" s="1826">
        <v>6</v>
      </c>
      <c r="B26" s="1513">
        <v>5.5</v>
      </c>
      <c r="C26" s="1513">
        <v>3000</v>
      </c>
      <c r="D26" s="1550">
        <v>29945.25</v>
      </c>
      <c r="E26" s="1550">
        <v>55611.916666666664</v>
      </c>
      <c r="F26" s="1550">
        <v>58361.916666666664</v>
      </c>
      <c r="G26" s="1491"/>
      <c r="H26" s="1828">
        <v>9</v>
      </c>
      <c r="I26" s="1829">
        <v>11</v>
      </c>
      <c r="J26" s="1830">
        <v>1000</v>
      </c>
      <c r="K26" s="1550">
        <v>86987.416666666672</v>
      </c>
      <c r="L26" s="1550">
        <v>108987.41666666667</v>
      </c>
      <c r="M26" s="1550">
        <v>110820.75</v>
      </c>
      <c r="N26" s="1751">
        <f t="shared" si="0"/>
        <v>6.16</v>
      </c>
    </row>
    <row r="27" spans="1:14" ht="12.75" customHeight="1">
      <c r="A27" s="1826">
        <v>6</v>
      </c>
      <c r="B27" s="1513">
        <v>7.5</v>
      </c>
      <c r="C27" s="1513">
        <v>3000</v>
      </c>
      <c r="D27" s="1550">
        <v>33938.75</v>
      </c>
      <c r="E27" s="1550">
        <v>59605.416666666664</v>
      </c>
      <c r="F27" s="1550">
        <v>62355.416666666664</v>
      </c>
      <c r="G27" s="1491"/>
      <c r="H27" s="1832">
        <v>9</v>
      </c>
      <c r="I27" s="1838">
        <v>30</v>
      </c>
      <c r="J27" s="1839">
        <v>1500</v>
      </c>
      <c r="K27" s="1550">
        <v>103738.41666666667</v>
      </c>
      <c r="L27" s="1550">
        <v>125738.41666666667</v>
      </c>
      <c r="M27" s="1550">
        <v>127571.75</v>
      </c>
      <c r="N27" s="1751">
        <f t="shared" si="0"/>
        <v>6.16</v>
      </c>
    </row>
    <row r="28" spans="1:14" ht="12.75" customHeight="1">
      <c r="A28" s="1826">
        <v>9</v>
      </c>
      <c r="B28" s="1513">
        <v>1.1000000000000001</v>
      </c>
      <c r="C28" s="1513">
        <v>1500</v>
      </c>
      <c r="D28" s="1550">
        <v>23092.25</v>
      </c>
      <c r="E28" s="1550">
        <v>48758.916666666664</v>
      </c>
      <c r="F28" s="1550">
        <v>51508.916666666664</v>
      </c>
      <c r="G28" s="1491"/>
      <c r="H28" s="1823" t="s">
        <v>3382</v>
      </c>
      <c r="I28" s="1824"/>
      <c r="J28" s="1824"/>
      <c r="K28" s="1824"/>
      <c r="L28" s="1824"/>
      <c r="M28" s="1825"/>
      <c r="N28" s="1751">
        <f t="shared" si="0"/>
        <v>6.16</v>
      </c>
    </row>
    <row r="29" spans="1:14" ht="12.75" customHeight="1">
      <c r="A29" s="1826">
        <v>9</v>
      </c>
      <c r="B29" s="1513">
        <v>7.5</v>
      </c>
      <c r="C29" s="1513">
        <v>3000</v>
      </c>
      <c r="D29" s="1550">
        <v>33938.75</v>
      </c>
      <c r="E29" s="1550">
        <v>59605.416666666664</v>
      </c>
      <c r="F29" s="1550">
        <v>62355.416666666664</v>
      </c>
      <c r="G29" s="1491"/>
      <c r="H29" s="1835">
        <v>6</v>
      </c>
      <c r="I29" s="1844">
        <v>5.5</v>
      </c>
      <c r="J29" s="1845">
        <v>750</v>
      </c>
      <c r="K29" s="1550">
        <v>88548.333333333328</v>
      </c>
      <c r="L29" s="1550">
        <v>152715</v>
      </c>
      <c r="M29" s="1550">
        <v>156381.66666666666</v>
      </c>
      <c r="N29" s="1751">
        <f t="shared" si="0"/>
        <v>6.16</v>
      </c>
    </row>
    <row r="30" spans="1:14" ht="12.75" customHeight="1">
      <c r="A30" s="1826">
        <v>9</v>
      </c>
      <c r="B30" s="1513">
        <v>11</v>
      </c>
      <c r="C30" s="1513">
        <v>3000</v>
      </c>
      <c r="D30" s="1550">
        <v>41575.75</v>
      </c>
      <c r="E30" s="1550">
        <v>67242.416666666657</v>
      </c>
      <c r="F30" s="1550">
        <v>69992.416666666672</v>
      </c>
      <c r="G30" s="1491"/>
      <c r="H30" s="1828">
        <v>6</v>
      </c>
      <c r="I30" s="1827">
        <v>11</v>
      </c>
      <c r="J30" s="1846">
        <v>1000</v>
      </c>
      <c r="K30" s="1550">
        <v>101654.08333333333</v>
      </c>
      <c r="L30" s="1550">
        <v>165820.75</v>
      </c>
      <c r="M30" s="1550">
        <v>169487.41666666666</v>
      </c>
      <c r="N30" s="1751">
        <f t="shared" si="0"/>
        <v>6.16</v>
      </c>
    </row>
    <row r="31" spans="1:14" ht="12.75" customHeight="1">
      <c r="A31" s="1823" t="s">
        <v>3383</v>
      </c>
      <c r="B31" s="1847"/>
      <c r="C31" s="1847"/>
      <c r="D31" s="1847"/>
      <c r="E31" s="1847"/>
      <c r="F31" s="1848"/>
      <c r="G31" s="1491"/>
      <c r="H31" s="1828">
        <v>6</v>
      </c>
      <c r="I31" s="1849">
        <v>15</v>
      </c>
      <c r="J31" s="1834">
        <v>1000</v>
      </c>
      <c r="K31" s="1550">
        <v>108486.08333333333</v>
      </c>
      <c r="L31" s="1550">
        <v>172652.75</v>
      </c>
      <c r="M31" s="1550">
        <v>176319.41666666666</v>
      </c>
      <c r="N31" s="1751">
        <f t="shared" si="0"/>
        <v>6.16</v>
      </c>
    </row>
    <row r="32" spans="1:14" ht="12.75" customHeight="1">
      <c r="A32" s="1513">
        <v>6</v>
      </c>
      <c r="B32" s="1850">
        <v>1.1000000000000001</v>
      </c>
      <c r="C32" s="1555">
        <v>1500</v>
      </c>
      <c r="D32" s="1550">
        <v>25513.583333333336</v>
      </c>
      <c r="E32" s="1550">
        <v>46925.583333333336</v>
      </c>
      <c r="F32" s="1550">
        <v>48392.25</v>
      </c>
      <c r="G32" s="1491"/>
      <c r="H32" s="1828">
        <v>9</v>
      </c>
      <c r="I32" s="1827">
        <v>7.5</v>
      </c>
      <c r="J32" s="1846">
        <v>750</v>
      </c>
      <c r="K32" s="1550">
        <v>101655.83333333333</v>
      </c>
      <c r="L32" s="1550">
        <v>165822.5</v>
      </c>
      <c r="M32" s="1550">
        <v>169489.16666666666</v>
      </c>
      <c r="N32" s="1751">
        <f t="shared" si="0"/>
        <v>6.16</v>
      </c>
    </row>
    <row r="33" spans="1:14" ht="12.75" customHeight="1">
      <c r="A33" s="1513">
        <v>6</v>
      </c>
      <c r="B33" s="1850">
        <v>1.5</v>
      </c>
      <c r="C33" s="1555">
        <v>1500</v>
      </c>
      <c r="D33" s="1550">
        <v>25513.583333333336</v>
      </c>
      <c r="E33" s="1550">
        <v>47513.583333333336</v>
      </c>
      <c r="F33" s="1550">
        <v>48980.25</v>
      </c>
      <c r="G33" s="1491"/>
      <c r="H33" s="1832">
        <v>9</v>
      </c>
      <c r="I33" s="1849">
        <v>15</v>
      </c>
      <c r="J33" s="1834">
        <v>1000</v>
      </c>
      <c r="K33" s="1550">
        <v>108486.08333333333</v>
      </c>
      <c r="L33" s="1550">
        <v>172652.75</v>
      </c>
      <c r="M33" s="1550">
        <v>176319.41666666666</v>
      </c>
      <c r="N33" s="1751">
        <f t="shared" si="0"/>
        <v>6.16</v>
      </c>
    </row>
    <row r="34" spans="1:14" ht="13.5" customHeight="1">
      <c r="A34" s="1513">
        <v>9</v>
      </c>
      <c r="B34" s="1513">
        <v>1.5</v>
      </c>
      <c r="C34" s="1513">
        <v>1500</v>
      </c>
      <c r="D34" s="1550">
        <v>25513.583333333336</v>
      </c>
      <c r="E34" s="1550">
        <v>47513.583333333336</v>
      </c>
      <c r="F34" s="1550">
        <v>48980.25</v>
      </c>
      <c r="G34" s="1822"/>
      <c r="H34" s="1832">
        <v>9</v>
      </c>
      <c r="I34" s="1849">
        <v>18.5</v>
      </c>
      <c r="J34" s="1834">
        <v>1000</v>
      </c>
      <c r="K34" s="1550">
        <v>118753.33333333333</v>
      </c>
      <c r="L34" s="1550">
        <v>182920</v>
      </c>
      <c r="M34" s="1550">
        <v>186586.66666666666</v>
      </c>
      <c r="N34" s="1751">
        <f t="shared" si="0"/>
        <v>6.16</v>
      </c>
    </row>
    <row r="35" spans="1:14" ht="13.5" customHeight="1">
      <c r="A35" s="1513">
        <v>9</v>
      </c>
      <c r="B35" s="1513">
        <v>2.2000000000000002</v>
      </c>
      <c r="C35" s="1513">
        <v>1500</v>
      </c>
      <c r="D35" s="1550">
        <v>27832.333333333336</v>
      </c>
      <c r="E35" s="1550">
        <v>49832.333333333336</v>
      </c>
      <c r="F35" s="1550">
        <v>51299</v>
      </c>
      <c r="G35" s="1491"/>
      <c r="H35" s="1823" t="s">
        <v>3384</v>
      </c>
      <c r="I35" s="1824"/>
      <c r="J35" s="1824"/>
      <c r="K35" s="1824"/>
      <c r="L35" s="1824"/>
      <c r="M35" s="1825"/>
      <c r="N35" s="1751">
        <f t="shared" si="0"/>
        <v>6.16</v>
      </c>
    </row>
    <row r="36" spans="1:14" ht="13.5" customHeight="1">
      <c r="A36" s="1851" t="s">
        <v>3385</v>
      </c>
      <c r="B36" s="1852"/>
      <c r="C36" s="1852"/>
      <c r="D36" s="1852"/>
      <c r="E36" s="1852"/>
      <c r="F36" s="1853"/>
      <c r="G36" s="1491"/>
      <c r="H36" s="1835">
        <v>6</v>
      </c>
      <c r="I36" s="1844">
        <v>11</v>
      </c>
      <c r="J36" s="1845">
        <v>750</v>
      </c>
      <c r="K36" s="1550">
        <v>118797.58333333333</v>
      </c>
      <c r="L36" s="1550">
        <v>172880.91666666666</v>
      </c>
      <c r="M36" s="1550">
        <v>182047.58333333334</v>
      </c>
      <c r="N36" s="1751">
        <f t="shared" si="0"/>
        <v>6.16</v>
      </c>
    </row>
    <row r="37" spans="1:14" ht="12.75" customHeight="1">
      <c r="A37" s="1828">
        <v>6</v>
      </c>
      <c r="B37" s="1854">
        <v>0.55000000000000004</v>
      </c>
      <c r="C37" s="1558">
        <v>1000</v>
      </c>
      <c r="D37" s="1550">
        <v>26723.583333333332</v>
      </c>
      <c r="E37" s="1550">
        <v>47806.916666666664</v>
      </c>
      <c r="F37" s="1550">
        <v>51473.583333333336</v>
      </c>
      <c r="G37" s="1491"/>
      <c r="H37" s="1828">
        <v>6</v>
      </c>
      <c r="I37" s="1827">
        <v>18.5</v>
      </c>
      <c r="J37" s="1846">
        <v>1000</v>
      </c>
      <c r="K37" s="1550">
        <v>127003.33333333333</v>
      </c>
      <c r="L37" s="1550">
        <v>181086.66666666666</v>
      </c>
      <c r="M37" s="1550">
        <v>190253.33333333334</v>
      </c>
      <c r="N37" s="1751">
        <f t="shared" si="0"/>
        <v>6.16</v>
      </c>
    </row>
    <row r="38" spans="1:14" ht="12.75" customHeight="1">
      <c r="A38" s="1828">
        <v>6</v>
      </c>
      <c r="B38" s="1854">
        <v>0.75</v>
      </c>
      <c r="C38" s="1558">
        <v>1000</v>
      </c>
      <c r="D38" s="1550">
        <v>27922.333333333336</v>
      </c>
      <c r="E38" s="1550">
        <v>49005.666666666664</v>
      </c>
      <c r="F38" s="1550">
        <v>52672.333333333336</v>
      </c>
      <c r="G38" s="1491"/>
      <c r="H38" s="1828">
        <v>6</v>
      </c>
      <c r="I38" s="1827">
        <v>22</v>
      </c>
      <c r="J38" s="1846">
        <v>1000</v>
      </c>
      <c r="K38" s="1550">
        <v>141535.33333333337</v>
      </c>
      <c r="L38" s="1550">
        <v>195618.66666666669</v>
      </c>
      <c r="M38" s="1550">
        <v>204785.33333333337</v>
      </c>
      <c r="N38" s="1751">
        <f t="shared" si="0"/>
        <v>6.16</v>
      </c>
    </row>
    <row r="39" spans="1:14" ht="12.75" customHeight="1">
      <c r="A39" s="1828">
        <v>6</v>
      </c>
      <c r="B39" s="1829">
        <v>2.2000000000000002</v>
      </c>
      <c r="C39" s="1829">
        <v>1500</v>
      </c>
      <c r="D39" s="1550">
        <v>30582.333333333336</v>
      </c>
      <c r="E39" s="1550">
        <v>51665.666666666664</v>
      </c>
      <c r="F39" s="1550">
        <v>55332.333333333336</v>
      </c>
      <c r="G39" s="1822"/>
      <c r="H39" s="1828">
        <v>9</v>
      </c>
      <c r="I39" s="1827">
        <v>15</v>
      </c>
      <c r="J39" s="1846">
        <v>750</v>
      </c>
      <c r="K39" s="1550">
        <v>130933.83333333333</v>
      </c>
      <c r="L39" s="1550">
        <v>185017.16666666666</v>
      </c>
      <c r="M39" s="1550">
        <v>194183.83333333334</v>
      </c>
      <c r="N39" s="1751">
        <f t="shared" si="0"/>
        <v>6.16</v>
      </c>
    </row>
    <row r="40" spans="1:14" ht="12.75" customHeight="1">
      <c r="A40" s="1828">
        <v>9</v>
      </c>
      <c r="B40" s="1829">
        <v>0.75</v>
      </c>
      <c r="C40" s="1829">
        <v>1000</v>
      </c>
      <c r="D40" s="1550">
        <v>27922.333333333336</v>
      </c>
      <c r="E40" s="1550">
        <v>49005.666666666664</v>
      </c>
      <c r="F40" s="1550">
        <v>52672.333333333336</v>
      </c>
      <c r="G40" s="1822"/>
      <c r="H40" s="1832">
        <v>9</v>
      </c>
      <c r="I40" s="1849">
        <v>30</v>
      </c>
      <c r="J40" s="1834">
        <v>1000</v>
      </c>
      <c r="K40" s="1550">
        <v>150532.08333333334</v>
      </c>
      <c r="L40" s="1550">
        <v>204615.41666666666</v>
      </c>
      <c r="M40" s="1550">
        <v>213782.08333333334</v>
      </c>
      <c r="N40" s="1751">
        <f t="shared" si="0"/>
        <v>6.16</v>
      </c>
    </row>
    <row r="41" spans="1:14" ht="12.75" customHeight="1">
      <c r="A41" s="1828">
        <v>9</v>
      </c>
      <c r="B41" s="1829">
        <v>1.1000000000000001</v>
      </c>
      <c r="C41" s="1829">
        <v>1000</v>
      </c>
      <c r="D41" s="1550">
        <v>28606.583333333332</v>
      </c>
      <c r="E41" s="1550">
        <v>49689.916666666664</v>
      </c>
      <c r="F41" s="1550">
        <v>53356.583333333336</v>
      </c>
      <c r="G41" s="1491"/>
      <c r="H41" s="1823" t="s">
        <v>3386</v>
      </c>
      <c r="I41" s="1824"/>
      <c r="J41" s="1824"/>
      <c r="K41" s="1824"/>
      <c r="L41" s="1824"/>
      <c r="M41" s="1825"/>
      <c r="N41" s="1751">
        <f t="shared" si="0"/>
        <v>6.16</v>
      </c>
    </row>
    <row r="42" spans="1:14" ht="12.75" customHeight="1">
      <c r="A42" s="1828">
        <v>9</v>
      </c>
      <c r="B42" s="1829">
        <v>3</v>
      </c>
      <c r="C42" s="1829">
        <v>1500</v>
      </c>
      <c r="D42" s="1550">
        <v>32236.083333333336</v>
      </c>
      <c r="E42" s="1550">
        <v>53319.416666666664</v>
      </c>
      <c r="F42" s="1550">
        <v>56986.083333333336</v>
      </c>
      <c r="G42" s="1491"/>
      <c r="H42" s="1835">
        <v>6</v>
      </c>
      <c r="I42" s="1844">
        <v>15</v>
      </c>
      <c r="J42" s="1845">
        <v>750</v>
      </c>
      <c r="K42" s="1550">
        <v>148350.5</v>
      </c>
      <c r="L42" s="1550">
        <v>186850.5</v>
      </c>
      <c r="M42" s="1550">
        <v>194183.83333333334</v>
      </c>
      <c r="N42" s="1751">
        <f t="shared" si="0"/>
        <v>6.16</v>
      </c>
    </row>
    <row r="43" spans="1:14" ht="12.75" customHeight="1">
      <c r="A43" s="1840" t="s">
        <v>3387</v>
      </c>
      <c r="B43" s="1841"/>
      <c r="C43" s="1841"/>
      <c r="D43" s="1841"/>
      <c r="E43" s="1841"/>
      <c r="F43" s="1842"/>
      <c r="G43" s="1491"/>
      <c r="H43" s="1828">
        <v>6</v>
      </c>
      <c r="I43" s="1854">
        <v>37</v>
      </c>
      <c r="J43" s="1846">
        <v>1000</v>
      </c>
      <c r="K43" s="1550">
        <v>194342.25</v>
      </c>
      <c r="L43" s="1550">
        <v>232842.25</v>
      </c>
      <c r="M43" s="1550">
        <v>240175.58333333334</v>
      </c>
      <c r="N43" s="1751">
        <f t="shared" si="0"/>
        <v>6.16</v>
      </c>
    </row>
    <row r="44" spans="1:14" ht="12.75" customHeight="1">
      <c r="A44" s="1828">
        <v>6</v>
      </c>
      <c r="B44" s="1829">
        <v>1.1000000000000001</v>
      </c>
      <c r="C44" s="1829">
        <v>1000</v>
      </c>
      <c r="D44" s="1550">
        <v>31356.583333333332</v>
      </c>
      <c r="E44" s="1550">
        <v>57023.25</v>
      </c>
      <c r="F44" s="1550">
        <v>58856.583333333328</v>
      </c>
      <c r="G44" s="1491"/>
      <c r="H44" s="1828">
        <v>9</v>
      </c>
      <c r="I44" s="1854">
        <v>22</v>
      </c>
      <c r="J44" s="1846">
        <v>750</v>
      </c>
      <c r="K44" s="1550">
        <v>173485.75</v>
      </c>
      <c r="L44" s="1550">
        <v>211985.75</v>
      </c>
      <c r="M44" s="1550">
        <v>219319.08333333337</v>
      </c>
      <c r="N44" s="1751">
        <f t="shared" si="0"/>
        <v>6.16</v>
      </c>
    </row>
    <row r="45" spans="1:14" ht="12.75" customHeight="1">
      <c r="A45" s="1828">
        <v>6</v>
      </c>
      <c r="B45" s="1854">
        <v>4</v>
      </c>
      <c r="C45" s="1558">
        <v>1500</v>
      </c>
      <c r="D45" s="1550">
        <v>36144.583333333336</v>
      </c>
      <c r="E45" s="1550">
        <v>61811.25</v>
      </c>
      <c r="F45" s="1550">
        <v>63644.583333333336</v>
      </c>
      <c r="G45" s="1491"/>
      <c r="H45" s="1828">
        <v>9</v>
      </c>
      <c r="I45" s="1854">
        <v>45</v>
      </c>
      <c r="J45" s="1846">
        <v>1000</v>
      </c>
      <c r="K45" s="1550">
        <v>212295.5</v>
      </c>
      <c r="L45" s="1550">
        <v>250795.5</v>
      </c>
      <c r="M45" s="1550">
        <v>258128.83333333331</v>
      </c>
      <c r="N45" s="1751">
        <f t="shared" si="0"/>
        <v>6.16</v>
      </c>
    </row>
    <row r="46" spans="1:14" ht="12.75" customHeight="1">
      <c r="A46" s="1828">
        <v>9</v>
      </c>
      <c r="B46" s="1829">
        <v>1.5</v>
      </c>
      <c r="C46" s="1829">
        <v>1000</v>
      </c>
      <c r="D46" s="1550">
        <v>33332.333333333336</v>
      </c>
      <c r="E46" s="1550">
        <v>58999</v>
      </c>
      <c r="F46" s="1550">
        <v>60832.333333333336</v>
      </c>
      <c r="G46" s="1491"/>
      <c r="H46" s="1855"/>
      <c r="I46" s="1856"/>
      <c r="J46" s="1857"/>
      <c r="K46" s="1858"/>
      <c r="L46" s="1858"/>
      <c r="M46" s="1858"/>
      <c r="N46" s="1751">
        <f t="shared" si="0"/>
        <v>6.16</v>
      </c>
    </row>
    <row r="47" spans="1:14" ht="12.75" customHeight="1">
      <c r="A47" s="1828">
        <v>9</v>
      </c>
      <c r="B47" s="1854">
        <v>5.5</v>
      </c>
      <c r="C47" s="1558">
        <v>1500</v>
      </c>
      <c r="D47" s="1550">
        <v>41443.583333333336</v>
      </c>
      <c r="E47" s="1550">
        <v>67110.25</v>
      </c>
      <c r="F47" s="1550">
        <v>68943.583333333328</v>
      </c>
      <c r="G47" s="1843"/>
      <c r="H47" s="1859"/>
      <c r="I47" s="1859"/>
      <c r="J47" s="1859"/>
      <c r="K47" s="1859"/>
      <c r="L47" s="1859"/>
      <c r="M47" s="1859"/>
      <c r="N47" s="1751">
        <f t="shared" si="0"/>
        <v>6.16</v>
      </c>
    </row>
    <row r="48" spans="1:14" ht="12.75" customHeight="1">
      <c r="G48" s="1816"/>
    </row>
    <row r="49" spans="1:11" ht="12.75" customHeight="1">
      <c r="G49" s="1816"/>
    </row>
    <row r="50" spans="1:11" ht="12.75" customHeight="1"/>
    <row r="51" spans="1:11" ht="12.75" customHeight="1"/>
    <row r="52" spans="1:11" ht="12.75" customHeight="1">
      <c r="A52" s="1855"/>
      <c r="B52" s="1856"/>
      <c r="C52" s="1857"/>
      <c r="D52" s="1858"/>
      <c r="E52" s="1858"/>
      <c r="F52" s="1858"/>
    </row>
    <row r="53" spans="1:11" ht="12.75" customHeight="1">
      <c r="A53" s="1816"/>
      <c r="B53" s="1816"/>
      <c r="C53" s="1816"/>
    </row>
    <row r="54" spans="1:11" ht="12.75" customHeight="1">
      <c r="A54" s="1816"/>
      <c r="B54" s="1816"/>
      <c r="C54" s="1816"/>
    </row>
    <row r="55" spans="1:11" ht="12.75" customHeight="1">
      <c r="A55" s="1816"/>
      <c r="B55" s="1816"/>
      <c r="C55" s="1816"/>
    </row>
    <row r="56" spans="1:11" ht="12.75" customHeight="1"/>
    <row r="57" spans="1:11" ht="12.75" customHeight="1"/>
    <row r="58" spans="1:11" ht="12.75" customHeight="1"/>
    <row r="59" spans="1:11" ht="12.75" customHeight="1"/>
    <row r="60" spans="1:11" ht="12.75" customHeight="1"/>
    <row r="61" spans="1:11" ht="27" customHeight="1"/>
    <row r="62" spans="1:11" ht="16.5" customHeight="1"/>
    <row r="63" spans="1:11" ht="12.75" customHeight="1"/>
    <row r="64" spans="1:11" ht="12.75" customHeight="1">
      <c r="K64" s="1860"/>
    </row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3.5" customHeight="1"/>
    <row r="123" ht="12.75" customHeight="1"/>
    <row r="124" ht="12.75" customHeight="1"/>
    <row r="125" ht="12.75" customHeight="1"/>
    <row r="126" ht="13.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55" ht="12.75" customHeight="1"/>
  </sheetData>
  <mergeCells count="15">
    <mergeCell ref="A2:M3"/>
    <mergeCell ref="A4:A6"/>
    <mergeCell ref="B4:C4"/>
    <mergeCell ref="D4:F4"/>
    <mergeCell ref="H4:H6"/>
    <mergeCell ref="I4:J4"/>
    <mergeCell ref="K4:M4"/>
    <mergeCell ref="B5:B6"/>
    <mergeCell ref="C5:C6"/>
    <mergeCell ref="D5:D6"/>
    <mergeCell ref="E5:F5"/>
    <mergeCell ref="I5:I6"/>
    <mergeCell ref="J5:J6"/>
    <mergeCell ref="K5:K6"/>
    <mergeCell ref="L5:M5"/>
  </mergeCells>
  <printOptions horizontalCentered="1"/>
  <pageMargins left="0.27559055118110237" right="0" top="0" bottom="0.11811023622047245" header="0.19685039370078741" footer="0.19685039370078741"/>
  <pageSetup paperSize="9" scale="83" fitToHeight="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002060"/>
    <pageSetUpPr fitToPage="1"/>
  </sheetPr>
  <dimension ref="A1:I210"/>
  <sheetViews>
    <sheetView view="pageBreakPreview" zoomScaleNormal="100" zoomScaleSheetLayoutView="100" workbookViewId="0">
      <selection activeCell="K13" sqref="K13"/>
    </sheetView>
  </sheetViews>
  <sheetFormatPr defaultRowHeight="12.75"/>
  <cols>
    <col min="1" max="1" width="10.85546875" style="656" customWidth="1"/>
    <col min="2" max="2" width="7.42578125" style="546" customWidth="1"/>
    <col min="3" max="3" width="10" style="546" customWidth="1"/>
    <col min="4" max="4" width="11.7109375" style="2248" customWidth="1"/>
    <col min="5" max="5" width="11.5703125" style="2248" customWidth="1"/>
    <col min="6" max="8" width="13.140625" style="2248" customWidth="1"/>
    <col min="9" max="9" width="15.28515625" style="2248" customWidth="1"/>
    <col min="10" max="16384" width="9.140625" style="1751"/>
  </cols>
  <sheetData>
    <row r="1" spans="1:9" ht="17.25" customHeight="1">
      <c r="A1" s="3625" t="s">
        <v>3388</v>
      </c>
      <c r="B1" s="3626"/>
      <c r="C1" s="3626"/>
      <c r="D1" s="3626"/>
      <c r="E1" s="3626"/>
      <c r="F1" s="3626"/>
      <c r="G1" s="3626"/>
      <c r="H1" s="3626"/>
      <c r="I1" s="3627"/>
    </row>
    <row r="2" spans="1:9" ht="13.5" customHeight="1">
      <c r="A2" s="3628" t="s">
        <v>3374</v>
      </c>
      <c r="B2" s="3630" t="s">
        <v>3155</v>
      </c>
      <c r="C2" s="3630"/>
      <c r="D2" s="3631" t="s">
        <v>985</v>
      </c>
      <c r="E2" s="3631"/>
      <c r="F2" s="3631"/>
      <c r="G2" s="3631"/>
      <c r="H2" s="3631"/>
      <c r="I2" s="3632"/>
    </row>
    <row r="3" spans="1:9" ht="23.25" customHeight="1">
      <c r="A3" s="3628"/>
      <c r="B3" s="3633" t="s">
        <v>3160</v>
      </c>
      <c r="C3" s="3630" t="s">
        <v>3161</v>
      </c>
      <c r="D3" s="3636" t="s">
        <v>3349</v>
      </c>
      <c r="E3" s="3636"/>
      <c r="F3" s="3636" t="s">
        <v>3243</v>
      </c>
      <c r="G3" s="3636"/>
      <c r="H3" s="3636" t="s">
        <v>3350</v>
      </c>
      <c r="I3" s="3637"/>
    </row>
    <row r="4" spans="1:9" ht="30.75" customHeight="1" thickBot="1">
      <c r="A4" s="3629"/>
      <c r="B4" s="3634"/>
      <c r="C4" s="3635"/>
      <c r="D4" s="2261" t="s">
        <v>3351</v>
      </c>
      <c r="E4" s="2261" t="s">
        <v>3244</v>
      </c>
      <c r="F4" s="2261" t="s">
        <v>3164</v>
      </c>
      <c r="G4" s="2261" t="s">
        <v>3389</v>
      </c>
      <c r="H4" s="2261" t="s">
        <v>3166</v>
      </c>
      <c r="I4" s="2262" t="s">
        <v>3167</v>
      </c>
    </row>
    <row r="5" spans="1:9" ht="12" customHeight="1">
      <c r="A5" s="3622" t="s">
        <v>3390</v>
      </c>
      <c r="B5" s="3623"/>
      <c r="C5" s="3623"/>
      <c r="D5" s="3623"/>
      <c r="E5" s="3623"/>
      <c r="F5" s="3623"/>
      <c r="G5" s="3623"/>
      <c r="H5" s="3623"/>
      <c r="I5" s="3624"/>
    </row>
    <row r="6" spans="1:9" ht="12" customHeight="1">
      <c r="A6" s="3638">
        <v>6</v>
      </c>
      <c r="B6" s="657">
        <v>0.18</v>
      </c>
      <c r="C6" s="657">
        <v>1500</v>
      </c>
      <c r="D6" s="2249">
        <f>'Крышные ВКРФ (2)'!D8*'Крышные ВКРФ (2)'!J8</f>
        <v>117100.57333333333</v>
      </c>
      <c r="E6" s="2249">
        <f>'Крышные ВКРФ (2)'!E8*'Крышные ВКРФ (2)'!J8</f>
        <v>457317.45230769232</v>
      </c>
      <c r="F6" s="2249"/>
      <c r="G6" s="2249"/>
      <c r="H6" s="2249">
        <f>'Крышные ВКРФ (2)'!H8*'Крышные ВКРФ (2)'!J8</f>
        <v>297793.90666666668</v>
      </c>
      <c r="I6" s="2250">
        <f>'Крышные ВКРФ (2)'!I8*'Крышные ВКРФ (2)'!J8</f>
        <v>303440.57333333336</v>
      </c>
    </row>
    <row r="7" spans="1:9" ht="12" customHeight="1">
      <c r="A7" s="3638"/>
      <c r="B7" s="1862">
        <v>0.25</v>
      </c>
      <c r="C7" s="657">
        <v>1500</v>
      </c>
      <c r="D7" s="2249">
        <f>'Крышные ВКРФ (2)'!D9*'Крышные ВКРФ (2)'!J9</f>
        <v>122479.79333333333</v>
      </c>
      <c r="E7" s="2249">
        <f>'Крышные ВКРФ (2)'!E9*'Крышные ВКРФ (2)'!J9</f>
        <v>462282.88615384616</v>
      </c>
      <c r="F7" s="2249">
        <f>'Крышные ВКРФ (2)'!F9*'Крышные ВКРФ (2)'!J9</f>
        <v>142677.92000000001</v>
      </c>
      <c r="G7" s="2249">
        <f>'Крышные ВКРФ (2)'!G9*'Крышные ВКРФ (2)'!J9</f>
        <v>523176.38153846154</v>
      </c>
      <c r="H7" s="2249">
        <f>'Крышные ВКРФ (2)'!H9*'Крышные ВКРФ (2)'!J9</f>
        <v>303173.12666666665</v>
      </c>
      <c r="I7" s="2250">
        <f>'Крышные ВКРФ (2)'!I9*'Крышные ВКРФ (2)'!J9</f>
        <v>308819.79333333333</v>
      </c>
    </row>
    <row r="8" spans="1:9" ht="12" customHeight="1">
      <c r="A8" s="3638"/>
      <c r="B8" s="1862">
        <v>1.5</v>
      </c>
      <c r="C8" s="657">
        <v>3000</v>
      </c>
      <c r="D8" s="2249">
        <f>'Крышные ВКРФ (2)'!D10*'Крышные ВКРФ (2)'!J10</f>
        <v>137485.55333333332</v>
      </c>
      <c r="E8" s="2249">
        <f>'Крышные ВКРФ (2)'!E10*'Крышные ВКРФ (2)'!J10</f>
        <v>476134.35692307696</v>
      </c>
      <c r="F8" s="2249">
        <f>'Крышные ВКРФ (2)'!F10*'Крышные ВКРФ (2)'!J10</f>
        <v>152011.74153846153</v>
      </c>
      <c r="G8" s="2249">
        <f>'Крышные ВКРФ (2)'!G10*'Крышные ВКРФ (2)'!J10</f>
        <v>532510.20307692303</v>
      </c>
      <c r="H8" s="2249">
        <f>'Крышные ВКРФ (2)'!H10*'Крышные ВКРФ (2)'!J10</f>
        <v>318178.88666666666</v>
      </c>
      <c r="I8" s="2250">
        <f>'Крышные ВКРФ (2)'!I10*'Крышные ВКРФ (2)'!J10</f>
        <v>323825.55333333334</v>
      </c>
    </row>
    <row r="9" spans="1:9" ht="12" customHeight="1">
      <c r="A9" s="3638"/>
      <c r="B9" s="1862">
        <v>2.2000000000000002</v>
      </c>
      <c r="C9" s="657">
        <v>3000</v>
      </c>
      <c r="D9" s="2249">
        <f>'Крышные ВКРФ (2)'!D11*'Крышные ВКРФ (2)'!J11</f>
        <v>140697.99333333332</v>
      </c>
      <c r="E9" s="2249">
        <f>'Крышные ВКРФ (2)'!E11*'Крышные ВКРФ (2)'!J11</f>
        <v>479099.68615384615</v>
      </c>
      <c r="F9" s="2249">
        <f>'Крышные ВКРФ (2)'!F11*'Крышные ВКРФ (2)'!J11</f>
        <v>152011.74153846153</v>
      </c>
      <c r="G9" s="2249">
        <f>'Крышные ВКРФ (2)'!G11*'Крышные ВКРФ (2)'!J11</f>
        <v>532510.20307692303</v>
      </c>
      <c r="H9" s="2249">
        <f>'Крышные ВКРФ (2)'!H11*'Крышные ВКРФ (2)'!J11</f>
        <v>321391.32666666666</v>
      </c>
      <c r="I9" s="2250">
        <f>'Крышные ВКРФ (2)'!I11*'Крышные ВКРФ (2)'!J11</f>
        <v>327037.99333333335</v>
      </c>
    </row>
    <row r="10" spans="1:9" ht="12" customHeight="1">
      <c r="A10" s="3638">
        <v>9</v>
      </c>
      <c r="B10" s="1862">
        <v>0.25</v>
      </c>
      <c r="C10" s="657">
        <v>1500</v>
      </c>
      <c r="D10" s="2249">
        <f>'Крышные ВКРФ (2)'!D12*'Крышные ВКРФ (2)'!J12</f>
        <v>122479.79333333333</v>
      </c>
      <c r="E10" s="2249">
        <f>'Крышные ВКРФ (2)'!E12*'Крышные ВКРФ (2)'!J12</f>
        <v>462282.88615384616</v>
      </c>
      <c r="F10" s="2249">
        <f>'Крышные ВКРФ (2)'!F12*'Крышные ВКРФ (2)'!J12</f>
        <v>142677.92000000001</v>
      </c>
      <c r="G10" s="2249">
        <f>'Крышные ВКРФ (2)'!G12*'Крышные ВКРФ (2)'!J12</f>
        <v>523176.38153846154</v>
      </c>
      <c r="H10" s="2249">
        <f>'Крышные ВКРФ (2)'!H12*'Крышные ВКРФ (2)'!J12</f>
        <v>303173.12666666665</v>
      </c>
      <c r="I10" s="2250">
        <f>'Крышные ВКРФ (2)'!I12*'Крышные ВКРФ (2)'!J12</f>
        <v>308819.79333333333</v>
      </c>
    </row>
    <row r="11" spans="1:9" ht="12" customHeight="1">
      <c r="A11" s="3638"/>
      <c r="B11" s="1862">
        <v>0.37</v>
      </c>
      <c r="C11" s="657">
        <v>1500</v>
      </c>
      <c r="D11" s="2249">
        <f>'Крышные ВКРФ (2)'!D13*'Крышные ВКРФ (2)'!J13</f>
        <v>120474.71333333333</v>
      </c>
      <c r="E11" s="2249">
        <f>'Крышные ВКРФ (2)'!E13*'Крышные ВКРФ (2)'!J13</f>
        <v>460432.04307692306</v>
      </c>
      <c r="F11" s="2249">
        <f>'Крышные ВКРФ (2)'!F13*'Крышные ВКРФ (2)'!J13</f>
        <v>142677.92000000001</v>
      </c>
      <c r="G11" s="2249">
        <f>'Крышные ВКРФ (2)'!G13*'Крышные ВКРФ (2)'!J13</f>
        <v>523176.38153846154</v>
      </c>
      <c r="H11" s="2249">
        <f>'Крышные ВКРФ (2)'!H13*'Крышные ВКРФ (2)'!J13</f>
        <v>301168.04666666663</v>
      </c>
      <c r="I11" s="2250">
        <f>'Крышные ВКРФ (2)'!I13*'Крышные ВКРФ (2)'!J13</f>
        <v>306814.71333333338</v>
      </c>
    </row>
    <row r="12" spans="1:9" ht="12" customHeight="1">
      <c r="A12" s="3638"/>
      <c r="B12" s="1862">
        <v>2.2000000000000002</v>
      </c>
      <c r="C12" s="657">
        <v>3000</v>
      </c>
      <c r="D12" s="2249">
        <f>'Крышные ВКРФ (2)'!D14*'Крышные ВКРФ (2)'!J14</f>
        <v>140697.99333333332</v>
      </c>
      <c r="E12" s="2249">
        <f>'Крышные ВКРФ (2)'!E14*'Крышные ВКРФ (2)'!J14</f>
        <v>479099.68615384615</v>
      </c>
      <c r="F12" s="2249">
        <f>'Крышные ВКРФ (2)'!F14*'Крышные ВКРФ (2)'!J14</f>
        <v>152011.74153846153</v>
      </c>
      <c r="G12" s="2249">
        <f>'Крышные ВКРФ (2)'!G14*'Крышные ВКРФ (2)'!J14</f>
        <v>532510.20307692303</v>
      </c>
      <c r="H12" s="2249">
        <f>'Крышные ВКРФ (2)'!H14*'Крышные ВКРФ (2)'!J14</f>
        <v>321391.32666666666</v>
      </c>
      <c r="I12" s="2250">
        <f>'Крышные ВКРФ (2)'!I14*'Крышные ВКРФ (2)'!J14</f>
        <v>327037.99333333335</v>
      </c>
    </row>
    <row r="13" spans="1:9" ht="12" customHeight="1" thickBot="1">
      <c r="A13" s="3639"/>
      <c r="B13" s="2251">
        <v>3</v>
      </c>
      <c r="C13" s="2252">
        <v>3000</v>
      </c>
      <c r="D13" s="2253">
        <f>'Крышные ВКРФ (2)'!D15*'Крышные ВКРФ (2)'!J15</f>
        <v>154970.71333333332</v>
      </c>
      <c r="E13" s="2253">
        <f>'Крышные ВКРФ (2)'!E15*'Крышные ВКРФ (2)'!J15</f>
        <v>492274.50461538468</v>
      </c>
      <c r="F13" s="2253">
        <f>'Крышные ВКРФ (2)'!F15*'Крышные ВКРФ (2)'!J15</f>
        <v>168828.54153846155</v>
      </c>
      <c r="G13" s="2253">
        <f>'Крышные ВКРФ (2)'!G15*'Крышные ВКРФ (2)'!J15</f>
        <v>549327.00307692308</v>
      </c>
      <c r="H13" s="2253">
        <f>'Крышные ВКРФ (2)'!H15*'Крышные ВКРФ (2)'!J15</f>
        <v>335664.04666666663</v>
      </c>
      <c r="I13" s="2254">
        <f>'Крышные ВКРФ (2)'!I15*'Крышные ВКРФ (2)'!J15</f>
        <v>341310.71333333338</v>
      </c>
    </row>
    <row r="14" spans="1:9" ht="12" customHeight="1">
      <c r="A14" s="3622" t="s">
        <v>3391</v>
      </c>
      <c r="B14" s="3623"/>
      <c r="C14" s="3623"/>
      <c r="D14" s="3623"/>
      <c r="E14" s="3623"/>
      <c r="F14" s="3623"/>
      <c r="G14" s="3623"/>
      <c r="H14" s="3623"/>
      <c r="I14" s="3624"/>
    </row>
    <row r="15" spans="1:9" ht="12" customHeight="1">
      <c r="A15" s="3638">
        <v>6</v>
      </c>
      <c r="B15" s="1862">
        <v>0.25</v>
      </c>
      <c r="C15" s="1575">
        <v>1500</v>
      </c>
      <c r="D15" s="2249">
        <f>'Крышные ВКРФ (2)'!D17*'Крышные ВКРФ (2)'!J17</f>
        <v>139419.79333333333</v>
      </c>
      <c r="E15" s="2249">
        <f>'Крышные ВКРФ (2)'!E17*'Крышные ВКРФ (2)'!J17</f>
        <v>514405.96307692304</v>
      </c>
      <c r="F15" s="2249">
        <f>'Крышные ВКРФ (2)'!F17*'Крышные ВКРФ (2)'!J17</f>
        <v>158314.84307692308</v>
      </c>
      <c r="G15" s="2249">
        <f>'Крышные ВКРФ (2)'!G17*'Крышные ВКРФ (2)'!J17</f>
        <v>575299.45846153854</v>
      </c>
      <c r="H15" s="2249">
        <f>'Крышные ВКРФ (2)'!H17*'Крышные ВКРФ (2)'!J17</f>
        <v>320113.12666666665</v>
      </c>
      <c r="I15" s="2250">
        <f>'Крышные ВКРФ (2)'!I17*'Крышные ВКРФ (2)'!J17</f>
        <v>331406.46000000002</v>
      </c>
    </row>
    <row r="16" spans="1:9" ht="12" customHeight="1">
      <c r="A16" s="3638"/>
      <c r="B16" s="1862">
        <v>0.37</v>
      </c>
      <c r="C16" s="1575">
        <v>1500</v>
      </c>
      <c r="D16" s="2249">
        <f>'Крышные ВКРФ (2)'!D18*'Крышные ВКРФ (2)'!J18</f>
        <v>137414.71333333332</v>
      </c>
      <c r="E16" s="2249">
        <f>'Крышные ВКРФ (2)'!E18*'Крышные ВКРФ (2)'!J18</f>
        <v>512555.12</v>
      </c>
      <c r="F16" s="2249">
        <f>'Крышные ВКРФ (2)'!F18*'Крышные ВКРФ (2)'!J18</f>
        <v>158314.84307692308</v>
      </c>
      <c r="G16" s="2249">
        <f>'Крышные ВКРФ (2)'!G18*'Крышные ВКРФ (2)'!J18</f>
        <v>575299.45846153854</v>
      </c>
      <c r="H16" s="2249">
        <f>'Крышные ВКРФ (2)'!H18*'Крышные ВКРФ (2)'!J18</f>
        <v>318108.04666666663</v>
      </c>
      <c r="I16" s="2250">
        <f>'Крышные ВКРФ (2)'!I18*'Крышные ВКРФ (2)'!J18</f>
        <v>329401.38</v>
      </c>
    </row>
    <row r="17" spans="1:9" ht="12" customHeight="1">
      <c r="A17" s="3638"/>
      <c r="B17" s="657">
        <v>0.55000000000000004</v>
      </c>
      <c r="C17" s="1575">
        <v>1500</v>
      </c>
      <c r="D17" s="2249">
        <f>'Крышные ВКРФ (2)'!D19*'Крышные ВКРФ (2)'!J19</f>
        <v>143483.85333333333</v>
      </c>
      <c r="E17" s="2249">
        <f>'Крышные ВКРФ (2)'!E19*'Крышные ВКРФ (2)'!J19</f>
        <v>518157.40307692304</v>
      </c>
      <c r="F17" s="2249">
        <f>'Крышные ВКРФ (2)'!F19*'Крышные ВКРФ (2)'!J19</f>
        <v>160533.86461538463</v>
      </c>
      <c r="G17" s="2249">
        <f>'Крышные ВКРФ (2)'!G19*'Крышные ВКРФ (2)'!J19</f>
        <v>577518.48</v>
      </c>
      <c r="H17" s="2249">
        <f>'Крышные ВКРФ (2)'!H19*'Крышные ВКРФ (2)'!J19</f>
        <v>324177.18666666665</v>
      </c>
      <c r="I17" s="2250">
        <f>'Крышные ВКРФ (2)'!I19*'Крышные ВКРФ (2)'!J19</f>
        <v>335470.52</v>
      </c>
    </row>
    <row r="18" spans="1:9" ht="12" customHeight="1">
      <c r="A18" s="3638"/>
      <c r="B18" s="657">
        <v>3</v>
      </c>
      <c r="C18" s="1575">
        <v>3000</v>
      </c>
      <c r="D18" s="2249"/>
      <c r="E18" s="2249"/>
      <c r="F18" s="2249"/>
      <c r="G18" s="2249"/>
      <c r="H18" s="2249">
        <f>'Крышные ВКРФ (2)'!H20*'Крышные ВКРФ (2)'!J20</f>
        <v>352604.04666666669</v>
      </c>
      <c r="I18" s="2250">
        <f>'Крышные ВКРФ (2)'!I20*'Крышные ВКРФ (2)'!J20</f>
        <v>363897.38</v>
      </c>
    </row>
    <row r="19" spans="1:9" ht="12" customHeight="1">
      <c r="A19" s="3638">
        <v>9</v>
      </c>
      <c r="B19" s="1862">
        <v>0.37</v>
      </c>
      <c r="C19" s="1575">
        <v>1500</v>
      </c>
      <c r="D19" s="2249">
        <f>'Крышные ВКРФ (2)'!D21*'Крышные ВКРФ (2)'!J21</f>
        <v>137414.71333333332</v>
      </c>
      <c r="E19" s="2249">
        <f>'Крышные ВКРФ (2)'!E21*'Крышные ВКРФ (2)'!J21</f>
        <v>512555.12</v>
      </c>
      <c r="F19" s="2249">
        <f>'Крышные ВКРФ (2)'!F21*'Крышные ВКРФ (2)'!J21</f>
        <v>158314.84307692308</v>
      </c>
      <c r="G19" s="2249">
        <f>'Крышные ВКРФ (2)'!G21*'Крышные ВКРФ (2)'!J21</f>
        <v>575299.45846153854</v>
      </c>
      <c r="H19" s="2249">
        <f>'Крышные ВКРФ (2)'!H21*'Крышные ВКРФ (2)'!J21</f>
        <v>318108.04666666663</v>
      </c>
      <c r="I19" s="2250">
        <f>'Крышные ВКРФ (2)'!I21*'Крышные ВКРФ (2)'!J21</f>
        <v>329401.38</v>
      </c>
    </row>
    <row r="20" spans="1:9" ht="12" customHeight="1">
      <c r="A20" s="3638"/>
      <c r="B20" s="657">
        <v>0.55000000000000004</v>
      </c>
      <c r="C20" s="1575">
        <v>1500</v>
      </c>
      <c r="D20" s="2249">
        <f>'Крышные ВКРФ (2)'!D22*'Крышные ВКРФ (2)'!J22</f>
        <v>143483.85333333333</v>
      </c>
      <c r="E20" s="2249">
        <f>'Крышные ВКРФ (2)'!E22*'Крышные ВКРФ (2)'!J22</f>
        <v>518157.40307692304</v>
      </c>
      <c r="F20" s="2249">
        <f>'Крышные ВКРФ (2)'!F22*'Крышные ВКРФ (2)'!J22</f>
        <v>160533.86461538463</v>
      </c>
      <c r="G20" s="2249">
        <f>'Крышные ВКРФ (2)'!G22*'Крышные ВКРФ (2)'!J22</f>
        <v>577518.48</v>
      </c>
      <c r="H20" s="2249">
        <f>'Крышные ВКРФ (2)'!H22*'Крышные ВКРФ (2)'!J22</f>
        <v>324177.18666666665</v>
      </c>
      <c r="I20" s="2250">
        <f>'Крышные ВКРФ (2)'!I22*'Крышные ВКРФ (2)'!J22</f>
        <v>335470.52</v>
      </c>
    </row>
    <row r="21" spans="1:9" ht="12" customHeight="1">
      <c r="A21" s="3638"/>
      <c r="B21" s="657">
        <v>0.75</v>
      </c>
      <c r="C21" s="1575">
        <v>1500</v>
      </c>
      <c r="D21" s="2249">
        <f>'Крышные ВКРФ (2)'!D23*'Крышные ВКРФ (2)'!J23</f>
        <v>146642.39333333334</v>
      </c>
      <c r="E21" s="2249">
        <f>'Крышные ВКРФ (2)'!E23*'Крышные ВКРФ (2)'!J23</f>
        <v>521072.9784615385</v>
      </c>
      <c r="F21" s="2249">
        <f>'Крышные ВКРФ (2)'!F23*'Крышные ВКРФ (2)'!J23</f>
        <v>160533.86461538463</v>
      </c>
      <c r="G21" s="2249">
        <f>'Крышные ВКРФ (2)'!G23*'Крышные ВКРФ (2)'!J23</f>
        <v>577518.48</v>
      </c>
      <c r="H21" s="2249">
        <f>'Крышные ВКРФ (2)'!H23*'Крышные ВКРФ (2)'!J23</f>
        <v>327335.72666666668</v>
      </c>
      <c r="I21" s="2250">
        <f>'Крышные ВКРФ (2)'!I23*'Крышные ВКРФ (2)'!J23</f>
        <v>338629.06</v>
      </c>
    </row>
    <row r="22" spans="1:9" ht="12" customHeight="1">
      <c r="A22" s="3638"/>
      <c r="B22" s="657">
        <v>4</v>
      </c>
      <c r="C22" s="1575">
        <v>3000</v>
      </c>
      <c r="D22" s="2249"/>
      <c r="E22" s="2249"/>
      <c r="F22" s="2249"/>
      <c r="G22" s="2249"/>
      <c r="H22" s="2249">
        <f>'Крышные ВКРФ (2)'!H24*'Крышные ВКРФ (2)'!J24</f>
        <v>365529.26666666666</v>
      </c>
      <c r="I22" s="2250">
        <f>'Крышные ВКРФ (2)'!I24*'Крышные ВКРФ (2)'!J24</f>
        <v>376822.60000000003</v>
      </c>
    </row>
    <row r="23" spans="1:9" ht="12" customHeight="1" thickBot="1">
      <c r="A23" s="3639"/>
      <c r="B23" s="2252">
        <v>5.5</v>
      </c>
      <c r="C23" s="2255">
        <v>3000</v>
      </c>
      <c r="D23" s="2253"/>
      <c r="E23" s="2253"/>
      <c r="F23" s="2253"/>
      <c r="G23" s="2253"/>
      <c r="H23" s="2253">
        <f>'Крышные ВКРФ (2)'!H25*'Крышные ВКРФ (2)'!J25</f>
        <v>376449.40666666668</v>
      </c>
      <c r="I23" s="2254">
        <f>'Крышные ВКРФ (2)'!I25*'Крышные ВКРФ (2)'!J25</f>
        <v>387742.74</v>
      </c>
    </row>
    <row r="24" spans="1:9" ht="12" customHeight="1">
      <c r="A24" s="3622" t="s">
        <v>3392</v>
      </c>
      <c r="B24" s="3623"/>
      <c r="C24" s="3623"/>
      <c r="D24" s="3623"/>
      <c r="E24" s="3623"/>
      <c r="F24" s="3623"/>
      <c r="G24" s="3623"/>
      <c r="H24" s="3623"/>
      <c r="I24" s="3624"/>
    </row>
    <row r="25" spans="1:9" ht="12" customHeight="1">
      <c r="A25" s="3638">
        <v>6</v>
      </c>
      <c r="B25" s="657">
        <v>0.55000000000000004</v>
      </c>
      <c r="C25" s="1575">
        <v>1500</v>
      </c>
      <c r="D25" s="2249">
        <f>'Крышные ВКРФ (2)'!D27*'Крышные ВКРФ (2)'!J27</f>
        <v>143483.85333333333</v>
      </c>
      <c r="E25" s="2249">
        <f>'Крышные ВКРФ (2)'!E27*'Крышные ВКРФ (2)'!J27</f>
        <v>559855.86461538461</v>
      </c>
      <c r="F25" s="2249">
        <f>'Крышные ВКРФ (2)'!F27*'Крышные ВКРФ (2)'!J27</f>
        <v>170958.48</v>
      </c>
      <c r="G25" s="2249">
        <f>'Крышные ВКРФ (2)'!G27*'Крышные ВКРФ (2)'!J27</f>
        <v>671340.01846153848</v>
      </c>
      <c r="H25" s="2249">
        <f>'Крышные ВКРФ (2)'!H27*'Крышные ВКРФ (2)'!J27</f>
        <v>369350.52</v>
      </c>
      <c r="I25" s="2250">
        <f>'Крышные ВКРФ (2)'!I27*'Крышные ВКРФ (2)'!J27</f>
        <v>391937.18666666659</v>
      </c>
    </row>
    <row r="26" spans="1:9" ht="12" customHeight="1">
      <c r="A26" s="3638"/>
      <c r="B26" s="657">
        <v>0.75</v>
      </c>
      <c r="C26" s="1575">
        <v>1500</v>
      </c>
      <c r="D26" s="2249">
        <f>'Крышные ВКРФ (2)'!D28*'Крышные ВКРФ (2)'!J28</f>
        <v>146642.39333333334</v>
      </c>
      <c r="E26" s="2249">
        <f>'Крышные ВКРФ (2)'!E28*'Крышные ВКРФ (2)'!J28</f>
        <v>562771.44000000006</v>
      </c>
      <c r="F26" s="2249">
        <f>'Крышные ВКРФ (2)'!F28*'Крышные ВКРФ (2)'!J28</f>
        <v>170958.48</v>
      </c>
      <c r="G26" s="2249">
        <f>'Крышные ВКРФ (2)'!G28*'Крышные ВКРФ (2)'!J28</f>
        <v>671340.01846153848</v>
      </c>
      <c r="H26" s="2249">
        <f>'Крышные ВКРФ (2)'!H28*'Крышные ВКРФ (2)'!J28</f>
        <v>372509.06</v>
      </c>
      <c r="I26" s="2250">
        <f>'Крышные ВКРФ (2)'!I28*'Крышные ВКРФ (2)'!J28</f>
        <v>395095.72666666668</v>
      </c>
    </row>
    <row r="27" spans="1:9" ht="12" customHeight="1">
      <c r="A27" s="3638"/>
      <c r="B27" s="657">
        <v>5.5</v>
      </c>
      <c r="C27" s="1575">
        <v>3000</v>
      </c>
      <c r="D27" s="2249"/>
      <c r="E27" s="2249"/>
      <c r="F27" s="2249"/>
      <c r="G27" s="2249"/>
      <c r="H27" s="2249">
        <f>'Крышные ВКРФ (2)'!H29*'Крышные ВКРФ (2)'!J29</f>
        <v>421622.74</v>
      </c>
      <c r="I27" s="2250">
        <f>'Крышные ВКРФ (2)'!I29*'Крышные ВКРФ (2)'!J29</f>
        <v>444209.40666666673</v>
      </c>
    </row>
    <row r="28" spans="1:9" ht="12" customHeight="1">
      <c r="A28" s="3638"/>
      <c r="B28" s="657">
        <v>7.5</v>
      </c>
      <c r="C28" s="1575">
        <v>3000</v>
      </c>
      <c r="D28" s="2249"/>
      <c r="E28" s="2249"/>
      <c r="F28" s="2249"/>
      <c r="G28" s="2249"/>
      <c r="H28" s="2249">
        <f>'Крышные ВКРФ (2)'!H30*'Крышные ВКРФ (2)'!J30</f>
        <v>446222.7</v>
      </c>
      <c r="I28" s="2250">
        <f>'Крышные ВКРФ (2)'!I30*'Крышные ВКРФ (2)'!J30</f>
        <v>468809.3666666667</v>
      </c>
    </row>
    <row r="29" spans="1:9" ht="12" customHeight="1">
      <c r="A29" s="3638">
        <v>9</v>
      </c>
      <c r="B29" s="657">
        <v>1.1000000000000001</v>
      </c>
      <c r="C29" s="1575">
        <v>1500</v>
      </c>
      <c r="D29" s="2249">
        <f>'Крышные ВКРФ (2)'!D31*'Крышные ВКРФ (2)'!J31</f>
        <v>153541.59333333332</v>
      </c>
      <c r="E29" s="2249">
        <f>'Крышные ВКРФ (2)'!E31*'Крышные ВКРФ (2)'!J31</f>
        <v>569139.93230769236</v>
      </c>
      <c r="F29" s="2249">
        <f>'Крышные ВКРФ (2)'!F31*'Крышные ВКРФ (2)'!J31</f>
        <v>178073.28</v>
      </c>
      <c r="G29" s="2249">
        <f>'Крышные ВКРФ (2)'!G31*'Крышные ВКРФ (2)'!J31</f>
        <v>678454.81846153853</v>
      </c>
      <c r="H29" s="2249">
        <f>'Крышные ВКРФ (2)'!H31*'Крышные ВКРФ (2)'!J31</f>
        <v>379408.26</v>
      </c>
      <c r="I29" s="2250">
        <f>'Крышные ВКРФ (2)'!I31*'Крышные ВКРФ (2)'!J31</f>
        <v>401994.92666666664</v>
      </c>
    </row>
    <row r="30" spans="1:9" ht="12" customHeight="1">
      <c r="A30" s="3638"/>
      <c r="B30" s="657">
        <v>7.5</v>
      </c>
      <c r="C30" s="1575">
        <v>3000</v>
      </c>
      <c r="D30" s="2249"/>
      <c r="E30" s="2249"/>
      <c r="F30" s="2249"/>
      <c r="G30" s="2249"/>
      <c r="H30" s="2249">
        <f>'Крышные ВКРФ (2)'!H32*'Крышные ВКРФ (2)'!J32</f>
        <v>446222.7</v>
      </c>
      <c r="I30" s="2250">
        <f>'Крышные ВКРФ (2)'!I32*'Крышные ВКРФ (2)'!J32</f>
        <v>468809.3666666667</v>
      </c>
    </row>
    <row r="31" spans="1:9" ht="12" customHeight="1" thickBot="1">
      <c r="A31" s="3639"/>
      <c r="B31" s="2252">
        <v>11</v>
      </c>
      <c r="C31" s="2255">
        <v>3000</v>
      </c>
      <c r="D31" s="2253"/>
      <c r="E31" s="2253"/>
      <c r="F31" s="2253"/>
      <c r="G31" s="2253"/>
      <c r="H31" s="2253">
        <f>'Крышные ВКРФ (2)'!H33*'Крышные ВКРФ (2)'!J33</f>
        <v>493266.62</v>
      </c>
      <c r="I31" s="2254">
        <f>'Крышные ВКРФ (2)'!I33*'Крышные ВКРФ (2)'!J33</f>
        <v>515853.28666666668</v>
      </c>
    </row>
    <row r="32" spans="1:9" ht="12" customHeight="1">
      <c r="A32" s="3622" t="s">
        <v>3393</v>
      </c>
      <c r="B32" s="3623"/>
      <c r="C32" s="3623"/>
      <c r="D32" s="3623"/>
      <c r="E32" s="3623"/>
      <c r="F32" s="3623"/>
      <c r="G32" s="3623"/>
      <c r="H32" s="3623"/>
      <c r="I32" s="3624"/>
    </row>
    <row r="33" spans="1:9" ht="12" customHeight="1">
      <c r="A33" s="3638">
        <v>6</v>
      </c>
      <c r="B33" s="1862">
        <v>0.37</v>
      </c>
      <c r="C33" s="1575">
        <v>1000</v>
      </c>
      <c r="D33" s="2249">
        <f>'Крышные ВКРФ (2)'!D35*'Крышные ВКРФ (2)'!J35</f>
        <v>168161.84</v>
      </c>
      <c r="E33" s="2249">
        <f>'Крышные ВКРФ (2)'!E35*'Крышные ВКРФ (2)'!J35</f>
        <v>634758.62153846142</v>
      </c>
      <c r="F33" s="2249">
        <f>'Крышные ВКРФ (2)'!F35*'Крышные ВКРФ (2)'!J35</f>
        <v>217869.24923076926</v>
      </c>
      <c r="G33" s="2249">
        <f>'Крышные ВКРФ (2)'!G35*'Крышные ВКРФ (2)'!J35</f>
        <v>754736.94153846148</v>
      </c>
      <c r="H33" s="2249">
        <f>'Крышные ВКРФ (2)'!H35*'Крышные ВКРФ (2)'!J35</f>
        <v>382735.17333333334</v>
      </c>
      <c r="I33" s="2250">
        <f>'Крышные ВКРФ (2)'!I35*'Крышные ВКРФ (2)'!J35</f>
        <v>416615.17333333334</v>
      </c>
    </row>
    <row r="34" spans="1:9" ht="12" customHeight="1">
      <c r="A34" s="3638"/>
      <c r="B34" s="657">
        <v>1.1000000000000001</v>
      </c>
      <c r="C34" s="1575">
        <v>1500</v>
      </c>
      <c r="D34" s="2249">
        <f>'Крышные ВКРФ (2)'!D36*'Крышные ВКРФ (2)'!J36</f>
        <v>176128.26</v>
      </c>
      <c r="E34" s="2249">
        <f>'Крышные ВКРФ (2)'!E36*'Крышные ВКРФ (2)'!J36</f>
        <v>642112.24</v>
      </c>
      <c r="F34" s="2249">
        <f>'Крышные ВКРФ (2)'!F36*'Крышные ВКРФ (2)'!J36</f>
        <v>224984.04923076925</v>
      </c>
      <c r="G34" s="2249">
        <f>'Крышные ВКРФ (2)'!G36*'Крышные ВКРФ (2)'!J36</f>
        <v>761851.74153846153</v>
      </c>
      <c r="H34" s="2249">
        <f>'Крышные ВКРФ (2)'!H36*'Крышные ВКРФ (2)'!J36</f>
        <v>390701.59333333338</v>
      </c>
      <c r="I34" s="2250">
        <f>'Крышные ВКРФ (2)'!I36*'Крышные ВКРФ (2)'!J36</f>
        <v>424581.59333333332</v>
      </c>
    </row>
    <row r="35" spans="1:9" ht="12" customHeight="1">
      <c r="A35" s="3638"/>
      <c r="B35" s="657">
        <v>1.5</v>
      </c>
      <c r="C35" s="1575">
        <v>1500</v>
      </c>
      <c r="D35" s="2249">
        <f>'Крышные ВКРФ (2)'!D37*'Крышные ВКРФ (2)'!J37</f>
        <v>179750.34</v>
      </c>
      <c r="E35" s="2249">
        <f>'Крышные ВКРФ (2)'!E37*'Крышные ВКРФ (2)'!J37</f>
        <v>645455.69846153841</v>
      </c>
      <c r="F35" s="2249">
        <f>'Крышные ВКРФ (2)'!F37*'Крышные ВКРФ (2)'!J37</f>
        <v>224984.04923076925</v>
      </c>
      <c r="G35" s="2249">
        <f>'Крышные ВКРФ (2)'!G37*'Крышные ВКРФ (2)'!J37</f>
        <v>761851.74153846153</v>
      </c>
      <c r="H35" s="2249">
        <f>'Крышные ВКРФ (2)'!H37*'Крышные ВКРФ (2)'!J37</f>
        <v>394323.67333333334</v>
      </c>
      <c r="I35" s="2250">
        <f>'Крышные ВКРФ (2)'!I37*'Крышные ВКРФ (2)'!J37</f>
        <v>428203.67333333334</v>
      </c>
    </row>
    <row r="36" spans="1:9" ht="12" customHeight="1">
      <c r="A36" s="3638">
        <v>9</v>
      </c>
      <c r="B36" s="657">
        <v>0.55000000000000004</v>
      </c>
      <c r="C36" s="1575">
        <v>1000</v>
      </c>
      <c r="D36" s="2249">
        <f>'Крышные ВКРФ (2)'!D38*'Крышные ВКРФ (2)'!J38</f>
        <v>170263.94</v>
      </c>
      <c r="E36" s="2249">
        <f>'Крышные ВКРФ (2)'!E38*'Крышные ВКРФ (2)'!J38</f>
        <v>636699.02153846144</v>
      </c>
      <c r="F36" s="2249">
        <f>'Крышные ВКРФ (2)'!F38*'Крышные ВКРФ (2)'!J38</f>
        <v>217869.24923076926</v>
      </c>
      <c r="G36" s="2249">
        <f>'Крышные ВКРФ (2)'!G38*'Крышные ВКРФ (2)'!J38</f>
        <v>754736.94153846148</v>
      </c>
      <c r="H36" s="2249">
        <f>'Крышные ВКРФ (2)'!H38*'Крышные ВКРФ (2)'!J38</f>
        <v>384837.27333333337</v>
      </c>
      <c r="I36" s="2250">
        <f>'Крышные ВКРФ (2)'!I38*'Крышные ВКРФ (2)'!J38</f>
        <v>418717.27333333332</v>
      </c>
    </row>
    <row r="37" spans="1:9" ht="12" customHeight="1">
      <c r="A37" s="3638"/>
      <c r="B37" s="657">
        <v>1.5</v>
      </c>
      <c r="C37" s="1575">
        <v>1500</v>
      </c>
      <c r="D37" s="2249">
        <f>'Крышные ВКРФ (2)'!D39*'Крышные ВКРФ (2)'!J39</f>
        <v>179750.34</v>
      </c>
      <c r="E37" s="2249">
        <f>'Крышные ВКРФ (2)'!E39*'Крышные ВКРФ (2)'!J39</f>
        <v>645455.69846153841</v>
      </c>
      <c r="F37" s="2249">
        <f>'Крышные ВКРФ (2)'!F39*'Крышные ВКРФ (2)'!J39</f>
        <v>224984.04923076925</v>
      </c>
      <c r="G37" s="2249">
        <f>'Крышные ВКРФ (2)'!G39*'Крышные ВКРФ (2)'!J39</f>
        <v>761851.74153846153</v>
      </c>
      <c r="H37" s="2249">
        <f>'Крышные ВКРФ (2)'!H39*'Крышные ВКРФ (2)'!J39</f>
        <v>394323.67333333334</v>
      </c>
      <c r="I37" s="2250">
        <f>'Крышные ВКРФ (2)'!I39*'Крышные ВКРФ (2)'!J39</f>
        <v>428203.67333333334</v>
      </c>
    </row>
    <row r="38" spans="1:9" ht="13.5" customHeight="1" thickBot="1">
      <c r="A38" s="3639"/>
      <c r="B38" s="2252">
        <v>2.2000000000000002</v>
      </c>
      <c r="C38" s="2255">
        <v>1500</v>
      </c>
      <c r="D38" s="2253">
        <f>'Крышные ВКРФ (2)'!D40*'Крышные ВКРФ (2)'!J40</f>
        <v>194033.84</v>
      </c>
      <c r="E38" s="2253">
        <f>'Крышные ВКРФ (2)'!E40*'Крышные ВКРФ (2)'!J40</f>
        <v>658640.46769230766</v>
      </c>
      <c r="F38" s="2253">
        <f>'Крышные ВКРФ (2)'!F40*'Крышные ВКРФ (2)'!J40</f>
        <v>241094.34461538462</v>
      </c>
      <c r="G38" s="2253">
        <f>'Крышные ВКРФ (2)'!G40*'Крышные ВКРФ (2)'!J40</f>
        <v>777962.03692307684</v>
      </c>
      <c r="H38" s="2253">
        <f>'Крышные ВКРФ (2)'!H40*'Крышные ВКРФ (2)'!J40</f>
        <v>408607.17333333334</v>
      </c>
      <c r="I38" s="2254">
        <f>'Крышные ВКРФ (2)'!I40*'Крышные ВКРФ (2)'!J40</f>
        <v>442487.17333333334</v>
      </c>
    </row>
    <row r="39" spans="1:9" ht="12" customHeight="1">
      <c r="A39" s="3622" t="s">
        <v>3394</v>
      </c>
      <c r="B39" s="3623"/>
      <c r="C39" s="3623"/>
      <c r="D39" s="3623"/>
      <c r="E39" s="3623"/>
      <c r="F39" s="3623"/>
      <c r="G39" s="3623"/>
      <c r="H39" s="3623"/>
      <c r="I39" s="3624"/>
    </row>
    <row r="40" spans="1:9" ht="12" customHeight="1">
      <c r="A40" s="3638">
        <v>6</v>
      </c>
      <c r="B40" s="657">
        <v>0.55000000000000004</v>
      </c>
      <c r="C40" s="1575">
        <v>1000</v>
      </c>
      <c r="D40" s="2249">
        <f>'Крышные ВКРФ (2)'!D42*'Крышные ВКРФ (2)'!J42</f>
        <v>215437.27333333335</v>
      </c>
      <c r="E40" s="2249">
        <f>'Крышные ВКРФ (2)'!E42*'Крышные ВКРФ (2)'!J42</f>
        <v>647123.63692307693</v>
      </c>
      <c r="F40" s="2249">
        <f>'Крышные ВКРФ (2)'!F42*'Крышные ВКРФ (2)'!J42</f>
        <v>264780.01846153848</v>
      </c>
      <c r="G40" s="2249">
        <f>'Крышные ВКРФ (2)'!G42*'Крышные ВКРФ (2)'!J42</f>
        <v>765161.55692307698</v>
      </c>
      <c r="H40" s="2249">
        <f>'Крышные ВКРФ (2)'!H42*'Крышные ВКРФ (2)'!J42</f>
        <v>407423.94</v>
      </c>
      <c r="I40" s="2250">
        <f>'Крышные ВКРФ (2)'!I42*'Крышные ВКРФ (2)'!J42</f>
        <v>430010.60666666669</v>
      </c>
    </row>
    <row r="41" spans="1:9" ht="13.5" customHeight="1">
      <c r="A41" s="3638"/>
      <c r="B41" s="657">
        <v>0.75</v>
      </c>
      <c r="C41" s="1575">
        <v>1000</v>
      </c>
      <c r="D41" s="2249">
        <f>'Крышные ВКРФ (2)'!D43*'Крышные ВКРФ (2)'!J43</f>
        <v>222821.57333333336</v>
      </c>
      <c r="E41" s="2249">
        <f>'Крышные ВКРФ (2)'!E43*'Крышные ВКРФ (2)'!J43</f>
        <v>653939.91384615377</v>
      </c>
      <c r="F41" s="2249">
        <f>'Крышные ВКРФ (2)'!F43*'Крышные ВКРФ (2)'!J43</f>
        <v>271894.81846153847</v>
      </c>
      <c r="G41" s="2249">
        <f>'Крышные ВКРФ (2)'!G43*'Крышные ВКРФ (2)'!J43</f>
        <v>772276.35692307702</v>
      </c>
      <c r="H41" s="2249">
        <f>'Крышные ВКРФ (2)'!H43*'Крышные ВКРФ (2)'!J43</f>
        <v>414808.24</v>
      </c>
      <c r="I41" s="2250">
        <f>'Крышные ВКРФ (2)'!I43*'Крышные ВКРФ (2)'!J43</f>
        <v>437394.90666666673</v>
      </c>
    </row>
    <row r="42" spans="1:9" ht="13.5" customHeight="1">
      <c r="A42" s="3638"/>
      <c r="B42" s="657">
        <v>2.2000000000000002</v>
      </c>
      <c r="C42" s="1575">
        <v>1500</v>
      </c>
      <c r="D42" s="2249">
        <f>'Крышные ВКРФ (2)'!D44*'Крышные ВКРФ (2)'!J44</f>
        <v>239207.17333333334</v>
      </c>
      <c r="E42" s="2249">
        <f>'Крышные ВКРФ (2)'!E44*'Крышные ВКРФ (2)'!J44</f>
        <v>669065.08307692292</v>
      </c>
      <c r="F42" s="2249">
        <f>'Крышные ВКРФ (2)'!F44*'Крышные ВКРФ (2)'!J44</f>
        <v>288005.11384615384</v>
      </c>
      <c r="G42" s="2249">
        <f>'Крышные ВКРФ (2)'!G44*'Крышные ВКРФ (2)'!J44</f>
        <v>788386.65230769222</v>
      </c>
      <c r="H42" s="2249">
        <f>'Крышные ВКРФ (2)'!H44*'Крышные ВКРФ (2)'!J44</f>
        <v>431193.84</v>
      </c>
      <c r="I42" s="2250">
        <f>'Крышные ВКРФ (2)'!I44*'Крышные ВКРФ (2)'!J44</f>
        <v>453780.50666666671</v>
      </c>
    </row>
    <row r="43" spans="1:9" ht="13.5" customHeight="1">
      <c r="A43" s="3638">
        <v>9</v>
      </c>
      <c r="B43" s="657">
        <v>0.75</v>
      </c>
      <c r="C43" s="1575">
        <v>1000</v>
      </c>
      <c r="D43" s="2249">
        <f>'Крышные ВКРФ (2)'!D45*'Крышные ВКРФ (2)'!J45</f>
        <v>222821.57333333336</v>
      </c>
      <c r="E43" s="2249">
        <f>'Крышные ВКРФ (2)'!E45*'Крышные ВКРФ (2)'!J45</f>
        <v>653939.91384615377</v>
      </c>
      <c r="F43" s="2249">
        <f>'Крышные ВКРФ (2)'!F45*'Крышные ВКРФ (2)'!J45</f>
        <v>271894.81846153847</v>
      </c>
      <c r="G43" s="2249">
        <f>'Крышные ВКРФ (2)'!G45*'Крышные ВКРФ (2)'!J45</f>
        <v>772276.35692307702</v>
      </c>
      <c r="H43" s="2249">
        <f>'Крышные ВКРФ (2)'!H45*'Крышные ВКРФ (2)'!J45</f>
        <v>414808.24</v>
      </c>
      <c r="I43" s="2250">
        <f>'Крышные ВКРФ (2)'!I45*'Крышные ВКРФ (2)'!J45</f>
        <v>437394.90666666673</v>
      </c>
    </row>
    <row r="44" spans="1:9" ht="12" customHeight="1">
      <c r="A44" s="3638"/>
      <c r="B44" s="657">
        <v>1.1000000000000001</v>
      </c>
      <c r="C44" s="1575">
        <v>1000</v>
      </c>
      <c r="D44" s="2249">
        <f>'Крышные ВКРФ (2)'!D46*'Крышные ВКРФ (2)'!J46</f>
        <v>227036.55333333334</v>
      </c>
      <c r="E44" s="2249">
        <f>'Крышные ВКРФ (2)'!E46*'Крышные ВКРФ (2)'!J46</f>
        <v>657830.66461538465</v>
      </c>
      <c r="F44" s="2249">
        <f>'Крышные ВКРФ (2)'!F46*'Крышные ВКРФ (2)'!J46</f>
        <v>271894.81846153847</v>
      </c>
      <c r="G44" s="2249">
        <f>'Крышные ВКРФ (2)'!G46*'Крышные ВКРФ (2)'!J46</f>
        <v>772276.35692307702</v>
      </c>
      <c r="H44" s="2249">
        <f>'Крышные ВКРФ (2)'!H46*'Крышные ВКРФ (2)'!J46</f>
        <v>419023.22000000003</v>
      </c>
      <c r="I44" s="2250">
        <f>'Крышные ВКРФ (2)'!I46*'Крышные ВКРФ (2)'!J46</f>
        <v>441609.88666666672</v>
      </c>
    </row>
    <row r="45" spans="1:9" ht="12" customHeight="1" thickBot="1">
      <c r="A45" s="3639"/>
      <c r="B45" s="2252">
        <v>3</v>
      </c>
      <c r="C45" s="2255">
        <v>1500</v>
      </c>
      <c r="D45" s="2253">
        <f>'Крышные ВКРФ (2)'!D47*'Крышные ВКРФ (2)'!J47</f>
        <v>249394.27333333335</v>
      </c>
      <c r="E45" s="2253">
        <f>'Крышные ВКРФ (2)'!E47*'Крышные ВКРФ (2)'!J47</f>
        <v>678468.56</v>
      </c>
      <c r="F45" s="2253">
        <f>'Крышные ВКРФ (2)'!F47*'Крышные ВКРФ (2)'!J47</f>
        <v>306045.85846153856</v>
      </c>
      <c r="G45" s="2253">
        <f>'Крышные ВКРФ (2)'!G47*'Крышные ВКРФ (2)'!J47</f>
        <v>806427.39692307694</v>
      </c>
      <c r="H45" s="2253">
        <f>'Крышные ВКРФ (2)'!H47*'Крышные ВКРФ (2)'!J47</f>
        <v>441380.94</v>
      </c>
      <c r="I45" s="2254">
        <f>'Крышные ВКРФ (2)'!I47*'Крышные ВКРФ (2)'!J47</f>
        <v>463967.60666666669</v>
      </c>
    </row>
    <row r="46" spans="1:9" ht="12" customHeight="1">
      <c r="A46" s="3622" t="s">
        <v>3395</v>
      </c>
      <c r="B46" s="3623"/>
      <c r="C46" s="3623"/>
      <c r="D46" s="3623"/>
      <c r="E46" s="3623"/>
      <c r="F46" s="3623"/>
      <c r="G46" s="3623"/>
      <c r="H46" s="3623"/>
      <c r="I46" s="3624"/>
    </row>
    <row r="47" spans="1:9" ht="12" customHeight="1">
      <c r="A47" s="3638">
        <v>6</v>
      </c>
      <c r="B47" s="657">
        <v>1.1000000000000001</v>
      </c>
      <c r="C47" s="1575">
        <v>1000</v>
      </c>
      <c r="D47" s="2249">
        <f>'Крышные ВКРФ (2)'!D49*'Крышные ВКРФ (2)'!J49</f>
        <v>243976.55333333334</v>
      </c>
      <c r="E47" s="2249">
        <f>'Крышные ВКРФ (2)'!E49*'Крышные ВКРФ (2)'!J49</f>
        <v>668255.28</v>
      </c>
      <c r="F47" s="2249">
        <f>'Крышные ВКРФ (2)'!F49*'Крышные ВКРФ (2)'!J49</f>
        <v>292744.04923076928</v>
      </c>
      <c r="G47" s="2249">
        <f>'Крышные ВКРФ (2)'!G49*'Крышные ВКРФ (2)'!J49</f>
        <v>834824.04923076928</v>
      </c>
      <c r="H47" s="2249">
        <f>'Крышные ВКРФ (2)'!H49*'Крышные ВКРФ (2)'!J49</f>
        <v>452903.22000000003</v>
      </c>
      <c r="I47" s="2250">
        <f>'Крышные ВКРФ (2)'!I49*'Крышные ВКРФ (2)'!J49</f>
        <v>452903.22000000003</v>
      </c>
    </row>
    <row r="48" spans="1:9" ht="12" customHeight="1">
      <c r="A48" s="3638"/>
      <c r="B48" s="657">
        <v>3</v>
      </c>
      <c r="C48" s="1575">
        <v>1500</v>
      </c>
      <c r="D48" s="2249">
        <f>'Крышные ВКРФ (2)'!D50*'Крышные ВКРФ (2)'!J50</f>
        <v>266334.27333333337</v>
      </c>
      <c r="E48" s="2249">
        <f>'Крышные ВКРФ (2)'!E50*'Крышные ВКРФ (2)'!J50</f>
        <v>688893.17538461532</v>
      </c>
      <c r="F48" s="2249">
        <f>'Крышные ВКРФ (2)'!F50*'Крышные ВКРФ (2)'!J50</f>
        <v>326895.08923076931</v>
      </c>
      <c r="G48" s="2249">
        <f>'Крышные ВКРФ (2)'!G50*'Крышные ВКРФ (2)'!J50</f>
        <v>868975.08923076931</v>
      </c>
      <c r="H48" s="2249">
        <f>'Крышные ВКРФ (2)'!H50*'Крышные ВКРФ (2)'!J50</f>
        <v>475260.94</v>
      </c>
      <c r="I48" s="2250">
        <f>'Крышные ВКРФ (2)'!I50*'Крышные ВКРФ (2)'!J50</f>
        <v>475260.94</v>
      </c>
    </row>
    <row r="49" spans="1:9" ht="12.75" customHeight="1">
      <c r="A49" s="3638"/>
      <c r="B49" s="657">
        <v>4</v>
      </c>
      <c r="C49" s="1575">
        <v>1500</v>
      </c>
      <c r="D49" s="2249">
        <f>'Крышные ВКРФ (2)'!D51*'Крышные ВКРФ (2)'!J51</f>
        <v>273470.63333333336</v>
      </c>
      <c r="E49" s="2249">
        <f>'Крышные ВКРФ (2)'!E51*'Крышные ВКРФ (2)'!J51</f>
        <v>695480.58461538469</v>
      </c>
      <c r="F49" s="2249">
        <f>'Крышные ВКРФ (2)'!F51*'Крышные ВКРФ (2)'!J51</f>
        <v>326895.08923076931</v>
      </c>
      <c r="G49" s="2249">
        <f>'Крышные ВКРФ (2)'!G51*'Крышные ВКРФ (2)'!J51</f>
        <v>868975.08923076931</v>
      </c>
      <c r="H49" s="2249">
        <f>'Крышные ВКРФ (2)'!H51*'Крышные ВКРФ (2)'!J51</f>
        <v>482397.3</v>
      </c>
      <c r="I49" s="2250">
        <f>'Крышные ВКРФ (2)'!I51*'Крышные ВКРФ (2)'!J51</f>
        <v>482397.3</v>
      </c>
    </row>
    <row r="50" spans="1:9" ht="12" customHeight="1">
      <c r="A50" s="3638">
        <v>9</v>
      </c>
      <c r="B50" s="657">
        <v>1.5</v>
      </c>
      <c r="C50" s="1575">
        <v>1000</v>
      </c>
      <c r="D50" s="2249">
        <f>'Крышные ВКРФ (2)'!D52*'Крышные ВКРФ (2)'!J52</f>
        <v>256147.17333333337</v>
      </c>
      <c r="E50" s="2249">
        <f>'Крышные ВКРФ (2)'!E52*'Крышные ВКРФ (2)'!J52</f>
        <v>679489.69846153841</v>
      </c>
      <c r="F50" s="2249">
        <f>'Крышные ВКРФ (2)'!F52*'Крышные ВКРФ (2)'!J52</f>
        <v>308854.34461538459</v>
      </c>
      <c r="G50" s="2249">
        <f>'Крышные ВКРФ (2)'!G52*'Крышные ВКРФ (2)'!J52</f>
        <v>850934.3446153847</v>
      </c>
      <c r="H50" s="2249">
        <f>'Крышные ВКРФ (2)'!H52*'Крышные ВКРФ (2)'!J52</f>
        <v>465073.84</v>
      </c>
      <c r="I50" s="2250">
        <f>'Крышные ВКРФ (2)'!I52*'Крышные ВКРФ (2)'!J52</f>
        <v>465073.84</v>
      </c>
    </row>
    <row r="51" spans="1:9" ht="11.25" customHeight="1" thickBot="1">
      <c r="A51" s="3639"/>
      <c r="B51" s="2252">
        <v>5.5</v>
      </c>
      <c r="C51" s="2255">
        <v>1500</v>
      </c>
      <c r="D51" s="2253">
        <f>'Крышные ВКРФ (2)'!D53*'Крышные ВКРФ (2)'!J53</f>
        <v>306112.47333333333</v>
      </c>
      <c r="E51" s="2253">
        <f>'Крышные ВКРФ (2)'!E53*'Крышные ВКРФ (2)'!J53</f>
        <v>725611.51384615374</v>
      </c>
      <c r="F51" s="2253">
        <f>'Крышные ВКРФ (2)'!F53*'Крышные ВКРФ (2)'!J53</f>
        <v>346766.77538461541</v>
      </c>
      <c r="G51" s="2253">
        <f>'Крышные ВКРФ (2)'!G53*'Крышные ВКРФ (2)'!J53</f>
        <v>888846.77538461541</v>
      </c>
      <c r="H51" s="2253">
        <f>'Крышные ВКРФ (2)'!H53*'Крышные ВКРФ (2)'!J53</f>
        <v>515039.14</v>
      </c>
      <c r="I51" s="2254">
        <f>'Крышные ВКРФ (2)'!I53*'Крышные ВКРФ (2)'!J53</f>
        <v>515039.14</v>
      </c>
    </row>
    <row r="52" spans="1:9" ht="12" customHeight="1">
      <c r="A52" s="3622" t="s">
        <v>3396</v>
      </c>
      <c r="B52" s="3623"/>
      <c r="C52" s="3623"/>
      <c r="D52" s="3623"/>
      <c r="E52" s="3623"/>
      <c r="F52" s="3623"/>
      <c r="G52" s="3623"/>
      <c r="H52" s="3623"/>
      <c r="I52" s="3624"/>
    </row>
    <row r="53" spans="1:9" ht="12" customHeight="1">
      <c r="A53" s="3638">
        <v>6</v>
      </c>
      <c r="B53" s="657">
        <v>1.1000000000000001</v>
      </c>
      <c r="C53" s="1863" t="s">
        <v>3363</v>
      </c>
      <c r="D53" s="2249">
        <f>'Крышные ВКРФ (2)'!D55*'Крышные ВКРФ (2)'!J55</f>
        <v>231523.6</v>
      </c>
      <c r="E53" s="2249"/>
      <c r="F53" s="2249"/>
      <c r="G53" s="2263"/>
      <c r="H53" s="2249"/>
      <c r="I53" s="2250">
        <f>'Крышные ВКРФ (2)'!I55*'Крышные ВКРФ (2)'!J55</f>
        <v>485623.60000000003</v>
      </c>
    </row>
    <row r="54" spans="1:9" ht="12" customHeight="1">
      <c r="A54" s="3638"/>
      <c r="B54" s="657">
        <v>1.5</v>
      </c>
      <c r="C54" s="1575">
        <v>1000</v>
      </c>
      <c r="D54" s="2249">
        <f>'Крышные ВКРФ (2)'!D56*'Крышные ВКРФ (2)'!J56</f>
        <v>290027.17333333334</v>
      </c>
      <c r="E54" s="2249">
        <f>'Крышные ВКРФ (2)'!E56*'Крышные ВКРФ (2)'!J56</f>
        <v>762886.62153846142</v>
      </c>
      <c r="F54" s="2249">
        <f>'Крышные ВКРФ (2)'!F56*'Крышные ВКРФ (2)'!J56</f>
        <v>360977.42153846152</v>
      </c>
      <c r="G54" s="2249">
        <f>'Крышные ВКРФ (2)'!G56*'Крышные ВКРФ (2)'!J56</f>
        <v>923906.65230769233</v>
      </c>
      <c r="H54" s="2249">
        <f>'Крышные ВКРФ (2)'!H56*'Крышные ВКРФ (2)'!J56</f>
        <v>498953.84</v>
      </c>
      <c r="I54" s="2250">
        <f>'Крышные ВКРФ (2)'!I56*'Крышные ВКРФ (2)'!J56</f>
        <v>544127.17333333334</v>
      </c>
    </row>
    <row r="55" spans="1:9" ht="12" customHeight="1">
      <c r="A55" s="3638"/>
      <c r="B55" s="657">
        <v>2.2000000000000002</v>
      </c>
      <c r="C55" s="1864" t="s">
        <v>3184</v>
      </c>
      <c r="D55" s="2249">
        <f>'Крышные ВКРФ (2)'!D57*'Крышные ВКРФ (2)'!J57</f>
        <v>304062.73333333334</v>
      </c>
      <c r="E55" s="2249">
        <f>'Крышные ВКРФ (2)'!E57*'Крышные ВКРФ (2)'!J57</f>
        <v>775842.5230769231</v>
      </c>
      <c r="F55" s="2249">
        <f>'Крышные ВКРФ (2)'!F57*'Крышные ВКРФ (2)'!J57</f>
        <v>375515.49538461538</v>
      </c>
      <c r="G55" s="2249">
        <f>'Крышные ВКРФ (2)'!G57*'Крышные ВКРФ (2)'!J57</f>
        <v>938444.72615384613</v>
      </c>
      <c r="H55" s="2249">
        <f>'Крышные ВКРФ (2)'!H57*'Крышные ВКРФ (2)'!J57</f>
        <v>512989.4</v>
      </c>
      <c r="I55" s="2250">
        <f>'Крышные ВКРФ (2)'!I57*'Крышные ВКРФ (2)'!J57</f>
        <v>558162.73333333328</v>
      </c>
    </row>
    <row r="56" spans="1:9" ht="12" customHeight="1">
      <c r="A56" s="3638"/>
      <c r="B56" s="657">
        <v>7.5</v>
      </c>
      <c r="C56" s="1864" t="s">
        <v>3170</v>
      </c>
      <c r="D56" s="2249">
        <f>'Крышные ВКРФ (2)'!D58*'Крышные ВКРФ (2)'!J58</f>
        <v>372645.09333333338</v>
      </c>
      <c r="E56" s="2249">
        <f>'Крышные ВКРФ (2)'!E58*'Крышные ВКРФ (2)'!J58</f>
        <v>839149.31692307699</v>
      </c>
      <c r="F56" s="2249">
        <f>'Крышные ВКРФ (2)'!F58*'Крышные ВКРФ (2)'!J58</f>
        <v>486347.16307692311</v>
      </c>
      <c r="G56" s="2249">
        <f>'Крышные ВКРФ (2)'!G58*'Крышные ВКРФ (2)'!J58</f>
        <v>1049276.393846154</v>
      </c>
      <c r="H56" s="2249">
        <f>'Крышные ВКРФ (2)'!H58*'Крышные ВКРФ (2)'!J58</f>
        <v>581571.76</v>
      </c>
      <c r="I56" s="2250">
        <f>'Крышные ВКРФ (2)'!I58*'Крышные ВКРФ (2)'!J58</f>
        <v>626745.09333333327</v>
      </c>
    </row>
    <row r="57" spans="1:9" ht="12" customHeight="1">
      <c r="A57" s="3638">
        <v>9</v>
      </c>
      <c r="B57" s="657">
        <v>1.5</v>
      </c>
      <c r="C57" s="1863" t="s">
        <v>3363</v>
      </c>
      <c r="D57" s="2249">
        <f>'Крышные ВКРФ (2)'!D59*'Крышные ВКРФ (2)'!J59</f>
        <v>231523.6</v>
      </c>
      <c r="E57" s="2249">
        <f>'Крышные ВКРФ (2)'!E59*'Крышные ВКРФ (2)'!J59</f>
        <v>708883.32307692303</v>
      </c>
      <c r="F57" s="2249"/>
      <c r="G57" s="2249"/>
      <c r="H57" s="2249">
        <f>'Крышные ВКРФ (2)'!H59*'Крышные ВКРФ (2)'!J59</f>
        <v>440450.26666666672</v>
      </c>
      <c r="I57" s="2250">
        <f>'Крышные ВКРФ (2)'!I59*'Крышные ВКРФ (2)'!J59</f>
        <v>485623.60000000003</v>
      </c>
    </row>
    <row r="58" spans="1:9" ht="12" customHeight="1">
      <c r="A58" s="3638"/>
      <c r="B58" s="657">
        <v>3</v>
      </c>
      <c r="C58" s="1864" t="s">
        <v>3184</v>
      </c>
      <c r="D58" s="2249">
        <f>'Крышные ВКРФ (2)'!D60*'Крышные ВКРФ (2)'!J60</f>
        <v>334721.05333333334</v>
      </c>
      <c r="E58" s="2249">
        <f>'Крышные ВКРФ (2)'!E60*'Крышные ВКРФ (2)'!J60</f>
        <v>804142.51076923078</v>
      </c>
      <c r="F58" s="2249">
        <f>'Крышные ВКРФ (2)'!F60*'Крышные ВКРФ (2)'!J60</f>
        <v>396113.58769230766</v>
      </c>
      <c r="G58" s="2249">
        <f>'Крышные ВКРФ (2)'!G60*'Крышные ВКРФ (2)'!J60</f>
        <v>990316.66461538465</v>
      </c>
      <c r="H58" s="2249">
        <f>'Крышные ВКРФ (2)'!H60*'Крышные ВКРФ (2)'!J60</f>
        <v>543647.72</v>
      </c>
      <c r="I58" s="2250">
        <f>'Крышные ВКРФ (2)'!I60*'Крышные ВКРФ (2)'!J60</f>
        <v>588821.05333333334</v>
      </c>
    </row>
    <row r="59" spans="1:9" ht="12" customHeight="1" thickBot="1">
      <c r="A59" s="3639"/>
      <c r="B59" s="2252">
        <v>11</v>
      </c>
      <c r="C59" s="2256" t="s">
        <v>3170</v>
      </c>
      <c r="D59" s="2253">
        <f>'Крышные ВКРФ (2)'!D61*'Крышные ВКРФ (2)'!J61</f>
        <v>398010.43333333335</v>
      </c>
      <c r="E59" s="2253">
        <f>'Крышные ВКРФ (2)'!E61*'Крышные ВКРФ (2)'!J61</f>
        <v>862563.47692307702</v>
      </c>
      <c r="F59" s="2253">
        <f>'Крышные ВКРФ (2)'!F61*'Крышные ВКРФ (2)'!J61</f>
        <v>536150.76307692309</v>
      </c>
      <c r="G59" s="2253">
        <f>'Крышные ВКРФ (2)'!G61*'Крышные ВКРФ (2)'!J61</f>
        <v>1130353.8400000001</v>
      </c>
      <c r="H59" s="2253">
        <f>'Крышные ВКРФ (2)'!H61*'Крышные ВКРФ (2)'!J61</f>
        <v>606937.1</v>
      </c>
      <c r="I59" s="2254">
        <f>'Крышные ВКРФ (2)'!I61*'Крышные ВКРФ (2)'!J61</f>
        <v>652110.43333333335</v>
      </c>
    </row>
    <row r="60" spans="1:9" ht="12" customHeight="1">
      <c r="A60" s="3622" t="s">
        <v>3397</v>
      </c>
      <c r="B60" s="3623"/>
      <c r="C60" s="3623"/>
      <c r="D60" s="3623"/>
      <c r="E60" s="3623"/>
      <c r="F60" s="3623"/>
      <c r="G60" s="3623"/>
      <c r="H60" s="3623"/>
      <c r="I60" s="3624"/>
    </row>
    <row r="61" spans="1:9" ht="12" customHeight="1">
      <c r="A61" s="3638">
        <v>6</v>
      </c>
      <c r="B61" s="657">
        <v>1.5</v>
      </c>
      <c r="C61" s="657">
        <v>750</v>
      </c>
      <c r="D61" s="2249">
        <f>'Крышные ВКРФ (2)'!D63*'Крышные ВКРФ (2)'!J63</f>
        <v>259756.93333333335</v>
      </c>
      <c r="E61" s="2249">
        <f>'Крышные ВКРФ (2)'!E63*'Крышные ВКРФ (2)'!J63</f>
        <v>959074.09230769239</v>
      </c>
      <c r="F61" s="2249"/>
      <c r="G61" s="2249"/>
      <c r="H61" s="2249">
        <f>'Крышные ВКРФ (2)'!H63*'Крышные ВКРФ (2)'!J63</f>
        <v>440450.26666666672</v>
      </c>
      <c r="I61" s="2250">
        <f>'Крышные ВКРФ (2)'!I63*'Крышные ВКРФ (2)'!J63</f>
        <v>485623.60000000003</v>
      </c>
    </row>
    <row r="62" spans="1:9" ht="12" customHeight="1">
      <c r="A62" s="3638"/>
      <c r="B62" s="657">
        <v>3</v>
      </c>
      <c r="C62" s="657">
        <v>1000</v>
      </c>
      <c r="D62" s="2249">
        <f>'Крышные ВКРФ (2)'!D64*'Крышные ВКРФ (2)'!J64</f>
        <v>362954.3866666666</v>
      </c>
      <c r="E62" s="2249">
        <f>'Крышные ВКРФ (2)'!E64*'Крышные ВКРФ (2)'!J64</f>
        <v>1054333.28</v>
      </c>
      <c r="F62" s="2249">
        <f>'Крышные ВКРФ (2)'!F64*'Крышные ВКРФ (2)'!J64</f>
        <v>396113.58769230766</v>
      </c>
      <c r="G62" s="2249">
        <f>'Крышные ВКРФ (2)'!G64*'Крышные ВКРФ (2)'!J64</f>
        <v>1094562.8184615385</v>
      </c>
      <c r="H62" s="2249">
        <f>'Крышные ВКРФ (2)'!H64*'Крышные ВКРФ (2)'!J64</f>
        <v>543647.72</v>
      </c>
      <c r="I62" s="2250">
        <f>'Крышные ВКРФ (2)'!I64*'Крышные ВКРФ (2)'!J64</f>
        <v>588821.05333333334</v>
      </c>
    </row>
    <row r="63" spans="1:9" ht="12" customHeight="1">
      <c r="A63" s="3638"/>
      <c r="B63" s="657">
        <v>4</v>
      </c>
      <c r="C63" s="1863" t="s">
        <v>3184</v>
      </c>
      <c r="D63" s="2249">
        <f>'Крышные ВКРФ (2)'!D65*'Крышные ВКРФ (2)'!J65</f>
        <v>370327.90666666668</v>
      </c>
      <c r="E63" s="2249">
        <f>'Крышные ВКРФ (2)'!E65*'Крышные ВКРФ (2)'!J65</f>
        <v>1061139.606153846</v>
      </c>
      <c r="F63" s="2249">
        <f>'Крышные ВКРФ (2)'!F65*'Крышные ВКРФ (2)'!J65</f>
        <v>403706.02461538464</v>
      </c>
      <c r="G63" s="2249">
        <f>'Крышные ВКРФ (2)'!G65*'Крышные ВКРФ (2)'!J65</f>
        <v>1102155.2553846154</v>
      </c>
      <c r="H63" s="2249">
        <f>'Крышные ВКРФ (2)'!H65*'Крышные ВКРФ (2)'!J65</f>
        <v>551021.24</v>
      </c>
      <c r="I63" s="2250">
        <f>'Крышные ВКРФ (2)'!I65*'Крышные ВКРФ (2)'!J65</f>
        <v>596194.57333333336</v>
      </c>
    </row>
    <row r="64" spans="1:9" ht="12" customHeight="1">
      <c r="A64" s="3638"/>
      <c r="B64" s="657">
        <v>11</v>
      </c>
      <c r="C64" s="1863" t="s">
        <v>3170</v>
      </c>
      <c r="D64" s="2249"/>
      <c r="E64" s="2249"/>
      <c r="F64" s="2249"/>
      <c r="G64" s="2249"/>
      <c r="H64" s="2249">
        <f>'Крышные ВКРФ (2)'!H66*'Крышные ВКРФ (2)'!J66</f>
        <v>606937.1</v>
      </c>
      <c r="I64" s="2250">
        <f>'Крышные ВКРФ (2)'!I66*'Крышные ВКРФ (2)'!J66</f>
        <v>652110.43333333335</v>
      </c>
    </row>
    <row r="65" spans="1:9" ht="12" customHeight="1">
      <c r="A65" s="3638"/>
      <c r="B65" s="657">
        <v>15</v>
      </c>
      <c r="C65" s="1863" t="s">
        <v>3170</v>
      </c>
      <c r="D65" s="2249"/>
      <c r="E65" s="2249"/>
      <c r="F65" s="2249"/>
      <c r="G65" s="2249"/>
      <c r="H65" s="2249">
        <f>'Крышные ВКРФ (2)'!H67*'Крышные ВКРФ (2)'!J67</f>
        <v>668986.78</v>
      </c>
      <c r="I65" s="2250">
        <f>'Крышные ВКРФ (2)'!I67*'Крышные ВКРФ (2)'!J67</f>
        <v>714160.11333333328</v>
      </c>
    </row>
    <row r="66" spans="1:9" ht="12" customHeight="1">
      <c r="A66" s="3638">
        <v>9</v>
      </c>
      <c r="B66" s="657">
        <v>2.2000000000000002</v>
      </c>
      <c r="C66" s="1863" t="s">
        <v>3363</v>
      </c>
      <c r="D66" s="2249">
        <f>'Крышные ВКРФ (2)'!D68*'Крышные ВКРФ (2)'!J68</f>
        <v>365056.48666666663</v>
      </c>
      <c r="E66" s="2249">
        <f>'Крышные ВКРФ (2)'!E68*'Крышные ВКРФ (2)'!J68</f>
        <v>1056273.68</v>
      </c>
      <c r="F66" s="2249">
        <f>'Крышные ВКРФ (2)'!F68*'Крышные ВКРФ (2)'!J68</f>
        <v>427697.32923076919</v>
      </c>
      <c r="G66" s="2249">
        <f>'Крышные ВКРФ (2)'!G68*'Крышные ВКРФ (2)'!J68</f>
        <v>1126146.5600000001</v>
      </c>
      <c r="H66" s="2249">
        <f>'Крышные ВКРФ (2)'!H68*'Крышные ВКРФ (2)'!J68</f>
        <v>545749.82000000007</v>
      </c>
      <c r="I66" s="2250">
        <f>'Крышные ВКРФ (2)'!I68*'Крышные ВКРФ (2)'!J68</f>
        <v>590923.15333333332</v>
      </c>
    </row>
    <row r="67" spans="1:9" ht="12" customHeight="1">
      <c r="A67" s="3638"/>
      <c r="B67" s="657">
        <v>3</v>
      </c>
      <c r="C67" s="1863" t="s">
        <v>3363</v>
      </c>
      <c r="D67" s="2249">
        <f>'Крышные ВКРФ (2)'!D69*'Крышные ВКРФ (2)'!J69</f>
        <v>375599.32666666666</v>
      </c>
      <c r="E67" s="2249">
        <f>'Крышные ВКРФ (2)'!E69*'Крышные ВКРФ (2)'!J69</f>
        <v>1066005.5323076923</v>
      </c>
      <c r="F67" s="2249">
        <f>'Крышные ВКРФ (2)'!F69*'Крышные ВКРФ (2)'!J69</f>
        <v>453151.396923077</v>
      </c>
      <c r="G67" s="2249">
        <f>'Крышные ВКРФ (2)'!G69*'Крышные ВКРФ (2)'!J69</f>
        <v>1151600.6276923078</v>
      </c>
      <c r="H67" s="2249">
        <f>'Крышные ВКРФ (2)'!H69*'Крышные ВКРФ (2)'!J69</f>
        <v>556292.66</v>
      </c>
      <c r="I67" s="2250">
        <f>'Крышные ВКРФ (2)'!I69*'Крышные ВКРФ (2)'!J69</f>
        <v>601465.99333333329</v>
      </c>
    </row>
    <row r="68" spans="1:9" ht="12" customHeight="1">
      <c r="A68" s="3638"/>
      <c r="B68" s="657">
        <v>5.5</v>
      </c>
      <c r="C68" s="1863" t="s">
        <v>3184</v>
      </c>
      <c r="D68" s="2249">
        <f>'Крышные ВКРФ (2)'!D70*'Крышные ВКРФ (2)'!J70</f>
        <v>401169.48666666663</v>
      </c>
      <c r="E68" s="2249">
        <f>'Крышные ВКРФ (2)'!E70*'Крышные ВКРФ (2)'!J70</f>
        <v>1089608.7569230769</v>
      </c>
      <c r="F68" s="2249">
        <f>'Крышные ВКРФ (2)'!F70*'Крышные ВКРФ (2)'!J70</f>
        <v>489909.5384615385</v>
      </c>
      <c r="G68" s="2249">
        <f>'Крышные ВКРФ (2)'!G70*'Крышные ВКРФ (2)'!J70</f>
        <v>1188358.7692307692</v>
      </c>
      <c r="H68" s="2249">
        <f>'Крышные ВКРФ (2)'!H70*'Крышные ВКРФ (2)'!J70</f>
        <v>581862.82000000007</v>
      </c>
      <c r="I68" s="2250">
        <f>'Крышные ВКРФ (2)'!I70*'Крышные ВКРФ (2)'!J70</f>
        <v>627036.15333333332</v>
      </c>
    </row>
    <row r="69" spans="1:9" ht="12" customHeight="1">
      <c r="A69" s="3638"/>
      <c r="B69" s="657">
        <v>7.5</v>
      </c>
      <c r="C69" s="1863" t="s">
        <v>3184</v>
      </c>
      <c r="D69" s="2249">
        <f>'Крышные ВКРФ (2)'!D71*'Крышные ВКРФ (2)'!J71</f>
        <v>423236.14666666673</v>
      </c>
      <c r="E69" s="2249">
        <f>'Крышные ВКРФ (2)'!E71*'Крышные ВКРФ (2)'!J71</f>
        <v>1109977.9815384615</v>
      </c>
      <c r="F69" s="2249">
        <f>'Крышные ВКРФ (2)'!F71*'Крышные ВКРФ (2)'!J71</f>
        <v>537334.90461538464</v>
      </c>
      <c r="G69" s="2249">
        <f>'Крышные ВКРФ (2)'!G71*'Крышные ВКРФ (2)'!J71</f>
        <v>1235784.1353846153</v>
      </c>
      <c r="H69" s="2249">
        <f>'Крышные ВКРФ (2)'!H71*'Крышные ВКРФ (2)'!J71</f>
        <v>603929.48</v>
      </c>
      <c r="I69" s="2250">
        <f>'Крышные ВКРФ (2)'!I71*'Крышные ВКРФ (2)'!J71</f>
        <v>649102.81333333335</v>
      </c>
    </row>
    <row r="70" spans="1:9" ht="12" customHeight="1">
      <c r="A70" s="3638"/>
      <c r="B70" s="657">
        <v>18.5</v>
      </c>
      <c r="C70" s="1863" t="s">
        <v>3170</v>
      </c>
      <c r="D70" s="2249"/>
      <c r="E70" s="2249"/>
      <c r="F70" s="2249"/>
      <c r="G70" s="2249"/>
      <c r="H70" s="2249">
        <f>'Крышные ВКРФ (2)'!H72*'Крышные ВКРФ (2)'!J72</f>
        <v>706167</v>
      </c>
      <c r="I70" s="2250">
        <f>'Крышные ВКРФ (2)'!I72*'Крышные ВКРФ (2)'!J72</f>
        <v>751340.33333333337</v>
      </c>
    </row>
    <row r="71" spans="1:9" ht="12" customHeight="1" thickBot="1">
      <c r="A71" s="3639"/>
      <c r="B71" s="2252">
        <v>22</v>
      </c>
      <c r="C71" s="2257" t="s">
        <v>3170</v>
      </c>
      <c r="D71" s="2253"/>
      <c r="E71" s="2253"/>
      <c r="F71" s="2253"/>
      <c r="G71" s="2253"/>
      <c r="H71" s="2253">
        <f>'Крышные ВКРФ (2)'!H73*'Крышные ВКРФ (2)'!J73</f>
        <v>779783.62</v>
      </c>
      <c r="I71" s="2254">
        <f>'Крышные ВКРФ (2)'!I73*'Крышные ВКРФ (2)'!J73</f>
        <v>824956.95333333337</v>
      </c>
    </row>
    <row r="72" spans="1:9" ht="12" customHeight="1">
      <c r="A72" s="3622" t="s">
        <v>3398</v>
      </c>
      <c r="B72" s="3623"/>
      <c r="C72" s="3623"/>
      <c r="D72" s="3623"/>
      <c r="E72" s="3623"/>
      <c r="F72" s="3623"/>
      <c r="G72" s="3623"/>
      <c r="H72" s="3623"/>
      <c r="I72" s="3624"/>
    </row>
    <row r="73" spans="1:9" ht="12" customHeight="1">
      <c r="A73" s="3638">
        <v>6</v>
      </c>
      <c r="B73" s="657">
        <v>2.2000000000000002</v>
      </c>
      <c r="C73" s="1863" t="s">
        <v>3363</v>
      </c>
      <c r="D73" s="2249">
        <f>'Крышные ВКРФ (2)'!D75*'Крышные ВКРФ (2)'!J75</f>
        <v>421523.15333333332</v>
      </c>
      <c r="E73" s="2249">
        <f>'Крышные ВКРФ (2)'!E75*'Крышные ВКРФ (2)'!J75</f>
        <v>1191793.68</v>
      </c>
      <c r="F73" s="2249">
        <f>'Крышные ВКРФ (2)'!F75*'Крышные ВКРФ (2)'!J75</f>
        <v>500669.63692307699</v>
      </c>
      <c r="G73" s="2249">
        <f>'Крышные ВКРФ (2)'!G75*'Крышные ВКРФ (2)'!J75</f>
        <v>1334638.8676923078</v>
      </c>
      <c r="H73" s="2249">
        <f>'Крышные ВКРФ (2)'!H75*'Крышные ВКРФ (2)'!J75</f>
        <v>602216.48666666669</v>
      </c>
      <c r="I73" s="2250">
        <f>'Крышные ВКРФ (2)'!I75*'Крышные ВКРФ (2)'!J75</f>
        <v>647389.82000000007</v>
      </c>
    </row>
    <row r="74" spans="1:9" ht="12" customHeight="1">
      <c r="A74" s="3638"/>
      <c r="B74" s="657">
        <v>3</v>
      </c>
      <c r="C74" s="1863" t="s">
        <v>3363</v>
      </c>
      <c r="D74" s="2249">
        <f>'Крышные ВКРФ (2)'!D76*'Крышные ВКРФ (2)'!J76</f>
        <v>432065.99333333329</v>
      </c>
      <c r="E74" s="2249">
        <f>'Крышные ВКРФ (2)'!E76*'Крышные ВКРФ (2)'!J76</f>
        <v>1201525.5323076923</v>
      </c>
      <c r="F74" s="2249">
        <f>'Крышные ВКРФ (2)'!F76*'Крышные ВКРФ (2)'!J76</f>
        <v>526123.70461538469</v>
      </c>
      <c r="G74" s="2249">
        <f>'Крышные ВКРФ (2)'!G76*'Крышные ВКРФ (2)'!J76</f>
        <v>1360092.9353846153</v>
      </c>
      <c r="H74" s="2249">
        <f>'Крышные ВКРФ (2)'!H76*'Крышные ВКРФ (2)'!J76</f>
        <v>612759.32666666666</v>
      </c>
      <c r="I74" s="2250">
        <f>'Крышные ВКРФ (2)'!I76*'Крышные ВКРФ (2)'!J76</f>
        <v>657932.66</v>
      </c>
    </row>
    <row r="75" spans="1:9" ht="12" customHeight="1">
      <c r="A75" s="3638"/>
      <c r="B75" s="657">
        <v>5.5</v>
      </c>
      <c r="C75" s="1863" t="s">
        <v>3184</v>
      </c>
      <c r="D75" s="2249">
        <f>'Крышные ВКРФ (2)'!D77*'Крышные ВКРФ (2)'!J77</f>
        <v>457636.15333333332</v>
      </c>
      <c r="E75" s="2249">
        <f>'Крышные ВКРФ (2)'!E77*'Крышные ВКРФ (2)'!J77</f>
        <v>1225128.7569230769</v>
      </c>
      <c r="F75" s="2249">
        <f>'Крышные ВКРФ (2)'!F77*'Крышные ВКРФ (2)'!J77</f>
        <v>562881.84615384613</v>
      </c>
      <c r="G75" s="2249">
        <f>'Крышные ВКРФ (2)'!G77*'Крышные ВКРФ (2)'!J77</f>
        <v>1396851.076923077</v>
      </c>
      <c r="H75" s="2249">
        <f>'Крышные ВКРФ (2)'!H77*'Крышные ВКРФ (2)'!J77</f>
        <v>638329.48666666669</v>
      </c>
      <c r="I75" s="2250">
        <f>'Крышные ВКРФ (2)'!I77*'Крышные ВКРФ (2)'!J77</f>
        <v>683502.82000000007</v>
      </c>
    </row>
    <row r="76" spans="1:9" ht="12" customHeight="1">
      <c r="A76" s="3638"/>
      <c r="B76" s="657">
        <v>7.5</v>
      </c>
      <c r="C76" s="1863" t="s">
        <v>3184</v>
      </c>
      <c r="D76" s="2249">
        <f>'Крышные ВКРФ (2)'!D78*'Крышные ВКРФ (2)'!J78</f>
        <v>479702.8133333333</v>
      </c>
      <c r="E76" s="2249">
        <f>'Крышные ВКРФ (2)'!E78*'Крышные ВКРФ (2)'!J78</f>
        <v>1245497.9815384615</v>
      </c>
      <c r="F76" s="2249">
        <f>'Крышные ВКРФ (2)'!F78*'Крышные ВКРФ (2)'!J78</f>
        <v>610307.21230769239</v>
      </c>
      <c r="G76" s="2249">
        <f>'Крышные ВКРФ (2)'!G78*'Крышные ВКРФ (2)'!J78</f>
        <v>1444276.4430769228</v>
      </c>
      <c r="H76" s="2249">
        <f>'Крышные ВКРФ (2)'!H78*'Крышные ВКРФ (2)'!J78</f>
        <v>660396.14666666673</v>
      </c>
      <c r="I76" s="2250">
        <f>'Крышные ВКРФ (2)'!I78*'Крышные ВКРФ (2)'!J78</f>
        <v>705569.48</v>
      </c>
    </row>
    <row r="77" spans="1:9" ht="12" customHeight="1">
      <c r="A77" s="3638"/>
      <c r="B77" s="657">
        <v>22</v>
      </c>
      <c r="C77" s="1863" t="s">
        <v>3170</v>
      </c>
      <c r="D77" s="2249"/>
      <c r="E77" s="2249"/>
      <c r="F77" s="2249"/>
      <c r="G77" s="2249"/>
      <c r="H77" s="2249">
        <f>'Крышные ВКРФ (2)'!H79*'Крышные ВКРФ (2)'!J79</f>
        <v>836250.28666666686</v>
      </c>
      <c r="I77" s="2250">
        <f>'Крышные ВКРФ (2)'!I79*'Крышные ВКРФ (2)'!J79</f>
        <v>881423.62</v>
      </c>
    </row>
    <row r="78" spans="1:9" ht="12" customHeight="1">
      <c r="A78" s="3638">
        <v>9</v>
      </c>
      <c r="B78" s="657">
        <v>4</v>
      </c>
      <c r="C78" s="1863" t="s">
        <v>3363</v>
      </c>
      <c r="D78" s="2249">
        <f>'Крышные ВКРФ (2)'!D80*'Крышные ВКРФ (2)'!J80</f>
        <v>459641.23333333334</v>
      </c>
      <c r="E78" s="2249">
        <f>'Крышные ВКРФ (2)'!E80*'Крышные ВКРФ (2)'!J80</f>
        <v>1226979.6000000001</v>
      </c>
      <c r="F78" s="2249">
        <f>'Крышные ВКРФ (2)'!F80*'Крышные ВКРФ (2)'!J80</f>
        <v>604505.91384615388</v>
      </c>
      <c r="G78" s="2249">
        <f>'Крышные ВКРФ (2)'!G80*'Крышные ВКРФ (2)'!J80</f>
        <v>1438475.1446153848</v>
      </c>
      <c r="H78" s="2249">
        <f>'Крышные ВКРФ (2)'!H80*'Крышные ВКРФ (2)'!J80</f>
        <v>640334.56666666677</v>
      </c>
      <c r="I78" s="2250">
        <f>'Крышные ВКРФ (2)'!I80*'Крышные ВКРФ (2)'!J80</f>
        <v>685507.9</v>
      </c>
    </row>
    <row r="79" spans="1:9" ht="12" customHeight="1">
      <c r="A79" s="3638"/>
      <c r="B79" s="657">
        <v>5.5</v>
      </c>
      <c r="C79" s="1863" t="s">
        <v>3363</v>
      </c>
      <c r="D79" s="2249">
        <f>'Крышные ВКРФ (2)'!D81*'Крышные ВКРФ (2)'!J81</f>
        <v>477697.73333333334</v>
      </c>
      <c r="E79" s="2249">
        <f>'Крышные ВКРФ (2)'!E81*'Крышные ВКРФ (2)'!J81</f>
        <v>1243647.1384615384</v>
      </c>
      <c r="F79" s="2249">
        <f>'Крышные ВКРФ (2)'!F81*'Крышные ВКРФ (2)'!J81</f>
        <v>619103.69230769237</v>
      </c>
      <c r="G79" s="2249">
        <f>'Крышные ВКРФ (2)'!G81*'Крышные ВКРФ (2)'!J81</f>
        <v>1453072.923076923</v>
      </c>
      <c r="H79" s="2249">
        <f>'Крышные ВКРФ (2)'!H81*'Крышные ВКРФ (2)'!J81</f>
        <v>658391.06666666677</v>
      </c>
      <c r="I79" s="2250">
        <f>'Крышные ВКРФ (2)'!I81*'Крышные ВКРФ (2)'!J81</f>
        <v>703564.4</v>
      </c>
    </row>
    <row r="80" spans="1:9" ht="12" customHeight="1">
      <c r="A80" s="3638"/>
      <c r="B80" s="657">
        <v>11</v>
      </c>
      <c r="C80" s="1863" t="s">
        <v>3184</v>
      </c>
      <c r="D80" s="2249">
        <f>'Крышные ВКРФ (2)'!D82*'Крышные ВКРФ (2)'!J82</f>
        <v>558429.15333333332</v>
      </c>
      <c r="E80" s="2249">
        <f>'Крышные ВКРФ (2)'!E82*'Крышные ВКРФ (2)'!J82</f>
        <v>1318168.4492307694</v>
      </c>
      <c r="F80" s="2249">
        <f>'Крышные ВКРФ (2)'!F82*'Крышные ВКРФ (2)'!J82</f>
        <v>696948.56</v>
      </c>
      <c r="G80" s="2249">
        <f>'Крышные ВКРФ (2)'!G82*'Крышные ВКРФ (2)'!J82</f>
        <v>1530917.7907692308</v>
      </c>
      <c r="H80" s="2249">
        <f>'Крышные ВКРФ (2)'!H82*'Крышные ВКРФ (2)'!J82</f>
        <v>739122.48666666669</v>
      </c>
      <c r="I80" s="2250">
        <f>'Крышные ВКРФ (2)'!I82*'Крышные ВКРФ (2)'!J82</f>
        <v>784295.82000000007</v>
      </c>
    </row>
    <row r="81" spans="1:9" ht="12" customHeight="1" thickBot="1">
      <c r="A81" s="3639"/>
      <c r="B81" s="2252">
        <v>22</v>
      </c>
      <c r="C81" s="2257" t="s">
        <v>3170</v>
      </c>
      <c r="D81" s="2253"/>
      <c r="E81" s="2253"/>
      <c r="F81" s="2253"/>
      <c r="G81" s="2253"/>
      <c r="H81" s="2253">
        <f>'Крышные ВКРФ (2)'!H83*'Крышные ВКРФ (2)'!J83</f>
        <v>836250.28666666686</v>
      </c>
      <c r="I81" s="2254">
        <f>'Крышные ВКРФ (2)'!I83*'Крышные ВКРФ (2)'!J83</f>
        <v>881423.62</v>
      </c>
    </row>
    <row r="82" spans="1:9" ht="12.75" customHeight="1">
      <c r="A82" s="3622" t="s">
        <v>3399</v>
      </c>
      <c r="B82" s="3623"/>
      <c r="C82" s="3623"/>
      <c r="D82" s="3623"/>
      <c r="E82" s="3623"/>
      <c r="F82" s="3623"/>
      <c r="G82" s="3623"/>
      <c r="H82" s="3623"/>
      <c r="I82" s="3624"/>
    </row>
    <row r="83" spans="1:9" ht="12.75" customHeight="1">
      <c r="A83" s="3638">
        <v>6</v>
      </c>
      <c r="B83" s="657">
        <v>4</v>
      </c>
      <c r="C83" s="1863" t="s">
        <v>3363</v>
      </c>
      <c r="D83" s="2249">
        <f>'Крышные ВКРФ (2)'!D85*'Крышные ВКРФ (2)'!J85</f>
        <v>606454.56666666677</v>
      </c>
      <c r="E83" s="2249">
        <f>'Крышные ВКРФ (2)'!E85*'Крышные ВКРФ (2)'!J85</f>
        <v>1435471.9076923076</v>
      </c>
      <c r="F83" s="2249">
        <f>'Крышные ВКРФ (2)'!F85*'Крышные ВКРФ (2)'!J85</f>
        <v>844272.06769230776</v>
      </c>
      <c r="G83" s="2249">
        <f>'Крышные ВКРФ (2)'!G85*'Крышные ВКРФ (2)'!J85</f>
        <v>1646967.4523076923</v>
      </c>
      <c r="H83" s="2249">
        <f>'Крышные ВКРФ (2)'!H85*'Крышные ВКРФ (2)'!J85</f>
        <v>1046894.5666666667</v>
      </c>
      <c r="I83" s="2250">
        <f>'Крышные ВКРФ (2)'!I85*'Крышные ВКРФ (2)'!J85</f>
        <v>1024307.9</v>
      </c>
    </row>
    <row r="84" spans="1:9" ht="12.75" customHeight="1">
      <c r="A84" s="3638"/>
      <c r="B84" s="657">
        <v>5.5</v>
      </c>
      <c r="C84" s="1863" t="s">
        <v>3363</v>
      </c>
      <c r="D84" s="2249">
        <f>'Крышные ВКРФ (2)'!D86*'Крышные ВКРФ (2)'!J86</f>
        <v>624511.06666666677</v>
      </c>
      <c r="E84" s="2249">
        <f>'Крышные ВКРФ (2)'!E86*'Крышные ВКРФ (2)'!J86</f>
        <v>1452139.4461538461</v>
      </c>
      <c r="F84" s="2249">
        <f>'Крышные ВКРФ (2)'!F86*'Крышные ВКРФ (2)'!J86</f>
        <v>858869.84615384613</v>
      </c>
      <c r="G84" s="2249">
        <f>'Крышные ВКРФ (2)'!G86*'Крышные ВКРФ (2)'!J86</f>
        <v>1661565.2307692308</v>
      </c>
      <c r="H84" s="2249">
        <f>'Крышные ВКРФ (2)'!H86*'Крышные ВКРФ (2)'!J86</f>
        <v>1064951.0666666667</v>
      </c>
      <c r="I84" s="2250">
        <f>'Крышные ВКРФ (2)'!I86*'Крышные ВКРФ (2)'!J86</f>
        <v>1042364.4</v>
      </c>
    </row>
    <row r="85" spans="1:9" ht="12.75" customHeight="1">
      <c r="A85" s="3638"/>
      <c r="B85" s="657">
        <v>11</v>
      </c>
      <c r="C85" s="1863" t="s">
        <v>3184</v>
      </c>
      <c r="D85" s="2249">
        <f>'Крышные ВКРФ (2)'!D87*'Крышные ВКРФ (2)'!J87</f>
        <v>705242.48666666669</v>
      </c>
      <c r="E85" s="2249">
        <f>'Крышные ВКРФ (2)'!E87*'Крышные ВКРФ (2)'!J87</f>
        <v>1526660.7569230772</v>
      </c>
      <c r="F85" s="2249">
        <f>'Крышные ВКРФ (2)'!F87*'Крышные ВКРФ (2)'!J87</f>
        <v>936714.71384615393</v>
      </c>
      <c r="G85" s="2249">
        <f>'Крышные ВКРФ (2)'!G87*'Крышные ВКРФ (2)'!J87</f>
        <v>1739410.0984615386</v>
      </c>
      <c r="H85" s="2249">
        <f>'Крышные ВКРФ (2)'!H87*'Крышные ВКРФ (2)'!J87</f>
        <v>1145682.4866666666</v>
      </c>
      <c r="I85" s="2250">
        <f>'Крышные ВКРФ (2)'!I87*'Крышные ВКРФ (2)'!J87</f>
        <v>1123095.82</v>
      </c>
    </row>
    <row r="86" spans="1:9" ht="12.75" customHeight="1">
      <c r="A86" s="3638"/>
      <c r="B86" s="657">
        <v>15</v>
      </c>
      <c r="C86" s="1863" t="s">
        <v>3184</v>
      </c>
      <c r="D86" s="2249">
        <f>'Крышные ВКРФ (2)'!D88*'Крышные ВКРФ (2)'!J88</f>
        <v>747327.60666666657</v>
      </c>
      <c r="E86" s="2249">
        <f>'Крышные ВКРФ (2)'!E88*'Крышные ВКРФ (2)'!J88</f>
        <v>1565508.56</v>
      </c>
      <c r="F86" s="2249">
        <f>'Крышные ВКРФ (2)'!F88*'Крышные ВКРФ (2)'!J88</f>
        <v>999981.70461538469</v>
      </c>
      <c r="G86" s="2249">
        <f>'Крышные ВКРФ (2)'!G88*'Крышные ВКРФ (2)'!J88</f>
        <v>1802677.0892307693</v>
      </c>
      <c r="H86" s="2249">
        <f>'Крышные ВКРФ (2)'!H88*'Крышные ВКРФ (2)'!J88</f>
        <v>1187767.6066666667</v>
      </c>
      <c r="I86" s="2250">
        <f>'Крышные ВКРФ (2)'!I88*'Крышные ВКРФ (2)'!J88</f>
        <v>1165180.94</v>
      </c>
    </row>
    <row r="87" spans="1:9" ht="12.75" customHeight="1">
      <c r="A87" s="3638"/>
      <c r="B87" s="657">
        <v>18.5</v>
      </c>
      <c r="C87" s="1863" t="s">
        <v>3184</v>
      </c>
      <c r="D87" s="2249">
        <f>'Крышные ВКРФ (2)'!D89*'Крышные ВКРФ (2)'!J89</f>
        <v>810573.86666666658</v>
      </c>
      <c r="E87" s="2249">
        <f>'Крышные ВКРФ (2)'!E89*'Крышные ВКРФ (2)'!J89</f>
        <v>1623889.7230769233</v>
      </c>
      <c r="F87" s="2249">
        <f>'Крышные ВКРФ (2)'!F89*'Крышные ВКРФ (2)'!J89</f>
        <v>1117977.9261538463</v>
      </c>
      <c r="G87" s="2249">
        <f>'Крышные ВКРФ (2)'!G89*'Крышные ВКРФ (2)'!J89</f>
        <v>1920673.3107692308</v>
      </c>
      <c r="H87" s="2249">
        <f>'Крышные ВКРФ (2)'!H89*'Крышные ВКРФ (2)'!J89</f>
        <v>1251013.8666666667</v>
      </c>
      <c r="I87" s="2250">
        <f>'Крышные ВКРФ (2)'!I89*'Крышные ВКРФ (2)'!J89</f>
        <v>1228427.2</v>
      </c>
    </row>
    <row r="88" spans="1:9" ht="12.75" customHeight="1">
      <c r="A88" s="3638">
        <v>9</v>
      </c>
      <c r="B88" s="657">
        <v>5.5</v>
      </c>
      <c r="C88" s="1863" t="s">
        <v>3363</v>
      </c>
      <c r="D88" s="2249">
        <f>'Крышные ВКРФ (2)'!D90*'Крышные ВКРФ (2)'!J90</f>
        <v>624511.06666666677</v>
      </c>
      <c r="E88" s="2249">
        <f>'Крышные ВКРФ (2)'!E90*'Крышные ВКРФ (2)'!J90</f>
        <v>1452139.4461538461</v>
      </c>
      <c r="F88" s="2249">
        <f>'Крышные ВКРФ (2)'!F90*'Крышные ВКРФ (2)'!J90</f>
        <v>858869.84615384613</v>
      </c>
      <c r="G88" s="2249">
        <f>'Крышные ВКРФ (2)'!G90*'Крышные ВКРФ (2)'!J90</f>
        <v>1661565.2307692308</v>
      </c>
      <c r="H88" s="2249">
        <f>'Крышные ВКРФ (2)'!H90*'Крышные ВКРФ (2)'!J90</f>
        <v>1064951.0666666667</v>
      </c>
      <c r="I88" s="2250">
        <f>'Крышные ВКРФ (2)'!I90*'Крышные ВКРФ (2)'!J90</f>
        <v>1042364.4</v>
      </c>
    </row>
    <row r="89" spans="1:9" ht="13.5" customHeight="1">
      <c r="A89" s="3638"/>
      <c r="B89" s="657">
        <v>7.5</v>
      </c>
      <c r="C89" s="1863" t="s">
        <v>3363</v>
      </c>
      <c r="D89" s="2249">
        <f>'Крышные ВКРФ (2)'!D91*'Крышные ВКРФ (2)'!J91</f>
        <v>705253.26666666672</v>
      </c>
      <c r="E89" s="2249">
        <f>'Крышные ВКРФ (2)'!E91*'Крышные ВКРФ (2)'!J91</f>
        <v>1526670.7076923077</v>
      </c>
      <c r="F89" s="2249">
        <f>'Крышные ВКРФ (2)'!F91*'Крышные ВКРФ (2)'!J91</f>
        <v>936714.71384615393</v>
      </c>
      <c r="G89" s="2249">
        <f>'Крышные ВКРФ (2)'!G91*'Крышные ВКРФ (2)'!J91</f>
        <v>1739410.0984615386</v>
      </c>
      <c r="H89" s="2249">
        <f>'Крышные ВКРФ (2)'!H91*'Крышные ВКРФ (2)'!J91</f>
        <v>1145693.2666666666</v>
      </c>
      <c r="I89" s="2250">
        <f>'Крышные ВКРФ (2)'!I91*'Крышные ВКРФ (2)'!J91</f>
        <v>1123106.6000000001</v>
      </c>
    </row>
    <row r="90" spans="1:9" ht="13.5" customHeight="1">
      <c r="A90" s="3638"/>
      <c r="B90" s="657">
        <v>15</v>
      </c>
      <c r="C90" s="1863" t="s">
        <v>3184</v>
      </c>
      <c r="D90" s="2249">
        <f>'Крышные ВКРФ (2)'!D92*'Крышные ВКРФ (2)'!J92</f>
        <v>747327.60666666657</v>
      </c>
      <c r="E90" s="2249">
        <f>'Крышные ВКРФ (2)'!E92*'Крышные ВКРФ (2)'!J92</f>
        <v>1565508.56</v>
      </c>
      <c r="F90" s="2249">
        <f>'Крышные ВКРФ (2)'!F92*'Крышные ВКРФ (2)'!J92</f>
        <v>999981.70461538469</v>
      </c>
      <c r="G90" s="2249">
        <f>'Крышные ВКРФ (2)'!G92*'Крышные ВКРФ (2)'!J92</f>
        <v>1802677.0892307693</v>
      </c>
      <c r="H90" s="2249">
        <f>'Крышные ВКРФ (2)'!H92*'Крышные ВКРФ (2)'!J92</f>
        <v>1187767.6066666667</v>
      </c>
      <c r="I90" s="2250">
        <f>'Крышные ВКРФ (2)'!I92*'Крышные ВКРФ (2)'!J92</f>
        <v>1165180.94</v>
      </c>
    </row>
    <row r="91" spans="1:9" ht="13.5" customHeight="1" thickBot="1">
      <c r="A91" s="3639"/>
      <c r="B91" s="2252">
        <v>18.5</v>
      </c>
      <c r="C91" s="2257" t="s">
        <v>3184</v>
      </c>
      <c r="D91" s="2253">
        <f>'Крышные ВКРФ (2)'!D93*'Крышные ВКРФ (2)'!J93</f>
        <v>810573.86666666658</v>
      </c>
      <c r="E91" s="2253">
        <f>'Крышные ВКРФ (2)'!E93*'Крышные ВКРФ (2)'!J93</f>
        <v>1623889.7230769233</v>
      </c>
      <c r="F91" s="2253">
        <f>'Крышные ВКРФ (2)'!F93*'Крышные ВКРФ (2)'!J93</f>
        <v>1117977.9261538463</v>
      </c>
      <c r="G91" s="2253">
        <f>'Крышные ВКРФ (2)'!G93*'Крышные ВКРФ (2)'!J93</f>
        <v>1920673.3107692308</v>
      </c>
      <c r="H91" s="2253">
        <f>'Крышные ВКРФ (2)'!H93*'Крышные ВКРФ (2)'!J93</f>
        <v>1251013.8666666667</v>
      </c>
      <c r="I91" s="2254">
        <f>'Крышные ВКРФ (2)'!I93*'Крышные ВКРФ (2)'!J93</f>
        <v>1228427.2</v>
      </c>
    </row>
    <row r="92" spans="1:9" ht="12.75" customHeight="1">
      <c r="A92" s="3622" t="s">
        <v>3400</v>
      </c>
      <c r="B92" s="3623"/>
      <c r="C92" s="3623"/>
      <c r="D92" s="3623"/>
      <c r="E92" s="3623"/>
      <c r="F92" s="3623"/>
      <c r="G92" s="3623"/>
      <c r="H92" s="3623"/>
      <c r="I92" s="3624"/>
    </row>
    <row r="93" spans="1:9" ht="12.75" customHeight="1">
      <c r="A93" s="3638">
        <v>6</v>
      </c>
      <c r="B93" s="657">
        <v>7.5</v>
      </c>
      <c r="C93" s="1863" t="s">
        <v>3363</v>
      </c>
      <c r="D93" s="2249">
        <f>'Крышные ВКРФ (2)'!D95*'Крышные ВКРФ (2)'!J95</f>
        <v>750426.6</v>
      </c>
      <c r="E93" s="2249">
        <f>'Крышные ВКРФ (2)'!E95*'Крышные ВКРФ (2)'!J95</f>
        <v>1891532.2461538462</v>
      </c>
      <c r="F93" s="2249">
        <f>'Крышные ВКРФ (2)'!F95*'Крышные ВКРФ (2)'!J95</f>
        <v>988837.79076923069</v>
      </c>
      <c r="G93" s="2249">
        <f>'Крышные ВКРФ (2)'!G95*'Крышные ВКРФ (2)'!J95</f>
        <v>2187668.56</v>
      </c>
      <c r="H93" s="2249">
        <f>'Крышные ВКРФ (2)'!H95*'Крышные ВКРФ (2)'!J95</f>
        <v>1089226.6000000001</v>
      </c>
      <c r="I93" s="2250">
        <f>'Крышные ВКРФ (2)'!I95*'Крышные ВКРФ (2)'!J95</f>
        <v>1123106.6000000001</v>
      </c>
    </row>
    <row r="94" spans="1:9" ht="12.75" customHeight="1">
      <c r="A94" s="3638"/>
      <c r="B94" s="657">
        <v>11</v>
      </c>
      <c r="C94" s="1863" t="s">
        <v>3363</v>
      </c>
      <c r="D94" s="2249">
        <f>'Крышные ВКРФ (2)'!D96*'Крышные ВКРФ (2)'!J96</f>
        <v>805199.78</v>
      </c>
      <c r="E94" s="2249">
        <f>'Крышные ВКРФ (2)'!E96*'Крышные ВКРФ (2)'!J96</f>
        <v>1942092.1046153847</v>
      </c>
      <c r="F94" s="2249">
        <f>'Крышные ВКРФ (2)'!F96*'Крышные ВКРФ (2)'!J96</f>
        <v>1052104.7815384616</v>
      </c>
      <c r="G94" s="2249">
        <f>'Крышные ВКРФ (2)'!G96*'Крышные ВКРФ (2)'!J96</f>
        <v>2250935.5507692308</v>
      </c>
      <c r="H94" s="2249">
        <f>'Крышные ВКРФ (2)'!H96*'Крышные ВКРФ (2)'!J96</f>
        <v>1143999.78</v>
      </c>
      <c r="I94" s="2250">
        <f>'Крышные ВКРФ (2)'!I96*'Крышные ВКРФ (2)'!J96</f>
        <v>1177879.78</v>
      </c>
    </row>
    <row r="95" spans="1:9" ht="12.75" customHeight="1">
      <c r="A95" s="3638"/>
      <c r="B95" s="657">
        <v>18.5</v>
      </c>
      <c r="C95" s="1863" t="s">
        <v>3184</v>
      </c>
      <c r="D95" s="2249"/>
      <c r="E95" s="2249"/>
      <c r="F95" s="2249"/>
      <c r="G95" s="2249"/>
      <c r="H95" s="2249">
        <f>'Крышные ВКРФ (2)'!H97*'Крышные ВКРФ (2)'!J97</f>
        <v>1194547.2</v>
      </c>
      <c r="I95" s="2250">
        <f>'Крышные ВКРФ (2)'!I97*'Крышные ВКРФ (2)'!J97</f>
        <v>1228427.2</v>
      </c>
    </row>
    <row r="96" spans="1:9" ht="12.75" customHeight="1">
      <c r="A96" s="3638"/>
      <c r="B96" s="657">
        <v>22</v>
      </c>
      <c r="C96" s="1863" t="s">
        <v>3184</v>
      </c>
      <c r="D96" s="2249"/>
      <c r="E96" s="2249"/>
      <c r="F96" s="2249"/>
      <c r="G96" s="2249"/>
      <c r="H96" s="2249">
        <f>'Крышные ВКРФ (2)'!H98*'Крышные ВКРФ (2)'!J98</f>
        <v>1284064.32</v>
      </c>
      <c r="I96" s="2250">
        <f>'Крышные ВКРФ (2)'!I98*'Крышные ВКРФ (2)'!J98</f>
        <v>1317944.3200000001</v>
      </c>
    </row>
    <row r="97" spans="1:9" ht="12.75" customHeight="1">
      <c r="A97" s="3638">
        <v>9</v>
      </c>
      <c r="B97" s="657">
        <v>11</v>
      </c>
      <c r="C97" s="1863" t="s">
        <v>3363</v>
      </c>
      <c r="D97" s="2249">
        <f>'Крышные ВКРФ (2)'!D99*'Крышные ВКРФ (2)'!J99</f>
        <v>805199.78</v>
      </c>
      <c r="E97" s="2249">
        <f>'Крышные ВКРФ (2)'!E99*'Крышные ВКРФ (2)'!J99</f>
        <v>1942092.1046153847</v>
      </c>
      <c r="F97" s="2249">
        <f>'Крышные ВКРФ (2)'!F99*'Крышные ВКРФ (2)'!J99</f>
        <v>1052104.7815384616</v>
      </c>
      <c r="G97" s="2249">
        <f>'Крышные ВКРФ (2)'!G99*'Крышные ВКРФ (2)'!J99</f>
        <v>2250935.5507692308</v>
      </c>
      <c r="H97" s="2249">
        <f>'Крышные ВКРФ (2)'!H99*'Крышные ВКРФ (2)'!J99</f>
        <v>1143999.78</v>
      </c>
      <c r="I97" s="2250">
        <f>'Крышные ВКРФ (2)'!I99*'Крышные ВКРФ (2)'!J99</f>
        <v>1177879.78</v>
      </c>
    </row>
    <row r="98" spans="1:9" ht="12.75" customHeight="1">
      <c r="A98" s="3638"/>
      <c r="B98" s="657">
        <v>15</v>
      </c>
      <c r="C98" s="1863" t="s">
        <v>3363</v>
      </c>
      <c r="D98" s="2249">
        <f>'Крышные ВКРФ (2)'!D100*'Крышные ВКРФ (2)'!J100</f>
        <v>879959.08000000007</v>
      </c>
      <c r="E98" s="2249">
        <f>'Крышные ВКРФ (2)'!E100*'Крышные ВКРФ (2)'!J100</f>
        <v>2011100.6892307694</v>
      </c>
      <c r="F98" s="2249">
        <f>'Крышные ВКРФ (2)'!F100*'Крышные ВКРФ (2)'!J100</f>
        <v>1182260.8430769232</v>
      </c>
      <c r="G98" s="2249">
        <f>'Крышные ВКРФ (2)'!G100*'Крышные ВКРФ (2)'!J100</f>
        <v>2381091.6123076924</v>
      </c>
      <c r="H98" s="2249">
        <f>'Крышные ВКРФ (2)'!H100*'Крышные ВКРФ (2)'!J100</f>
        <v>1218759.08</v>
      </c>
      <c r="I98" s="2250">
        <f>'Крышные ВКРФ (2)'!I100*'Крышные ВКРФ (2)'!J100</f>
        <v>1252639.08</v>
      </c>
    </row>
    <row r="99" spans="1:9" ht="12.75" customHeight="1" thickBot="1">
      <c r="A99" s="3639"/>
      <c r="B99" s="2252">
        <v>30</v>
      </c>
      <c r="C99" s="2257" t="s">
        <v>3184</v>
      </c>
      <c r="D99" s="2253"/>
      <c r="E99" s="2253"/>
      <c r="F99" s="2253"/>
      <c r="G99" s="2253"/>
      <c r="H99" s="2253">
        <f>'Крышные ВКРФ (2)'!H101*'Крышные ВКРФ (2)'!J101</f>
        <v>1339484.3</v>
      </c>
      <c r="I99" s="2254">
        <f>'Крышные ВКРФ (2)'!I101*'Крышные ВКРФ (2)'!J101</f>
        <v>1373364.3</v>
      </c>
    </row>
    <row r="100" spans="1:9" ht="12.75" customHeight="1">
      <c r="A100" s="3622" t="s">
        <v>3401</v>
      </c>
      <c r="B100" s="3623"/>
      <c r="C100" s="3623"/>
      <c r="D100" s="3623"/>
      <c r="E100" s="3623"/>
      <c r="F100" s="3623"/>
      <c r="G100" s="3623"/>
      <c r="H100" s="3623"/>
      <c r="I100" s="3624"/>
    </row>
    <row r="101" spans="1:9" ht="12.75" customHeight="1">
      <c r="A101" s="3638">
        <v>6</v>
      </c>
      <c r="B101" s="657">
        <v>15</v>
      </c>
      <c r="C101" s="1863" t="s">
        <v>3363</v>
      </c>
      <c r="D101" s="2249">
        <f>'Крышные ВКРФ (2)'!D103*'Крышные ВКРФ (2)'!J103</f>
        <v>913839.08000000007</v>
      </c>
      <c r="E101" s="2249">
        <f>'Крышные ВКРФ (2)'!E103*'Крышные ВКРФ (2)'!J103</f>
        <v>2292565.3046153849</v>
      </c>
      <c r="F101" s="2249">
        <f>'Крышные ВКРФ (2)'!F103*'Крышные ВКРФ (2)'!J103</f>
        <v>1234383.92</v>
      </c>
      <c r="G101" s="2249">
        <f>'Крышные ВКРФ (2)'!G103*'Крышные ВКРФ (2)'!J103</f>
        <v>2683405.4584615384</v>
      </c>
      <c r="H101" s="2249">
        <f>'Крышные ВКРФ (2)'!H103*'Крышные ВКРФ (2)'!J103</f>
        <v>1309105.7466666666</v>
      </c>
      <c r="I101" s="2250">
        <f>'Крышные ВКРФ (2)'!I103*'Крышные ВКРФ (2)'!J103</f>
        <v>1342985.7466666666</v>
      </c>
    </row>
    <row r="102" spans="1:9" ht="12.75" customHeight="1">
      <c r="A102" s="3638"/>
      <c r="B102" s="657">
        <v>37</v>
      </c>
      <c r="C102" s="657">
        <v>1000</v>
      </c>
      <c r="D102" s="2249"/>
      <c r="E102" s="2249"/>
      <c r="F102" s="2249"/>
      <c r="G102" s="2249"/>
      <c r="H102" s="2249">
        <f>'Крышные ВКРФ (2)'!H104*'Крышные ВКРФ (2)'!J104</f>
        <v>1592414.9266666668</v>
      </c>
      <c r="I102" s="2250">
        <f>'Крышные ВКРФ (2)'!I104*'Крышные ВКРФ (2)'!J104</f>
        <v>1626294.9266666668</v>
      </c>
    </row>
    <row r="103" spans="1:9" ht="12.75" customHeight="1">
      <c r="A103" s="3638">
        <v>9</v>
      </c>
      <c r="B103" s="657">
        <v>22</v>
      </c>
      <c r="C103" s="1863" t="s">
        <v>3363</v>
      </c>
      <c r="D103" s="2249">
        <f>'Крышные ВКРФ (2)'!D105*'Крышные ВКРФ (2)'!J105</f>
        <v>1068672.22</v>
      </c>
      <c r="E103" s="2249">
        <f>'Крышные ВКРФ (2)'!E105*'Крышные ВКРФ (2)'!J105</f>
        <v>2435488.2030769233</v>
      </c>
      <c r="F103" s="2249" t="s">
        <v>3402</v>
      </c>
      <c r="G103" s="2249" t="s">
        <v>3402</v>
      </c>
      <c r="H103" s="2249">
        <f>'Крышные ВКРФ (2)'!H105*'Крышные ВКРФ (2)'!J105</f>
        <v>1463938.8866666667</v>
      </c>
      <c r="I103" s="2250">
        <f>'Крышные ВКРФ (2)'!I105*'Крышные ВКРФ (2)'!J105</f>
        <v>1497818.8866666667</v>
      </c>
    </row>
    <row r="104" spans="1:9" ht="12.75" customHeight="1" thickBot="1">
      <c r="A104" s="3639"/>
      <c r="B104" s="2252">
        <v>45</v>
      </c>
      <c r="C104" s="2252">
        <v>1000</v>
      </c>
      <c r="D104" s="2253"/>
      <c r="E104" s="2253"/>
      <c r="F104" s="2253"/>
      <c r="G104" s="2253"/>
      <c r="H104" s="2253">
        <f>'Крышные ВКРФ (2)'!H106*'Крышные ВКРФ (2)'!J106</f>
        <v>1703006.9466666665</v>
      </c>
      <c r="I104" s="2254">
        <f>'Крышные ВКРФ (2)'!I106*'Крышные ВКРФ (2)'!J106</f>
        <v>1736886.9466666668</v>
      </c>
    </row>
    <row r="105" spans="1:9" ht="12.75" customHeight="1"/>
    <row r="106" spans="1:9" ht="12.75" customHeight="1"/>
    <row r="107" spans="1:9" ht="12.75" customHeight="1"/>
    <row r="108" spans="1:9" ht="12.75" customHeight="1"/>
    <row r="109" spans="1:9" ht="12.75" customHeight="1"/>
    <row r="110" spans="1:9" ht="12.75" customHeight="1"/>
    <row r="111" spans="1:9" ht="12.75" customHeight="1"/>
    <row r="112" spans="1:9" ht="12.75" customHeight="1"/>
    <row r="113" ht="12.75" customHeight="1"/>
    <row r="114" ht="12.75" customHeight="1"/>
    <row r="115" ht="12.75" customHeight="1"/>
    <row r="116" ht="27" customHeight="1"/>
    <row r="117" ht="16.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3.5" customHeight="1"/>
    <row r="178" ht="12.75" customHeight="1"/>
    <row r="179" ht="12.75" customHeight="1"/>
    <row r="180" ht="12.75" customHeight="1"/>
    <row r="181" ht="13.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210" ht="12.75" customHeight="1"/>
  </sheetData>
  <sheetProtection password="C617" sheet="1" objects="1" scenarios="1" selectLockedCells="1" selectUnlockedCells="1"/>
  <mergeCells count="45">
    <mergeCell ref="A93:A96"/>
    <mergeCell ref="A97:A99"/>
    <mergeCell ref="A101:A102"/>
    <mergeCell ref="A103:A104"/>
    <mergeCell ref="A100:I100"/>
    <mergeCell ref="A92:I92"/>
    <mergeCell ref="A73:A77"/>
    <mergeCell ref="A78:A81"/>
    <mergeCell ref="A83:A87"/>
    <mergeCell ref="A88:A91"/>
    <mergeCell ref="A82:I82"/>
    <mergeCell ref="A72:I72"/>
    <mergeCell ref="A53:A56"/>
    <mergeCell ref="A57:A59"/>
    <mergeCell ref="A61:A65"/>
    <mergeCell ref="A66:A71"/>
    <mergeCell ref="A60:I60"/>
    <mergeCell ref="A52:I52"/>
    <mergeCell ref="A40:A42"/>
    <mergeCell ref="A43:A45"/>
    <mergeCell ref="A47:A49"/>
    <mergeCell ref="A50:A51"/>
    <mergeCell ref="A46:I46"/>
    <mergeCell ref="A39:I39"/>
    <mergeCell ref="A25:A28"/>
    <mergeCell ref="A29:A31"/>
    <mergeCell ref="A33:A35"/>
    <mergeCell ref="A36:A38"/>
    <mergeCell ref="A32:I32"/>
    <mergeCell ref="A24:I24"/>
    <mergeCell ref="A6:A9"/>
    <mergeCell ref="A10:A13"/>
    <mergeCell ref="A15:A18"/>
    <mergeCell ref="A19:A23"/>
    <mergeCell ref="A14:I14"/>
    <mergeCell ref="A5:I5"/>
    <mergeCell ref="A1:I1"/>
    <mergeCell ref="A2:A4"/>
    <mergeCell ref="B2:C2"/>
    <mergeCell ref="D2:I2"/>
    <mergeCell ref="B3:B4"/>
    <mergeCell ref="C3:C4"/>
    <mergeCell ref="D3:E3"/>
    <mergeCell ref="F3:G3"/>
    <mergeCell ref="H3:I3"/>
  </mergeCells>
  <printOptions horizontalCentered="1"/>
  <pageMargins left="0.27559055118110237" right="0" top="0" bottom="0.11811023622047245" header="0.19685039370078741" footer="0.19685039370078741"/>
  <pageSetup paperSize="9" scale="95" fitToHeight="0" orientation="portrait" r:id="rId1"/>
  <headerFooter alignWithMargins="0"/>
  <rowBreaks count="1" manualBreakCount="1">
    <brk id="51" max="8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pageSetUpPr fitToPage="1"/>
  </sheetPr>
  <dimension ref="A1:J212"/>
  <sheetViews>
    <sheetView zoomScaleNormal="100" workbookViewId="0">
      <selection activeCell="J7" sqref="J7"/>
    </sheetView>
  </sheetViews>
  <sheetFormatPr defaultRowHeight="12.75"/>
  <cols>
    <col min="1" max="1" width="10.85546875" style="1751" customWidth="1"/>
    <col min="2" max="2" width="7.42578125" style="1751" customWidth="1"/>
    <col min="3" max="3" width="10" style="1751" customWidth="1"/>
    <col min="4" max="4" width="11.7109375" style="1751" customWidth="1"/>
    <col min="5" max="5" width="9.7109375" style="1751" customWidth="1"/>
    <col min="6" max="8" width="13.140625" style="1751" customWidth="1"/>
    <col min="9" max="9" width="15.28515625" style="1751" customWidth="1"/>
    <col min="10" max="16384" width="9.140625" style="1751"/>
  </cols>
  <sheetData>
    <row r="1" spans="1:10" ht="6" customHeight="1" thickBot="1">
      <c r="A1" s="1750"/>
      <c r="B1" s="1750"/>
      <c r="C1" s="1750"/>
      <c r="D1" s="1750"/>
      <c r="E1" s="1750"/>
      <c r="F1" s="1750"/>
      <c r="G1" s="1750"/>
      <c r="H1" s="1750"/>
      <c r="I1" s="1750"/>
    </row>
    <row r="2" spans="1:10" ht="17.25" hidden="1" customHeight="1" thickBot="1"/>
    <row r="3" spans="1:10" ht="18" customHeight="1">
      <c r="A3" s="3640" t="s">
        <v>3388</v>
      </c>
      <c r="B3" s="3641"/>
      <c r="C3" s="3641"/>
      <c r="D3" s="3641"/>
      <c r="E3" s="3641"/>
      <c r="F3" s="3641"/>
      <c r="G3" s="3641"/>
      <c r="H3" s="3641"/>
      <c r="I3" s="3642"/>
    </row>
    <row r="4" spans="1:10" ht="13.5" customHeight="1">
      <c r="A4" s="3643" t="s">
        <v>3374</v>
      </c>
      <c r="B4" s="3644" t="s">
        <v>3155</v>
      </c>
      <c r="C4" s="3644"/>
      <c r="D4" s="3645" t="s">
        <v>3225</v>
      </c>
      <c r="E4" s="3646"/>
      <c r="F4" s="3646"/>
      <c r="G4" s="3646"/>
      <c r="H4" s="3646"/>
      <c r="I4" s="3647"/>
    </row>
    <row r="5" spans="1:10" ht="23.25" customHeight="1">
      <c r="A5" s="3643"/>
      <c r="B5" s="3648" t="s">
        <v>3160</v>
      </c>
      <c r="C5" s="3649" t="s">
        <v>3161</v>
      </c>
      <c r="D5" s="3650" t="s">
        <v>3349</v>
      </c>
      <c r="E5" s="3650"/>
      <c r="F5" s="3651" t="s">
        <v>3243</v>
      </c>
      <c r="G5" s="3652"/>
      <c r="H5" s="3617" t="s">
        <v>3350</v>
      </c>
      <c r="I5" s="3653"/>
    </row>
    <row r="6" spans="1:10" ht="24" customHeight="1">
      <c r="A6" s="3643"/>
      <c r="B6" s="3648"/>
      <c r="C6" s="3649"/>
      <c r="D6" s="1861" t="s">
        <v>3351</v>
      </c>
      <c r="E6" s="1865" t="s">
        <v>3244</v>
      </c>
      <c r="F6" s="1866" t="s">
        <v>3164</v>
      </c>
      <c r="G6" s="1867" t="s">
        <v>3389</v>
      </c>
      <c r="H6" s="1817" t="s">
        <v>3166</v>
      </c>
      <c r="I6" s="1868" t="s">
        <v>3167</v>
      </c>
      <c r="J6" s="1751">
        <f>KZT!I3</f>
        <v>6.16</v>
      </c>
    </row>
    <row r="7" spans="1:10" ht="12" customHeight="1">
      <c r="A7" s="1869" t="s">
        <v>3390</v>
      </c>
      <c r="B7" s="1824"/>
      <c r="C7" s="1824"/>
      <c r="D7" s="1824"/>
      <c r="E7" s="1824"/>
      <c r="F7" s="1824"/>
      <c r="G7" s="1824"/>
      <c r="H7" s="1824"/>
      <c r="I7" s="1870"/>
    </row>
    <row r="8" spans="1:10" ht="12" customHeight="1">
      <c r="A8" s="3654">
        <v>6</v>
      </c>
      <c r="B8" s="1555">
        <v>0.18</v>
      </c>
      <c r="C8" s="1555">
        <v>1500</v>
      </c>
      <c r="D8" s="1550">
        <v>19009.833333333332</v>
      </c>
      <c r="E8" s="1550">
        <v>74239.846153846156</v>
      </c>
      <c r="F8" s="1550"/>
      <c r="G8" s="1550"/>
      <c r="H8" s="1550">
        <v>48343.166666666664</v>
      </c>
      <c r="I8" s="1759">
        <v>49259.833333333336</v>
      </c>
      <c r="J8" s="1751">
        <f>J6</f>
        <v>6.16</v>
      </c>
    </row>
    <row r="9" spans="1:10" ht="12" customHeight="1">
      <c r="A9" s="3655"/>
      <c r="B9" s="1862">
        <v>0.25</v>
      </c>
      <c r="C9" s="1555">
        <v>1500</v>
      </c>
      <c r="D9" s="1550">
        <v>19883.083333333332</v>
      </c>
      <c r="E9" s="1550">
        <v>75045.923076923078</v>
      </c>
      <c r="F9" s="1550">
        <v>23162</v>
      </c>
      <c r="G9" s="1550">
        <v>84931.230769230766</v>
      </c>
      <c r="H9" s="1550">
        <v>49216.416666666664</v>
      </c>
      <c r="I9" s="1759">
        <v>50133.083333333336</v>
      </c>
      <c r="J9" s="1751">
        <f>J6</f>
        <v>6.16</v>
      </c>
    </row>
    <row r="10" spans="1:10" ht="12" customHeight="1">
      <c r="A10" s="3655"/>
      <c r="B10" s="1862">
        <v>1.5</v>
      </c>
      <c r="C10" s="1555">
        <v>3000</v>
      </c>
      <c r="D10" s="1550">
        <v>22319.083333333332</v>
      </c>
      <c r="E10" s="1550">
        <v>77294.538461538468</v>
      </c>
      <c r="F10" s="1550">
        <v>24677.23076923077</v>
      </c>
      <c r="G10" s="1550">
        <v>86446.461538461532</v>
      </c>
      <c r="H10" s="1550">
        <v>51652.416666666664</v>
      </c>
      <c r="I10" s="1759">
        <v>52569.083333333336</v>
      </c>
      <c r="J10" s="1751">
        <f t="shared" ref="J10:J73" si="0">J8</f>
        <v>6.16</v>
      </c>
    </row>
    <row r="11" spans="1:10" ht="12" customHeight="1">
      <c r="A11" s="3656"/>
      <c r="B11" s="1862">
        <v>2.2000000000000002</v>
      </c>
      <c r="C11" s="1555">
        <v>3000</v>
      </c>
      <c r="D11" s="1550">
        <v>22840.583333333332</v>
      </c>
      <c r="E11" s="1550">
        <v>77775.923076923078</v>
      </c>
      <c r="F11" s="1550">
        <v>24677.23076923077</v>
      </c>
      <c r="G11" s="1550">
        <v>86446.461538461532</v>
      </c>
      <c r="H11" s="1550">
        <v>52173.916666666664</v>
      </c>
      <c r="I11" s="1759">
        <v>53090.583333333336</v>
      </c>
      <c r="J11" s="1751">
        <f t="shared" si="0"/>
        <v>6.16</v>
      </c>
    </row>
    <row r="12" spans="1:10" ht="12" customHeight="1">
      <c r="A12" s="3654">
        <v>9</v>
      </c>
      <c r="B12" s="1862">
        <v>0.25</v>
      </c>
      <c r="C12" s="1555">
        <v>1500</v>
      </c>
      <c r="D12" s="1550">
        <v>19883.083333333332</v>
      </c>
      <c r="E12" s="1550">
        <v>75045.923076923078</v>
      </c>
      <c r="F12" s="1550">
        <v>23162</v>
      </c>
      <c r="G12" s="1550">
        <v>84931.230769230766</v>
      </c>
      <c r="H12" s="1550">
        <v>49216.416666666664</v>
      </c>
      <c r="I12" s="1759">
        <v>50133.083333333336</v>
      </c>
      <c r="J12" s="1751">
        <f t="shared" si="0"/>
        <v>6.16</v>
      </c>
    </row>
    <row r="13" spans="1:10" ht="12" customHeight="1">
      <c r="A13" s="3655"/>
      <c r="B13" s="1862">
        <v>0.37</v>
      </c>
      <c r="C13" s="1555">
        <v>1500</v>
      </c>
      <c r="D13" s="1550">
        <v>19557.583333333332</v>
      </c>
      <c r="E13" s="1550">
        <v>74745.461538461532</v>
      </c>
      <c r="F13" s="1550">
        <v>23162</v>
      </c>
      <c r="G13" s="1550">
        <v>84931.230769230766</v>
      </c>
      <c r="H13" s="1550">
        <v>48890.916666666664</v>
      </c>
      <c r="I13" s="1759">
        <v>49807.583333333336</v>
      </c>
      <c r="J13" s="1751">
        <f t="shared" si="0"/>
        <v>6.16</v>
      </c>
    </row>
    <row r="14" spans="1:10" ht="12" customHeight="1">
      <c r="A14" s="3655"/>
      <c r="B14" s="1862">
        <v>2.2000000000000002</v>
      </c>
      <c r="C14" s="1555">
        <v>3000</v>
      </c>
      <c r="D14" s="1550">
        <v>22840.583333333332</v>
      </c>
      <c r="E14" s="1550">
        <v>77775.923076923078</v>
      </c>
      <c r="F14" s="1550">
        <v>24677.23076923077</v>
      </c>
      <c r="G14" s="1550">
        <v>86446.461538461532</v>
      </c>
      <c r="H14" s="1550">
        <v>52173.916666666664</v>
      </c>
      <c r="I14" s="1759">
        <v>53090.583333333336</v>
      </c>
      <c r="J14" s="1751">
        <f t="shared" si="0"/>
        <v>6.16</v>
      </c>
    </row>
    <row r="15" spans="1:10" ht="12" customHeight="1">
      <c r="A15" s="3656"/>
      <c r="B15" s="1862">
        <v>3</v>
      </c>
      <c r="C15" s="1555">
        <v>3000</v>
      </c>
      <c r="D15" s="1550">
        <v>25157.583333333332</v>
      </c>
      <c r="E15" s="1550">
        <v>79914.692307692312</v>
      </c>
      <c r="F15" s="1550">
        <v>27407.23076923077</v>
      </c>
      <c r="G15" s="1550">
        <v>89176.461538461532</v>
      </c>
      <c r="H15" s="1550">
        <v>54490.916666666664</v>
      </c>
      <c r="I15" s="1759">
        <v>55407.583333333343</v>
      </c>
      <c r="J15" s="1751">
        <f t="shared" si="0"/>
        <v>6.16</v>
      </c>
    </row>
    <row r="16" spans="1:10" ht="12" customHeight="1">
      <c r="A16" s="1869" t="s">
        <v>3391</v>
      </c>
      <c r="B16" s="1824"/>
      <c r="C16" s="1824"/>
      <c r="D16" s="1824"/>
      <c r="E16" s="1824"/>
      <c r="F16" s="1824"/>
      <c r="G16" s="1824"/>
      <c r="H16" s="1824"/>
      <c r="I16" s="1870"/>
      <c r="J16" s="1751">
        <f t="shared" si="0"/>
        <v>6.16</v>
      </c>
    </row>
    <row r="17" spans="1:10" ht="12" customHeight="1">
      <c r="A17" s="3654">
        <v>6</v>
      </c>
      <c r="B17" s="1862">
        <v>0.25</v>
      </c>
      <c r="C17" s="1575">
        <v>1500</v>
      </c>
      <c r="D17" s="1550">
        <v>22633.083333333332</v>
      </c>
      <c r="E17" s="1550">
        <v>83507.461538461532</v>
      </c>
      <c r="F17" s="1550">
        <v>25700.461538461539</v>
      </c>
      <c r="G17" s="1550">
        <v>93392.769230769234</v>
      </c>
      <c r="H17" s="1550">
        <v>51966.416666666664</v>
      </c>
      <c r="I17" s="1759">
        <v>53799.75</v>
      </c>
      <c r="J17" s="1751">
        <f t="shared" si="0"/>
        <v>6.16</v>
      </c>
    </row>
    <row r="18" spans="1:10" ht="12" customHeight="1">
      <c r="A18" s="3655"/>
      <c r="B18" s="1862">
        <v>0.37</v>
      </c>
      <c r="C18" s="1575">
        <v>1500</v>
      </c>
      <c r="D18" s="1550">
        <v>22307.583333333332</v>
      </c>
      <c r="E18" s="1550">
        <v>83207</v>
      </c>
      <c r="F18" s="1550">
        <v>25700.461538461539</v>
      </c>
      <c r="G18" s="1550">
        <v>93392.769230769234</v>
      </c>
      <c r="H18" s="1550">
        <v>51640.916666666664</v>
      </c>
      <c r="I18" s="1759">
        <v>53474.25</v>
      </c>
      <c r="J18" s="1751">
        <f t="shared" si="0"/>
        <v>6.16</v>
      </c>
    </row>
    <row r="19" spans="1:10" ht="12" customHeight="1">
      <c r="A19" s="3655"/>
      <c r="B19" s="1555">
        <v>0.55000000000000004</v>
      </c>
      <c r="C19" s="1575">
        <v>1500</v>
      </c>
      <c r="D19" s="1550">
        <v>23292.833333333332</v>
      </c>
      <c r="E19" s="1550">
        <v>84116.461538461532</v>
      </c>
      <c r="F19" s="1550">
        <v>26060.692307692309</v>
      </c>
      <c r="G19" s="1550">
        <v>93753</v>
      </c>
      <c r="H19" s="1550">
        <v>52626.166666666664</v>
      </c>
      <c r="I19" s="1759">
        <v>54459.5</v>
      </c>
      <c r="J19" s="1751">
        <f t="shared" si="0"/>
        <v>6.16</v>
      </c>
    </row>
    <row r="20" spans="1:10" ht="12" customHeight="1">
      <c r="A20" s="3656"/>
      <c r="B20" s="1555">
        <v>3</v>
      </c>
      <c r="C20" s="1575">
        <v>3000</v>
      </c>
      <c r="D20" s="1550"/>
      <c r="E20" s="1550"/>
      <c r="F20" s="1550"/>
      <c r="G20" s="1550"/>
      <c r="H20" s="1550">
        <v>57240.916666666672</v>
      </c>
      <c r="I20" s="1759">
        <v>59074.25</v>
      </c>
      <c r="J20" s="1751">
        <f t="shared" si="0"/>
        <v>6.16</v>
      </c>
    </row>
    <row r="21" spans="1:10" ht="12" customHeight="1">
      <c r="A21" s="3654">
        <v>9</v>
      </c>
      <c r="B21" s="1862">
        <v>0.37</v>
      </c>
      <c r="C21" s="1575">
        <v>1500</v>
      </c>
      <c r="D21" s="1550">
        <v>22307.583333333332</v>
      </c>
      <c r="E21" s="1550">
        <v>83207</v>
      </c>
      <c r="F21" s="1550">
        <v>25700.461538461539</v>
      </c>
      <c r="G21" s="1550">
        <v>93392.769230769234</v>
      </c>
      <c r="H21" s="1550">
        <v>51640.916666666664</v>
      </c>
      <c r="I21" s="1759">
        <v>53474.25</v>
      </c>
      <c r="J21" s="1751">
        <f t="shared" si="0"/>
        <v>6.16</v>
      </c>
    </row>
    <row r="22" spans="1:10" ht="12" customHeight="1">
      <c r="A22" s="3655"/>
      <c r="B22" s="1555">
        <v>0.55000000000000004</v>
      </c>
      <c r="C22" s="1575">
        <v>1500</v>
      </c>
      <c r="D22" s="1550">
        <v>23292.833333333332</v>
      </c>
      <c r="E22" s="1550">
        <v>84116.461538461532</v>
      </c>
      <c r="F22" s="1550">
        <v>26060.692307692309</v>
      </c>
      <c r="G22" s="1550">
        <v>93753</v>
      </c>
      <c r="H22" s="1550">
        <v>52626.166666666664</v>
      </c>
      <c r="I22" s="1759">
        <v>54459.5</v>
      </c>
      <c r="J22" s="1751">
        <f t="shared" si="0"/>
        <v>6.16</v>
      </c>
    </row>
    <row r="23" spans="1:10" ht="12" customHeight="1">
      <c r="A23" s="3655"/>
      <c r="B23" s="1555">
        <v>0.75</v>
      </c>
      <c r="C23" s="1575">
        <v>1500</v>
      </c>
      <c r="D23" s="1550">
        <v>23805.583333333332</v>
      </c>
      <c r="E23" s="1550">
        <v>84589.769230769234</v>
      </c>
      <c r="F23" s="1550">
        <v>26060.692307692309</v>
      </c>
      <c r="G23" s="1550">
        <v>93753</v>
      </c>
      <c r="H23" s="1550">
        <v>53138.916666666664</v>
      </c>
      <c r="I23" s="1759">
        <v>54972.25</v>
      </c>
      <c r="J23" s="1751">
        <f t="shared" si="0"/>
        <v>6.16</v>
      </c>
    </row>
    <row r="24" spans="1:10" ht="12" customHeight="1">
      <c r="A24" s="3655"/>
      <c r="B24" s="1555">
        <v>4</v>
      </c>
      <c r="C24" s="1575">
        <v>3000</v>
      </c>
      <c r="D24" s="1550"/>
      <c r="E24" s="1550"/>
      <c r="F24" s="1550"/>
      <c r="G24" s="1550"/>
      <c r="H24" s="1550">
        <v>59339.166666666664</v>
      </c>
      <c r="I24" s="1759">
        <v>61172.5</v>
      </c>
      <c r="J24" s="1751">
        <f t="shared" si="0"/>
        <v>6.16</v>
      </c>
    </row>
    <row r="25" spans="1:10" ht="12" customHeight="1">
      <c r="A25" s="3656"/>
      <c r="B25" s="1555">
        <v>5.5</v>
      </c>
      <c r="C25" s="1575">
        <v>3000</v>
      </c>
      <c r="D25" s="1550"/>
      <c r="E25" s="1550"/>
      <c r="F25" s="1550"/>
      <c r="G25" s="1550"/>
      <c r="H25" s="1550">
        <v>61111.916666666664</v>
      </c>
      <c r="I25" s="1759">
        <v>62945.25</v>
      </c>
      <c r="J25" s="1751">
        <f t="shared" si="0"/>
        <v>6.16</v>
      </c>
    </row>
    <row r="26" spans="1:10" ht="12" customHeight="1">
      <c r="A26" s="1869" t="s">
        <v>3392</v>
      </c>
      <c r="B26" s="1824"/>
      <c r="C26" s="1824"/>
      <c r="D26" s="1824"/>
      <c r="E26" s="1824"/>
      <c r="F26" s="1824"/>
      <c r="G26" s="1824"/>
      <c r="H26" s="1824"/>
      <c r="I26" s="1870"/>
      <c r="J26" s="1751">
        <f t="shared" si="0"/>
        <v>6.16</v>
      </c>
    </row>
    <row r="27" spans="1:10" ht="12" customHeight="1">
      <c r="A27" s="3654">
        <v>6</v>
      </c>
      <c r="B27" s="1555">
        <v>0.55000000000000004</v>
      </c>
      <c r="C27" s="1575">
        <v>1500</v>
      </c>
      <c r="D27" s="1550">
        <v>23292.833333333332</v>
      </c>
      <c r="E27" s="1550">
        <v>90885.692307692312</v>
      </c>
      <c r="F27" s="1550">
        <v>27753</v>
      </c>
      <c r="G27" s="1550">
        <v>108983.76923076923</v>
      </c>
      <c r="H27" s="1550">
        <v>59959.5</v>
      </c>
      <c r="I27" s="1759">
        <v>63626.166666666657</v>
      </c>
      <c r="J27" s="1751">
        <f t="shared" si="0"/>
        <v>6.16</v>
      </c>
    </row>
    <row r="28" spans="1:10" ht="12" customHeight="1">
      <c r="A28" s="3655"/>
      <c r="B28" s="1555">
        <v>0.75</v>
      </c>
      <c r="C28" s="1575">
        <v>1500</v>
      </c>
      <c r="D28" s="1550">
        <v>23805.583333333332</v>
      </c>
      <c r="E28" s="1550">
        <v>91359</v>
      </c>
      <c r="F28" s="1550">
        <v>27753</v>
      </c>
      <c r="G28" s="1550">
        <v>108983.76923076923</v>
      </c>
      <c r="H28" s="1550">
        <v>60472.25</v>
      </c>
      <c r="I28" s="1759">
        <v>64138.916666666664</v>
      </c>
      <c r="J28" s="1751">
        <f t="shared" si="0"/>
        <v>6.16</v>
      </c>
    </row>
    <row r="29" spans="1:10" ht="12" customHeight="1">
      <c r="A29" s="3655"/>
      <c r="B29" s="1555">
        <v>5.5</v>
      </c>
      <c r="C29" s="1575">
        <v>3000</v>
      </c>
      <c r="D29" s="1550"/>
      <c r="E29" s="1550"/>
      <c r="F29" s="1550"/>
      <c r="G29" s="1550"/>
      <c r="H29" s="1550">
        <v>68445.25</v>
      </c>
      <c r="I29" s="1759">
        <v>72111.916666666672</v>
      </c>
      <c r="J29" s="1751">
        <f t="shared" si="0"/>
        <v>6.16</v>
      </c>
    </row>
    <row r="30" spans="1:10" ht="12" customHeight="1">
      <c r="A30" s="3656"/>
      <c r="B30" s="1555">
        <v>7.5</v>
      </c>
      <c r="C30" s="1575">
        <v>3000</v>
      </c>
      <c r="D30" s="1550"/>
      <c r="E30" s="1550"/>
      <c r="F30" s="1550"/>
      <c r="G30" s="1550"/>
      <c r="H30" s="1550">
        <v>72438.75</v>
      </c>
      <c r="I30" s="1759">
        <v>76105.416666666672</v>
      </c>
      <c r="J30" s="1751">
        <f t="shared" si="0"/>
        <v>6.16</v>
      </c>
    </row>
    <row r="31" spans="1:10" ht="12" customHeight="1">
      <c r="A31" s="3654">
        <v>9</v>
      </c>
      <c r="B31" s="1555">
        <v>1.1000000000000001</v>
      </c>
      <c r="C31" s="1575">
        <v>1500</v>
      </c>
      <c r="D31" s="1550">
        <v>24925.583333333332</v>
      </c>
      <c r="E31" s="1550">
        <v>92392.846153846156</v>
      </c>
      <c r="F31" s="1550">
        <v>28908</v>
      </c>
      <c r="G31" s="1550">
        <v>110138.76923076923</v>
      </c>
      <c r="H31" s="1550">
        <v>61592.25</v>
      </c>
      <c r="I31" s="1759">
        <v>65258.916666666664</v>
      </c>
      <c r="J31" s="1751">
        <f t="shared" si="0"/>
        <v>6.16</v>
      </c>
    </row>
    <row r="32" spans="1:10" ht="12" customHeight="1">
      <c r="A32" s="3655"/>
      <c r="B32" s="1555">
        <v>7.5</v>
      </c>
      <c r="C32" s="1575">
        <v>3000</v>
      </c>
      <c r="D32" s="1550"/>
      <c r="E32" s="1550"/>
      <c r="F32" s="1550"/>
      <c r="G32" s="1550"/>
      <c r="H32" s="1550">
        <v>72438.75</v>
      </c>
      <c r="I32" s="1759">
        <v>76105.416666666672</v>
      </c>
      <c r="J32" s="1751">
        <f t="shared" si="0"/>
        <v>6.16</v>
      </c>
    </row>
    <row r="33" spans="1:10" ht="12" customHeight="1">
      <c r="A33" s="3656"/>
      <c r="B33" s="1555">
        <v>11</v>
      </c>
      <c r="C33" s="1575">
        <v>3000</v>
      </c>
      <c r="D33" s="1550"/>
      <c r="E33" s="1550"/>
      <c r="F33" s="1550"/>
      <c r="G33" s="1550"/>
      <c r="H33" s="1550">
        <v>80075.75</v>
      </c>
      <c r="I33" s="1759">
        <v>83742.416666666672</v>
      </c>
      <c r="J33" s="1751">
        <f t="shared" si="0"/>
        <v>6.16</v>
      </c>
    </row>
    <row r="34" spans="1:10" ht="12" customHeight="1">
      <c r="A34" s="1869" t="s">
        <v>3393</v>
      </c>
      <c r="B34" s="1824"/>
      <c r="C34" s="1824"/>
      <c r="D34" s="1824"/>
      <c r="E34" s="1824"/>
      <c r="F34" s="1824"/>
      <c r="G34" s="1824"/>
      <c r="H34" s="1824"/>
      <c r="I34" s="1870"/>
      <c r="J34" s="1751">
        <f t="shared" si="0"/>
        <v>6.16</v>
      </c>
    </row>
    <row r="35" spans="1:10" ht="12" customHeight="1">
      <c r="A35" s="3654">
        <v>6</v>
      </c>
      <c r="B35" s="1862">
        <v>0.37</v>
      </c>
      <c r="C35" s="1575">
        <v>1000</v>
      </c>
      <c r="D35" s="1550">
        <v>27299</v>
      </c>
      <c r="E35" s="1550">
        <v>103045.23076923075</v>
      </c>
      <c r="F35" s="1550">
        <v>35368.384615384617</v>
      </c>
      <c r="G35" s="1550">
        <v>122522.23076923077</v>
      </c>
      <c r="H35" s="1550">
        <v>62132.333333333336</v>
      </c>
      <c r="I35" s="1759">
        <v>67632.333333333328</v>
      </c>
      <c r="J35" s="1751">
        <f t="shared" si="0"/>
        <v>6.16</v>
      </c>
    </row>
    <row r="36" spans="1:10" ht="12" customHeight="1">
      <c r="A36" s="3655"/>
      <c r="B36" s="1555">
        <v>1.1000000000000001</v>
      </c>
      <c r="C36" s="1575">
        <v>1500</v>
      </c>
      <c r="D36" s="1550">
        <v>28592.25</v>
      </c>
      <c r="E36" s="1550">
        <v>104239</v>
      </c>
      <c r="F36" s="1550">
        <v>36523.384615384617</v>
      </c>
      <c r="G36" s="1550">
        <v>123677.23076923077</v>
      </c>
      <c r="H36" s="1550">
        <v>63425.583333333336</v>
      </c>
      <c r="I36" s="1759">
        <v>68925.583333333328</v>
      </c>
      <c r="J36" s="1751">
        <f t="shared" si="0"/>
        <v>6.16</v>
      </c>
    </row>
    <row r="37" spans="1:10" ht="12" customHeight="1">
      <c r="A37" s="3656"/>
      <c r="B37" s="1555">
        <v>1.5</v>
      </c>
      <c r="C37" s="1575">
        <v>1500</v>
      </c>
      <c r="D37" s="1550">
        <v>29180.25</v>
      </c>
      <c r="E37" s="1550">
        <v>104781.76923076922</v>
      </c>
      <c r="F37" s="1550">
        <v>36523.384615384617</v>
      </c>
      <c r="G37" s="1550">
        <v>123677.23076923077</v>
      </c>
      <c r="H37" s="1550">
        <v>64013.583333333336</v>
      </c>
      <c r="I37" s="1759">
        <v>69513.583333333328</v>
      </c>
      <c r="J37" s="1751">
        <f t="shared" si="0"/>
        <v>6.16</v>
      </c>
    </row>
    <row r="38" spans="1:10" ht="12" customHeight="1">
      <c r="A38" s="3654">
        <v>9</v>
      </c>
      <c r="B38" s="1555">
        <v>0.55000000000000004</v>
      </c>
      <c r="C38" s="1575">
        <v>1000</v>
      </c>
      <c r="D38" s="1550">
        <v>27640.25</v>
      </c>
      <c r="E38" s="1550">
        <v>103360.23076923075</v>
      </c>
      <c r="F38" s="1550">
        <v>35368.384615384617</v>
      </c>
      <c r="G38" s="1550">
        <v>122522.23076923077</v>
      </c>
      <c r="H38" s="1550">
        <v>62473.583333333336</v>
      </c>
      <c r="I38" s="1759">
        <v>67973.583333333328</v>
      </c>
      <c r="J38" s="1751">
        <f t="shared" si="0"/>
        <v>6.16</v>
      </c>
    </row>
    <row r="39" spans="1:10" ht="12" customHeight="1">
      <c r="A39" s="3655"/>
      <c r="B39" s="1555">
        <v>1.5</v>
      </c>
      <c r="C39" s="1575">
        <v>1500</v>
      </c>
      <c r="D39" s="1550">
        <v>29180.25</v>
      </c>
      <c r="E39" s="1550">
        <v>104781.76923076922</v>
      </c>
      <c r="F39" s="1550">
        <v>36523.384615384617</v>
      </c>
      <c r="G39" s="1550">
        <v>123677.23076923077</v>
      </c>
      <c r="H39" s="1550">
        <v>64013.583333333336</v>
      </c>
      <c r="I39" s="1759">
        <v>69513.583333333328</v>
      </c>
      <c r="J39" s="1751">
        <f t="shared" si="0"/>
        <v>6.16</v>
      </c>
    </row>
    <row r="40" spans="1:10" ht="13.5" customHeight="1">
      <c r="A40" s="3656"/>
      <c r="B40" s="1555">
        <v>2.2000000000000002</v>
      </c>
      <c r="C40" s="1575">
        <v>1500</v>
      </c>
      <c r="D40" s="1550">
        <v>31499</v>
      </c>
      <c r="E40" s="1550">
        <v>106922.15384615383</v>
      </c>
      <c r="F40" s="1550">
        <v>39138.692307692305</v>
      </c>
      <c r="G40" s="1550">
        <v>126292.53846153845</v>
      </c>
      <c r="H40" s="1550">
        <v>66332.333333333328</v>
      </c>
      <c r="I40" s="1759">
        <v>71832.333333333328</v>
      </c>
      <c r="J40" s="1751">
        <f t="shared" si="0"/>
        <v>6.16</v>
      </c>
    </row>
    <row r="41" spans="1:10" ht="12" customHeight="1">
      <c r="A41" s="1869" t="s">
        <v>3394</v>
      </c>
      <c r="B41" s="1824"/>
      <c r="C41" s="1824"/>
      <c r="D41" s="1824"/>
      <c r="E41" s="1824"/>
      <c r="F41" s="1824"/>
      <c r="G41" s="1824"/>
      <c r="H41" s="1824"/>
      <c r="I41" s="1870"/>
      <c r="J41" s="1751">
        <f t="shared" si="0"/>
        <v>6.16</v>
      </c>
    </row>
    <row r="42" spans="1:10" ht="12" customHeight="1">
      <c r="A42" s="3654">
        <v>6</v>
      </c>
      <c r="B42" s="1555">
        <v>0.55000000000000004</v>
      </c>
      <c r="C42" s="1575">
        <v>1000</v>
      </c>
      <c r="D42" s="1550">
        <v>34973.583333333336</v>
      </c>
      <c r="E42" s="1550">
        <v>105052.53846153845</v>
      </c>
      <c r="F42" s="1550">
        <v>42983.769230769234</v>
      </c>
      <c r="G42" s="1550">
        <v>124214.53846153847</v>
      </c>
      <c r="H42" s="1550">
        <v>66140.25</v>
      </c>
      <c r="I42" s="1759">
        <v>69806.916666666672</v>
      </c>
      <c r="J42" s="1751">
        <f t="shared" si="0"/>
        <v>6.16</v>
      </c>
    </row>
    <row r="43" spans="1:10" ht="13.5" customHeight="1">
      <c r="A43" s="3655"/>
      <c r="B43" s="1555">
        <v>0.75</v>
      </c>
      <c r="C43" s="1575">
        <v>1000</v>
      </c>
      <c r="D43" s="1550">
        <v>36172.333333333336</v>
      </c>
      <c r="E43" s="1550">
        <v>106159.07692307691</v>
      </c>
      <c r="F43" s="1550">
        <v>44138.769230769234</v>
      </c>
      <c r="G43" s="1550">
        <v>125369.53846153847</v>
      </c>
      <c r="H43" s="1550">
        <v>67339</v>
      </c>
      <c r="I43" s="1759">
        <v>71005.666666666672</v>
      </c>
      <c r="J43" s="1751">
        <f t="shared" si="0"/>
        <v>6.16</v>
      </c>
    </row>
    <row r="44" spans="1:10" ht="13.5" customHeight="1">
      <c r="A44" s="3656"/>
      <c r="B44" s="1555">
        <v>2.2000000000000002</v>
      </c>
      <c r="C44" s="1575">
        <v>1500</v>
      </c>
      <c r="D44" s="1550">
        <v>38832.333333333336</v>
      </c>
      <c r="E44" s="1550">
        <v>108614.46153846152</v>
      </c>
      <c r="F44" s="1550">
        <v>46754.076923076922</v>
      </c>
      <c r="G44" s="1550">
        <v>127984.84615384614</v>
      </c>
      <c r="H44" s="1550">
        <v>69999</v>
      </c>
      <c r="I44" s="1759">
        <v>73665.666666666672</v>
      </c>
      <c r="J44" s="1751">
        <f t="shared" si="0"/>
        <v>6.16</v>
      </c>
    </row>
    <row r="45" spans="1:10" ht="13.5" customHeight="1">
      <c r="A45" s="3654">
        <v>9</v>
      </c>
      <c r="B45" s="1555">
        <v>0.75</v>
      </c>
      <c r="C45" s="1575">
        <v>1000</v>
      </c>
      <c r="D45" s="1550">
        <v>36172.333333333336</v>
      </c>
      <c r="E45" s="1550">
        <v>106159.07692307691</v>
      </c>
      <c r="F45" s="1550">
        <v>44138.769230769234</v>
      </c>
      <c r="G45" s="1550">
        <v>125369.53846153847</v>
      </c>
      <c r="H45" s="1550">
        <v>67339</v>
      </c>
      <c r="I45" s="1759">
        <v>71005.666666666672</v>
      </c>
      <c r="J45" s="1751">
        <f t="shared" si="0"/>
        <v>6.16</v>
      </c>
    </row>
    <row r="46" spans="1:10" ht="12" customHeight="1">
      <c r="A46" s="3655"/>
      <c r="B46" s="1555">
        <v>1.1000000000000001</v>
      </c>
      <c r="C46" s="1575">
        <v>1000</v>
      </c>
      <c r="D46" s="1550">
        <v>36856.583333333336</v>
      </c>
      <c r="E46" s="1550">
        <v>106790.69230769231</v>
      </c>
      <c r="F46" s="1550">
        <v>44138.769230769234</v>
      </c>
      <c r="G46" s="1550">
        <v>125369.53846153847</v>
      </c>
      <c r="H46" s="1550">
        <v>68023.25</v>
      </c>
      <c r="I46" s="1759">
        <v>71689.916666666672</v>
      </c>
      <c r="J46" s="1751">
        <f t="shared" si="0"/>
        <v>6.16</v>
      </c>
    </row>
    <row r="47" spans="1:10" ht="12" customHeight="1">
      <c r="A47" s="3656"/>
      <c r="B47" s="1555">
        <v>3</v>
      </c>
      <c r="C47" s="1575">
        <v>1500</v>
      </c>
      <c r="D47" s="1550">
        <v>40486.083333333336</v>
      </c>
      <c r="E47" s="1550">
        <v>110141</v>
      </c>
      <c r="F47" s="1550">
        <v>49682.769230769241</v>
      </c>
      <c r="G47" s="1550">
        <v>130913.53846153847</v>
      </c>
      <c r="H47" s="1550">
        <v>71652.75</v>
      </c>
      <c r="I47" s="1759">
        <v>75319.416666666672</v>
      </c>
      <c r="J47" s="1751">
        <f t="shared" si="0"/>
        <v>6.16</v>
      </c>
    </row>
    <row r="48" spans="1:10" ht="12" customHeight="1">
      <c r="A48" s="1869" t="s">
        <v>3395</v>
      </c>
      <c r="B48" s="1824"/>
      <c r="C48" s="1824"/>
      <c r="D48" s="1824"/>
      <c r="E48" s="1824"/>
      <c r="F48" s="1824"/>
      <c r="G48" s="1824"/>
      <c r="H48" s="1824"/>
      <c r="I48" s="1870"/>
      <c r="J48" s="1751">
        <f t="shared" si="0"/>
        <v>6.16</v>
      </c>
    </row>
    <row r="49" spans="1:10" ht="12" customHeight="1">
      <c r="A49" s="3654">
        <v>6</v>
      </c>
      <c r="B49" s="1555">
        <v>1.1000000000000001</v>
      </c>
      <c r="C49" s="1575">
        <v>1000</v>
      </c>
      <c r="D49" s="1550">
        <v>39606.583333333336</v>
      </c>
      <c r="E49" s="1550">
        <v>108483</v>
      </c>
      <c r="F49" s="1550">
        <v>47523.384615384617</v>
      </c>
      <c r="G49" s="1550">
        <v>135523.38461538462</v>
      </c>
      <c r="H49" s="1550">
        <v>73523.25</v>
      </c>
      <c r="I49" s="1759">
        <v>73523.25</v>
      </c>
      <c r="J49" s="1751">
        <f t="shared" si="0"/>
        <v>6.16</v>
      </c>
    </row>
    <row r="50" spans="1:10" ht="12" customHeight="1">
      <c r="A50" s="3655"/>
      <c r="B50" s="1555">
        <v>3</v>
      </c>
      <c r="C50" s="1575">
        <v>1500</v>
      </c>
      <c r="D50" s="1550">
        <v>43236.083333333336</v>
      </c>
      <c r="E50" s="1550">
        <v>111833.30769230767</v>
      </c>
      <c r="F50" s="1550">
        <v>53067.384615384624</v>
      </c>
      <c r="G50" s="1550">
        <v>141067.38461538462</v>
      </c>
      <c r="H50" s="1550">
        <v>77152.75</v>
      </c>
      <c r="I50" s="1759">
        <v>77152.75</v>
      </c>
      <c r="J50" s="1751">
        <f t="shared" si="0"/>
        <v>6.16</v>
      </c>
    </row>
    <row r="51" spans="1:10" ht="12.75" customHeight="1">
      <c r="A51" s="3656"/>
      <c r="B51" s="1555">
        <v>4</v>
      </c>
      <c r="C51" s="1575">
        <v>1500</v>
      </c>
      <c r="D51" s="1550">
        <v>44394.583333333336</v>
      </c>
      <c r="E51" s="1550">
        <v>112902.69230769231</v>
      </c>
      <c r="F51" s="1550">
        <v>53067.384615384624</v>
      </c>
      <c r="G51" s="1550">
        <v>141067.38461538462</v>
      </c>
      <c r="H51" s="1550">
        <v>78311.25</v>
      </c>
      <c r="I51" s="1759">
        <v>78311.25</v>
      </c>
      <c r="J51" s="1751">
        <f t="shared" si="0"/>
        <v>6.16</v>
      </c>
    </row>
    <row r="52" spans="1:10" ht="12" customHeight="1">
      <c r="A52" s="3654">
        <v>9</v>
      </c>
      <c r="B52" s="1555">
        <v>1.5</v>
      </c>
      <c r="C52" s="1575">
        <v>1000</v>
      </c>
      <c r="D52" s="1550">
        <v>41582.333333333336</v>
      </c>
      <c r="E52" s="1550">
        <v>110306.76923076922</v>
      </c>
      <c r="F52" s="1550">
        <v>50138.692307692305</v>
      </c>
      <c r="G52" s="1550">
        <v>138138.69230769231</v>
      </c>
      <c r="H52" s="1550">
        <v>75499</v>
      </c>
      <c r="I52" s="1759">
        <v>75499</v>
      </c>
      <c r="J52" s="1751">
        <f t="shared" si="0"/>
        <v>6.16</v>
      </c>
    </row>
    <row r="53" spans="1:10" ht="11.25" customHeight="1">
      <c r="A53" s="3656"/>
      <c r="B53" s="1555">
        <v>5.5</v>
      </c>
      <c r="C53" s="1575">
        <v>1500</v>
      </c>
      <c r="D53" s="1550">
        <v>49693.583333333336</v>
      </c>
      <c r="E53" s="1550">
        <v>117794.07692307691</v>
      </c>
      <c r="F53" s="1550">
        <v>56293.307692307695</v>
      </c>
      <c r="G53" s="1550">
        <v>144293.30769230769</v>
      </c>
      <c r="H53" s="1550">
        <v>83610.25</v>
      </c>
      <c r="I53" s="1759">
        <v>83610.25</v>
      </c>
      <c r="J53" s="1751">
        <f t="shared" si="0"/>
        <v>6.16</v>
      </c>
    </row>
    <row r="54" spans="1:10" ht="12" customHeight="1">
      <c r="A54" s="1869" t="s">
        <v>3396</v>
      </c>
      <c r="B54" s="1824"/>
      <c r="C54" s="1824"/>
      <c r="D54" s="1824"/>
      <c r="E54" s="1824"/>
      <c r="F54" s="1824"/>
      <c r="G54" s="1824"/>
      <c r="H54" s="1824"/>
      <c r="I54" s="1870"/>
      <c r="J54" s="1751">
        <f t="shared" si="0"/>
        <v>6.16</v>
      </c>
    </row>
    <row r="55" spans="1:10" ht="12" customHeight="1">
      <c r="A55" s="3654">
        <v>6</v>
      </c>
      <c r="B55" s="1555">
        <v>1.1000000000000001</v>
      </c>
      <c r="C55" s="1863" t="s">
        <v>3363</v>
      </c>
      <c r="D55" s="1550">
        <v>37585</v>
      </c>
      <c r="E55" s="1550"/>
      <c r="F55" s="1550"/>
      <c r="G55" s="1550"/>
      <c r="H55" s="1550"/>
      <c r="I55" s="1759">
        <v>78835</v>
      </c>
      <c r="J55" s="1751">
        <f t="shared" si="0"/>
        <v>6.16</v>
      </c>
    </row>
    <row r="56" spans="1:10" ht="12" customHeight="1">
      <c r="A56" s="3655"/>
      <c r="B56" s="1555">
        <v>1.5</v>
      </c>
      <c r="C56" s="1575">
        <v>1000</v>
      </c>
      <c r="D56" s="1550">
        <v>47082.333333333336</v>
      </c>
      <c r="E56" s="1550">
        <v>123845.23076923075</v>
      </c>
      <c r="F56" s="1550">
        <v>58600.230769230766</v>
      </c>
      <c r="G56" s="1550">
        <v>149984.84615384616</v>
      </c>
      <c r="H56" s="1550">
        <v>80999</v>
      </c>
      <c r="I56" s="1759">
        <v>88332.333333333328</v>
      </c>
      <c r="J56" s="1751">
        <f t="shared" si="0"/>
        <v>6.16</v>
      </c>
    </row>
    <row r="57" spans="1:10" ht="12" customHeight="1">
      <c r="A57" s="3655"/>
      <c r="B57" s="1555">
        <v>2.2000000000000002</v>
      </c>
      <c r="C57" s="1864" t="s">
        <v>3184</v>
      </c>
      <c r="D57" s="1550">
        <v>49360.833333333336</v>
      </c>
      <c r="E57" s="1550">
        <v>125948.46153846153</v>
      </c>
      <c r="F57" s="1550">
        <v>60960.307692307688</v>
      </c>
      <c r="G57" s="1550">
        <v>152344.92307692306</v>
      </c>
      <c r="H57" s="1550">
        <v>83277.5</v>
      </c>
      <c r="I57" s="1759">
        <v>90610.833333333328</v>
      </c>
      <c r="J57" s="1751">
        <f t="shared" si="0"/>
        <v>6.16</v>
      </c>
    </row>
    <row r="58" spans="1:10" ht="12" customHeight="1">
      <c r="A58" s="3656"/>
      <c r="B58" s="1555">
        <v>7.5</v>
      </c>
      <c r="C58" s="1864" t="s">
        <v>3170</v>
      </c>
      <c r="D58" s="1550">
        <v>60494.333333333336</v>
      </c>
      <c r="E58" s="1550">
        <v>136225.53846153847</v>
      </c>
      <c r="F58" s="1550">
        <v>78952.461538461546</v>
      </c>
      <c r="G58" s="1550">
        <v>170337.07692307694</v>
      </c>
      <c r="H58" s="1550">
        <v>94411</v>
      </c>
      <c r="I58" s="1759">
        <v>101744.33333333333</v>
      </c>
      <c r="J58" s="1751">
        <f t="shared" si="0"/>
        <v>6.16</v>
      </c>
    </row>
    <row r="59" spans="1:10" ht="12" customHeight="1">
      <c r="A59" s="3654">
        <v>9</v>
      </c>
      <c r="B59" s="1555">
        <v>1.5</v>
      </c>
      <c r="C59" s="1863" t="s">
        <v>3363</v>
      </c>
      <c r="D59" s="1550">
        <v>37585</v>
      </c>
      <c r="E59" s="1550">
        <v>115078.46153846153</v>
      </c>
      <c r="F59" s="1550"/>
      <c r="G59" s="1550"/>
      <c r="H59" s="1550">
        <v>71501.666666666672</v>
      </c>
      <c r="I59" s="1759">
        <v>78835</v>
      </c>
      <c r="J59" s="1751">
        <f t="shared" si="0"/>
        <v>6.16</v>
      </c>
    </row>
    <row r="60" spans="1:10" ht="12" customHeight="1">
      <c r="A60" s="3655"/>
      <c r="B60" s="1555">
        <v>3</v>
      </c>
      <c r="C60" s="1864" t="s">
        <v>3184</v>
      </c>
      <c r="D60" s="1550">
        <v>54337.833333333336</v>
      </c>
      <c r="E60" s="1550">
        <v>130542.61538461539</v>
      </c>
      <c r="F60" s="1550">
        <v>64304.153846153837</v>
      </c>
      <c r="G60" s="1550">
        <v>160765.69230769231</v>
      </c>
      <c r="H60" s="1550">
        <v>88254.5</v>
      </c>
      <c r="I60" s="1759">
        <v>95587.833333333328</v>
      </c>
      <c r="J60" s="1751">
        <f t="shared" si="0"/>
        <v>6.16</v>
      </c>
    </row>
    <row r="61" spans="1:10" ht="12" customHeight="1">
      <c r="A61" s="3656"/>
      <c r="B61" s="1555">
        <v>11</v>
      </c>
      <c r="C61" s="1864" t="s">
        <v>3170</v>
      </c>
      <c r="D61" s="1550">
        <v>64612.083333333336</v>
      </c>
      <c r="E61" s="1550">
        <v>140026.53846153847</v>
      </c>
      <c r="F61" s="1550">
        <v>87037.461538461546</v>
      </c>
      <c r="G61" s="1550">
        <v>183499</v>
      </c>
      <c r="H61" s="1550">
        <v>98528.75</v>
      </c>
      <c r="I61" s="1759">
        <v>105862.08333333333</v>
      </c>
      <c r="J61" s="1751">
        <f t="shared" si="0"/>
        <v>6.16</v>
      </c>
    </row>
    <row r="62" spans="1:10" ht="12" customHeight="1">
      <c r="A62" s="1869" t="s">
        <v>3397</v>
      </c>
      <c r="B62" s="1824"/>
      <c r="C62" s="1824"/>
      <c r="D62" s="1824"/>
      <c r="E62" s="1824"/>
      <c r="F62" s="1824"/>
      <c r="G62" s="1824"/>
      <c r="H62" s="1824"/>
      <c r="I62" s="1870"/>
      <c r="J62" s="1751">
        <f t="shared" si="0"/>
        <v>6.16</v>
      </c>
    </row>
    <row r="63" spans="1:10" ht="12" customHeight="1">
      <c r="A63" s="3657">
        <v>6</v>
      </c>
      <c r="B63" s="1871">
        <v>1.5</v>
      </c>
      <c r="C63" s="1871">
        <v>750</v>
      </c>
      <c r="D63" s="1550">
        <v>42168.333333333336</v>
      </c>
      <c r="E63" s="1550">
        <v>155693.84615384616</v>
      </c>
      <c r="F63" s="1550"/>
      <c r="G63" s="1550"/>
      <c r="H63" s="1550">
        <v>71501.666666666672</v>
      </c>
      <c r="I63" s="1759">
        <v>78835</v>
      </c>
      <c r="J63" s="1751">
        <f t="shared" si="0"/>
        <v>6.16</v>
      </c>
    </row>
    <row r="64" spans="1:10" ht="12" customHeight="1">
      <c r="A64" s="3658"/>
      <c r="B64" s="1871">
        <v>3</v>
      </c>
      <c r="C64" s="1871">
        <v>1000</v>
      </c>
      <c r="D64" s="1550">
        <v>58921.166666666657</v>
      </c>
      <c r="E64" s="1550">
        <v>171158</v>
      </c>
      <c r="F64" s="1550">
        <v>64304.153846153837</v>
      </c>
      <c r="G64" s="1550">
        <v>177688.76923076922</v>
      </c>
      <c r="H64" s="1550">
        <v>88254.5</v>
      </c>
      <c r="I64" s="1759">
        <v>95587.833333333328</v>
      </c>
      <c r="J64" s="1751">
        <f t="shared" si="0"/>
        <v>6.16</v>
      </c>
    </row>
    <row r="65" spans="1:10" ht="12" customHeight="1">
      <c r="A65" s="3658"/>
      <c r="B65" s="1555">
        <v>4</v>
      </c>
      <c r="C65" s="1863" t="s">
        <v>3184</v>
      </c>
      <c r="D65" s="1550">
        <v>60118.166666666664</v>
      </c>
      <c r="E65" s="1550">
        <v>172262.92307692306</v>
      </c>
      <c r="F65" s="1550">
        <v>65536.692307692312</v>
      </c>
      <c r="G65" s="1550">
        <v>178921.30769230769</v>
      </c>
      <c r="H65" s="1550">
        <v>89451.5</v>
      </c>
      <c r="I65" s="1759">
        <v>96784.833333333328</v>
      </c>
      <c r="J65" s="1751">
        <f t="shared" si="0"/>
        <v>6.16</v>
      </c>
    </row>
    <row r="66" spans="1:10" ht="12" customHeight="1">
      <c r="A66" s="3658"/>
      <c r="B66" s="1555">
        <v>11</v>
      </c>
      <c r="C66" s="1863" t="s">
        <v>3170</v>
      </c>
      <c r="D66" s="1550"/>
      <c r="E66" s="1550"/>
      <c r="F66" s="1550"/>
      <c r="G66" s="1550"/>
      <c r="H66" s="1550">
        <v>98528.75</v>
      </c>
      <c r="I66" s="1759">
        <v>105862.08333333333</v>
      </c>
      <c r="J66" s="1751">
        <f t="shared" si="0"/>
        <v>6.16</v>
      </c>
    </row>
    <row r="67" spans="1:10" ht="12" customHeight="1">
      <c r="A67" s="3659"/>
      <c r="B67" s="1555">
        <v>15</v>
      </c>
      <c r="C67" s="1863" t="s">
        <v>3170</v>
      </c>
      <c r="D67" s="1550"/>
      <c r="E67" s="1550"/>
      <c r="F67" s="1550"/>
      <c r="G67" s="1550"/>
      <c r="H67" s="1550">
        <v>108601.75</v>
      </c>
      <c r="I67" s="1759">
        <v>115935.08333333333</v>
      </c>
      <c r="J67" s="1751">
        <f t="shared" si="0"/>
        <v>6.16</v>
      </c>
    </row>
    <row r="68" spans="1:10" ht="12" customHeight="1">
      <c r="A68" s="3657">
        <v>9</v>
      </c>
      <c r="B68" s="1555">
        <v>2.2000000000000002</v>
      </c>
      <c r="C68" s="1863" t="s">
        <v>3363</v>
      </c>
      <c r="D68" s="1550">
        <v>59262.416666666657</v>
      </c>
      <c r="E68" s="1550">
        <v>171473</v>
      </c>
      <c r="F68" s="1550">
        <v>69431.38461538461</v>
      </c>
      <c r="G68" s="1550">
        <v>182816</v>
      </c>
      <c r="H68" s="1550">
        <v>88595.75</v>
      </c>
      <c r="I68" s="1759">
        <v>95929.083333333328</v>
      </c>
      <c r="J68" s="1751">
        <f t="shared" si="0"/>
        <v>6.16</v>
      </c>
    </row>
    <row r="69" spans="1:10" ht="12" customHeight="1">
      <c r="A69" s="3658"/>
      <c r="B69" s="1555">
        <v>3</v>
      </c>
      <c r="C69" s="1863" t="s">
        <v>3363</v>
      </c>
      <c r="D69" s="1550">
        <v>60973.916666666664</v>
      </c>
      <c r="E69" s="1550">
        <v>173052.84615384616</v>
      </c>
      <c r="F69" s="1550">
        <v>73563.538461538468</v>
      </c>
      <c r="G69" s="1550">
        <v>186948.15384615384</v>
      </c>
      <c r="H69" s="1550">
        <v>90307.25</v>
      </c>
      <c r="I69" s="1759">
        <v>97640.583333333328</v>
      </c>
      <c r="J69" s="1751">
        <f t="shared" si="0"/>
        <v>6.16</v>
      </c>
    </row>
    <row r="70" spans="1:10" ht="12" customHeight="1">
      <c r="A70" s="3658"/>
      <c r="B70" s="1555">
        <v>5.5</v>
      </c>
      <c r="C70" s="1863" t="s">
        <v>3184</v>
      </c>
      <c r="D70" s="1550">
        <v>65124.916666666657</v>
      </c>
      <c r="E70" s="1550">
        <v>176884.53846153847</v>
      </c>
      <c r="F70" s="1550">
        <v>79530.769230769234</v>
      </c>
      <c r="G70" s="1550">
        <v>192915.38461538462</v>
      </c>
      <c r="H70" s="1550">
        <v>94458.25</v>
      </c>
      <c r="I70" s="1759">
        <v>101791.58333333333</v>
      </c>
      <c r="J70" s="1751">
        <f t="shared" si="0"/>
        <v>6.16</v>
      </c>
    </row>
    <row r="71" spans="1:10" ht="12" customHeight="1">
      <c r="A71" s="3658"/>
      <c r="B71" s="1555">
        <v>7.5</v>
      </c>
      <c r="C71" s="1863" t="s">
        <v>3184</v>
      </c>
      <c r="D71" s="1550">
        <v>68707.166666666672</v>
      </c>
      <c r="E71" s="1550">
        <v>180191.23076923078</v>
      </c>
      <c r="F71" s="1550">
        <v>87229.692307692312</v>
      </c>
      <c r="G71" s="1550">
        <v>200614.30769230769</v>
      </c>
      <c r="H71" s="1550">
        <v>98040.5</v>
      </c>
      <c r="I71" s="1759">
        <v>105373.83333333333</v>
      </c>
      <c r="J71" s="1751">
        <f t="shared" si="0"/>
        <v>6.16</v>
      </c>
    </row>
    <row r="72" spans="1:10" ht="12" customHeight="1">
      <c r="A72" s="3658"/>
      <c r="B72" s="1555">
        <v>18.5</v>
      </c>
      <c r="C72" s="1863" t="s">
        <v>3170</v>
      </c>
      <c r="D72" s="1550"/>
      <c r="E72" s="1550"/>
      <c r="F72" s="1550"/>
      <c r="G72" s="1550"/>
      <c r="H72" s="1550">
        <v>114637.5</v>
      </c>
      <c r="I72" s="1759">
        <v>121970.83333333333</v>
      </c>
      <c r="J72" s="1751">
        <f t="shared" si="0"/>
        <v>6.16</v>
      </c>
    </row>
    <row r="73" spans="1:10" ht="12" customHeight="1">
      <c r="A73" s="3659"/>
      <c r="B73" s="1555">
        <v>22</v>
      </c>
      <c r="C73" s="1863" t="s">
        <v>3170</v>
      </c>
      <c r="D73" s="1550"/>
      <c r="E73" s="1550"/>
      <c r="F73" s="1550"/>
      <c r="G73" s="1550"/>
      <c r="H73" s="1550">
        <v>126588.25</v>
      </c>
      <c r="I73" s="1759">
        <v>133921.58333333334</v>
      </c>
      <c r="J73" s="1751">
        <f t="shared" si="0"/>
        <v>6.16</v>
      </c>
    </row>
    <row r="74" spans="1:10" ht="12" customHeight="1">
      <c r="A74" s="1869" t="s">
        <v>3398</v>
      </c>
      <c r="B74" s="1824"/>
      <c r="C74" s="1824"/>
      <c r="D74" s="1824"/>
      <c r="E74" s="1824"/>
      <c r="F74" s="1824"/>
      <c r="G74" s="1824"/>
      <c r="H74" s="1824"/>
      <c r="I74" s="1870"/>
      <c r="J74" s="1751">
        <f t="shared" ref="J74:J106" si="1">J72</f>
        <v>6.16</v>
      </c>
    </row>
    <row r="75" spans="1:10" ht="12" customHeight="1">
      <c r="A75" s="3657">
        <v>6</v>
      </c>
      <c r="B75" s="1555">
        <v>2.2000000000000002</v>
      </c>
      <c r="C75" s="1863" t="s">
        <v>3363</v>
      </c>
      <c r="D75" s="1550">
        <v>68429.083333333328</v>
      </c>
      <c r="E75" s="1550">
        <v>193473</v>
      </c>
      <c r="F75" s="1550">
        <v>81277.538461538468</v>
      </c>
      <c r="G75" s="1550">
        <v>216662.15384615384</v>
      </c>
      <c r="H75" s="1550">
        <v>97762.416666666672</v>
      </c>
      <c r="I75" s="1759">
        <v>105095.75</v>
      </c>
      <c r="J75" s="1751">
        <f t="shared" si="1"/>
        <v>6.16</v>
      </c>
    </row>
    <row r="76" spans="1:10" ht="12" customHeight="1">
      <c r="A76" s="3658"/>
      <c r="B76" s="1555">
        <v>3</v>
      </c>
      <c r="C76" s="1863" t="s">
        <v>3363</v>
      </c>
      <c r="D76" s="1550">
        <v>70140.583333333328</v>
      </c>
      <c r="E76" s="1550">
        <v>195052.84615384616</v>
      </c>
      <c r="F76" s="1550">
        <v>85409.692307692312</v>
      </c>
      <c r="G76" s="1550">
        <v>220794.30769230766</v>
      </c>
      <c r="H76" s="1550">
        <v>99473.916666666672</v>
      </c>
      <c r="I76" s="1759">
        <v>106807.25</v>
      </c>
      <c r="J76" s="1751">
        <f t="shared" si="1"/>
        <v>6.16</v>
      </c>
    </row>
    <row r="77" spans="1:10" ht="12" customHeight="1">
      <c r="A77" s="3658"/>
      <c r="B77" s="1555">
        <v>5.5</v>
      </c>
      <c r="C77" s="1863" t="s">
        <v>3184</v>
      </c>
      <c r="D77" s="1550">
        <v>74291.583333333328</v>
      </c>
      <c r="E77" s="1550">
        <v>198884.53846153847</v>
      </c>
      <c r="F77" s="1550">
        <v>91376.923076923078</v>
      </c>
      <c r="G77" s="1550">
        <v>226761.53846153847</v>
      </c>
      <c r="H77" s="1550">
        <v>103624.91666666667</v>
      </c>
      <c r="I77" s="1759">
        <v>110958.25</v>
      </c>
      <c r="J77" s="1751">
        <f t="shared" si="1"/>
        <v>6.16</v>
      </c>
    </row>
    <row r="78" spans="1:10" ht="12" customHeight="1">
      <c r="A78" s="3658"/>
      <c r="B78" s="1555">
        <v>7.5</v>
      </c>
      <c r="C78" s="1863" t="s">
        <v>3184</v>
      </c>
      <c r="D78" s="1550">
        <v>77873.833333333328</v>
      </c>
      <c r="E78" s="1550">
        <v>202191.23076923075</v>
      </c>
      <c r="F78" s="1550">
        <v>99075.846153846156</v>
      </c>
      <c r="G78" s="1550">
        <v>234460.4615384615</v>
      </c>
      <c r="H78" s="1550">
        <v>107207.16666666667</v>
      </c>
      <c r="I78" s="1759">
        <v>114540.5</v>
      </c>
      <c r="J78" s="1751">
        <f t="shared" si="1"/>
        <v>6.16</v>
      </c>
    </row>
    <row r="79" spans="1:10" ht="12" customHeight="1">
      <c r="A79" s="3659"/>
      <c r="B79" s="1555">
        <v>22</v>
      </c>
      <c r="C79" s="1863" t="s">
        <v>3170</v>
      </c>
      <c r="D79" s="1550"/>
      <c r="E79" s="1550"/>
      <c r="F79" s="1550"/>
      <c r="G79" s="1550"/>
      <c r="H79" s="1550">
        <v>135754.91666666669</v>
      </c>
      <c r="I79" s="1759">
        <v>143088.25</v>
      </c>
      <c r="J79" s="1751">
        <f t="shared" si="1"/>
        <v>6.16</v>
      </c>
    </row>
    <row r="80" spans="1:10" ht="12" customHeight="1">
      <c r="A80" s="3657">
        <v>9</v>
      </c>
      <c r="B80" s="1555">
        <v>4</v>
      </c>
      <c r="C80" s="1863" t="s">
        <v>3363</v>
      </c>
      <c r="D80" s="1550">
        <v>74617.083333333328</v>
      </c>
      <c r="E80" s="1550">
        <v>199185</v>
      </c>
      <c r="F80" s="1550">
        <v>98134.076923076922</v>
      </c>
      <c r="G80" s="1550">
        <v>233518.69230769231</v>
      </c>
      <c r="H80" s="1550">
        <v>103950.41666666667</v>
      </c>
      <c r="I80" s="1759">
        <v>111283.75</v>
      </c>
      <c r="J80" s="1751">
        <f t="shared" si="1"/>
        <v>6.16</v>
      </c>
    </row>
    <row r="81" spans="1:10" ht="12" customHeight="1">
      <c r="A81" s="3658"/>
      <c r="B81" s="1555">
        <v>5.5</v>
      </c>
      <c r="C81" s="1863" t="s">
        <v>3363</v>
      </c>
      <c r="D81" s="1550">
        <v>77548.333333333328</v>
      </c>
      <c r="E81" s="1550">
        <v>201890.76923076922</v>
      </c>
      <c r="F81" s="1550">
        <v>100503.84615384616</v>
      </c>
      <c r="G81" s="1550">
        <v>235888.46153846153</v>
      </c>
      <c r="H81" s="1550">
        <v>106881.66666666667</v>
      </c>
      <c r="I81" s="1759">
        <v>114215</v>
      </c>
      <c r="J81" s="1751">
        <f t="shared" si="1"/>
        <v>6.16</v>
      </c>
    </row>
    <row r="82" spans="1:10" ht="12" customHeight="1">
      <c r="A82" s="3658"/>
      <c r="B82" s="1555">
        <v>11</v>
      </c>
      <c r="C82" s="1863" t="s">
        <v>3184</v>
      </c>
      <c r="D82" s="1550">
        <v>90654.083333333328</v>
      </c>
      <c r="E82" s="1550">
        <v>213988.38461538465</v>
      </c>
      <c r="F82" s="1550">
        <v>113141</v>
      </c>
      <c r="G82" s="1550">
        <v>248525.61538461538</v>
      </c>
      <c r="H82" s="1550">
        <v>119987.41666666667</v>
      </c>
      <c r="I82" s="1759">
        <v>127320.75</v>
      </c>
      <c r="J82" s="1751">
        <f t="shared" si="1"/>
        <v>6.16</v>
      </c>
    </row>
    <row r="83" spans="1:10" ht="12" customHeight="1">
      <c r="A83" s="3659"/>
      <c r="B83" s="1555">
        <v>22</v>
      </c>
      <c r="C83" s="1863" t="s">
        <v>3170</v>
      </c>
      <c r="D83" s="1550"/>
      <c r="E83" s="1550"/>
      <c r="F83" s="1550"/>
      <c r="G83" s="1550"/>
      <c r="H83" s="1550">
        <v>135754.91666666669</v>
      </c>
      <c r="I83" s="1759">
        <v>143088.25</v>
      </c>
      <c r="J83" s="1751">
        <f t="shared" si="1"/>
        <v>6.16</v>
      </c>
    </row>
    <row r="84" spans="1:10" ht="12.75" customHeight="1">
      <c r="A84" s="1869" t="s">
        <v>3399</v>
      </c>
      <c r="B84" s="1824"/>
      <c r="C84" s="1824"/>
      <c r="D84" s="1824"/>
      <c r="E84" s="1824"/>
      <c r="F84" s="1824"/>
      <c r="G84" s="1824"/>
      <c r="H84" s="1824"/>
      <c r="I84" s="1870"/>
      <c r="J84" s="1751">
        <f t="shared" si="1"/>
        <v>6.16</v>
      </c>
    </row>
    <row r="85" spans="1:10" ht="12.75" customHeight="1">
      <c r="A85" s="3657">
        <v>6</v>
      </c>
      <c r="B85" s="1555">
        <v>4</v>
      </c>
      <c r="C85" s="1863" t="s">
        <v>3363</v>
      </c>
      <c r="D85" s="1550">
        <v>98450.416666666672</v>
      </c>
      <c r="E85" s="1550">
        <v>233031.15384615384</v>
      </c>
      <c r="F85" s="1550">
        <v>137057.15384615384</v>
      </c>
      <c r="G85" s="1550">
        <v>267364.84615384613</v>
      </c>
      <c r="H85" s="1550">
        <v>169950.41666666666</v>
      </c>
      <c r="I85" s="1759">
        <v>166283.75</v>
      </c>
      <c r="J85" s="1751">
        <f t="shared" si="1"/>
        <v>6.16</v>
      </c>
    </row>
    <row r="86" spans="1:10" ht="12.75" customHeight="1">
      <c r="A86" s="3658"/>
      <c r="B86" s="1555">
        <v>5.5</v>
      </c>
      <c r="C86" s="1863" t="s">
        <v>3363</v>
      </c>
      <c r="D86" s="1550">
        <v>101381.66666666667</v>
      </c>
      <c r="E86" s="1550">
        <v>235736.92307692306</v>
      </c>
      <c r="F86" s="1550">
        <v>139426.92307692306</v>
      </c>
      <c r="G86" s="1550">
        <v>269734.61538461538</v>
      </c>
      <c r="H86" s="1550">
        <v>172881.66666666666</v>
      </c>
      <c r="I86" s="1759">
        <v>169215</v>
      </c>
      <c r="J86" s="1751">
        <f t="shared" si="1"/>
        <v>6.16</v>
      </c>
    </row>
    <row r="87" spans="1:10" ht="12.75" customHeight="1">
      <c r="A87" s="3658"/>
      <c r="B87" s="1555">
        <v>11</v>
      </c>
      <c r="C87" s="1863" t="s">
        <v>3184</v>
      </c>
      <c r="D87" s="1550">
        <v>114487.41666666667</v>
      </c>
      <c r="E87" s="1550">
        <v>247834.5384615385</v>
      </c>
      <c r="F87" s="1550">
        <v>152064.07692307694</v>
      </c>
      <c r="G87" s="1550">
        <v>282371.76923076925</v>
      </c>
      <c r="H87" s="1550">
        <v>185987.41666666666</v>
      </c>
      <c r="I87" s="1759">
        <v>182320.75</v>
      </c>
      <c r="J87" s="1751">
        <f t="shared" si="1"/>
        <v>6.16</v>
      </c>
    </row>
    <row r="88" spans="1:10" ht="12.75" customHeight="1">
      <c r="A88" s="3658"/>
      <c r="B88" s="1555">
        <v>15</v>
      </c>
      <c r="C88" s="1863" t="s">
        <v>3184</v>
      </c>
      <c r="D88" s="1550">
        <v>121319.41666666666</v>
      </c>
      <c r="E88" s="1550">
        <v>254141</v>
      </c>
      <c r="F88" s="1550">
        <v>162334.69230769231</v>
      </c>
      <c r="G88" s="1550">
        <v>292642.38461538462</v>
      </c>
      <c r="H88" s="1550">
        <v>192819.41666666666</v>
      </c>
      <c r="I88" s="1759">
        <v>189152.75</v>
      </c>
      <c r="J88" s="1751">
        <f t="shared" si="1"/>
        <v>6.16</v>
      </c>
    </row>
    <row r="89" spans="1:10" ht="12.75" customHeight="1">
      <c r="A89" s="3659"/>
      <c r="B89" s="1555">
        <v>18.5</v>
      </c>
      <c r="C89" s="1863" t="s">
        <v>3184</v>
      </c>
      <c r="D89" s="1550">
        <v>131586.66666666666</v>
      </c>
      <c r="E89" s="1550">
        <v>263618.46153846156</v>
      </c>
      <c r="F89" s="1550">
        <v>181489.92307692309</v>
      </c>
      <c r="G89" s="1550">
        <v>311797.61538461538</v>
      </c>
      <c r="H89" s="1550">
        <v>203086.66666666666</v>
      </c>
      <c r="I89" s="1759">
        <v>199420</v>
      </c>
      <c r="J89" s="1751">
        <f t="shared" si="1"/>
        <v>6.16</v>
      </c>
    </row>
    <row r="90" spans="1:10" ht="12.75" customHeight="1">
      <c r="A90" s="3657">
        <v>9</v>
      </c>
      <c r="B90" s="1555">
        <v>5.5</v>
      </c>
      <c r="C90" s="1863" t="s">
        <v>3363</v>
      </c>
      <c r="D90" s="1550">
        <v>101381.66666666667</v>
      </c>
      <c r="E90" s="1550">
        <v>235736.92307692306</v>
      </c>
      <c r="F90" s="1550">
        <v>139426.92307692306</v>
      </c>
      <c r="G90" s="1550">
        <v>269734.61538461538</v>
      </c>
      <c r="H90" s="1550">
        <v>172881.66666666666</v>
      </c>
      <c r="I90" s="1759">
        <v>169215</v>
      </c>
      <c r="J90" s="1751">
        <f t="shared" si="1"/>
        <v>6.16</v>
      </c>
    </row>
    <row r="91" spans="1:10" ht="13.5" customHeight="1">
      <c r="A91" s="3658"/>
      <c r="B91" s="1555">
        <v>7.5</v>
      </c>
      <c r="C91" s="1863" t="s">
        <v>3363</v>
      </c>
      <c r="D91" s="1550">
        <v>114489.16666666667</v>
      </c>
      <c r="E91" s="1550">
        <v>247836.15384615384</v>
      </c>
      <c r="F91" s="1550">
        <v>152064.07692307694</v>
      </c>
      <c r="G91" s="1550">
        <v>282371.76923076925</v>
      </c>
      <c r="H91" s="1550">
        <v>185989.16666666666</v>
      </c>
      <c r="I91" s="1759">
        <v>182322.5</v>
      </c>
      <c r="J91" s="1751">
        <f t="shared" si="1"/>
        <v>6.16</v>
      </c>
    </row>
    <row r="92" spans="1:10" ht="13.5" customHeight="1">
      <c r="A92" s="3658"/>
      <c r="B92" s="1555">
        <v>15</v>
      </c>
      <c r="C92" s="1863" t="s">
        <v>3184</v>
      </c>
      <c r="D92" s="1550">
        <v>121319.41666666666</v>
      </c>
      <c r="E92" s="1550">
        <v>254141</v>
      </c>
      <c r="F92" s="1550">
        <v>162334.69230769231</v>
      </c>
      <c r="G92" s="1550">
        <v>292642.38461538462</v>
      </c>
      <c r="H92" s="1550">
        <v>192819.41666666666</v>
      </c>
      <c r="I92" s="1759">
        <v>189152.75</v>
      </c>
      <c r="J92" s="1751">
        <f t="shared" si="1"/>
        <v>6.16</v>
      </c>
    </row>
    <row r="93" spans="1:10" ht="13.5" customHeight="1">
      <c r="A93" s="3659"/>
      <c r="B93" s="1555">
        <v>18.5</v>
      </c>
      <c r="C93" s="1863" t="s">
        <v>3184</v>
      </c>
      <c r="D93" s="1550">
        <v>131586.66666666666</v>
      </c>
      <c r="E93" s="1550">
        <v>263618.46153846156</v>
      </c>
      <c r="F93" s="1550">
        <v>181489.92307692309</v>
      </c>
      <c r="G93" s="1550">
        <v>311797.61538461538</v>
      </c>
      <c r="H93" s="1550">
        <v>203086.66666666666</v>
      </c>
      <c r="I93" s="1759">
        <v>199420</v>
      </c>
      <c r="J93" s="1751">
        <f t="shared" si="1"/>
        <v>6.16</v>
      </c>
    </row>
    <row r="94" spans="1:10" ht="12.75" customHeight="1">
      <c r="A94" s="1869" t="s">
        <v>3400</v>
      </c>
      <c r="B94" s="1824"/>
      <c r="C94" s="1824"/>
      <c r="D94" s="1824"/>
      <c r="E94" s="1824"/>
      <c r="F94" s="1824"/>
      <c r="G94" s="1824"/>
      <c r="H94" s="1824"/>
      <c r="I94" s="1870"/>
      <c r="J94" s="1751">
        <f t="shared" si="1"/>
        <v>6.16</v>
      </c>
    </row>
    <row r="95" spans="1:10" ht="12.75" customHeight="1">
      <c r="A95" s="3657">
        <v>6</v>
      </c>
      <c r="B95" s="1555">
        <v>7.5</v>
      </c>
      <c r="C95" s="1863" t="s">
        <v>3363</v>
      </c>
      <c r="D95" s="1550">
        <v>121822.5</v>
      </c>
      <c r="E95" s="1550">
        <v>307066.92307692306</v>
      </c>
      <c r="F95" s="1550">
        <v>160525.61538461538</v>
      </c>
      <c r="G95" s="1550">
        <v>355141</v>
      </c>
      <c r="H95" s="1550">
        <v>176822.5</v>
      </c>
      <c r="I95" s="1759">
        <v>182322.5</v>
      </c>
      <c r="J95" s="1751">
        <f t="shared" si="1"/>
        <v>6.16</v>
      </c>
    </row>
    <row r="96" spans="1:10" ht="12.75" customHeight="1">
      <c r="A96" s="3658"/>
      <c r="B96" s="1555">
        <v>11</v>
      </c>
      <c r="C96" s="1863" t="s">
        <v>3363</v>
      </c>
      <c r="D96" s="1550">
        <v>130714.25</v>
      </c>
      <c r="E96" s="1550">
        <v>315274.69230769231</v>
      </c>
      <c r="F96" s="1550">
        <v>170796.23076923078</v>
      </c>
      <c r="G96" s="1550">
        <v>365411.61538461538</v>
      </c>
      <c r="H96" s="1550">
        <v>185714.25</v>
      </c>
      <c r="I96" s="1759">
        <v>191214.25</v>
      </c>
      <c r="J96" s="1751">
        <f t="shared" si="1"/>
        <v>6.16</v>
      </c>
    </row>
    <row r="97" spans="1:10" ht="12.75" customHeight="1">
      <c r="A97" s="3658"/>
      <c r="B97" s="1555">
        <v>18.5</v>
      </c>
      <c r="C97" s="1863" t="s">
        <v>3184</v>
      </c>
      <c r="D97" s="1550"/>
      <c r="E97" s="1550"/>
      <c r="F97" s="1550"/>
      <c r="G97" s="1550"/>
      <c r="H97" s="1550">
        <v>193920</v>
      </c>
      <c r="I97" s="1759">
        <v>199420</v>
      </c>
      <c r="J97" s="1751">
        <f t="shared" si="1"/>
        <v>6.16</v>
      </c>
    </row>
    <row r="98" spans="1:10" ht="12.75" customHeight="1">
      <c r="A98" s="3659"/>
      <c r="B98" s="1555">
        <v>22</v>
      </c>
      <c r="C98" s="1863" t="s">
        <v>3184</v>
      </c>
      <c r="D98" s="1550"/>
      <c r="E98" s="1550"/>
      <c r="F98" s="1550"/>
      <c r="G98" s="1550"/>
      <c r="H98" s="1550">
        <v>208452</v>
      </c>
      <c r="I98" s="1759">
        <v>213952</v>
      </c>
      <c r="J98" s="1751">
        <f t="shared" si="1"/>
        <v>6.16</v>
      </c>
    </row>
    <row r="99" spans="1:10" ht="12.75" customHeight="1">
      <c r="A99" s="3657">
        <v>9</v>
      </c>
      <c r="B99" s="1555">
        <v>11</v>
      </c>
      <c r="C99" s="1863" t="s">
        <v>3363</v>
      </c>
      <c r="D99" s="1550">
        <v>130714.25</v>
      </c>
      <c r="E99" s="1550">
        <v>315274.69230769231</v>
      </c>
      <c r="F99" s="1550">
        <v>170796.23076923078</v>
      </c>
      <c r="G99" s="1550">
        <v>365411.61538461538</v>
      </c>
      <c r="H99" s="1550">
        <v>185714.25</v>
      </c>
      <c r="I99" s="1759">
        <v>191214.25</v>
      </c>
      <c r="J99" s="1751">
        <f t="shared" si="1"/>
        <v>6.16</v>
      </c>
    </row>
    <row r="100" spans="1:10" ht="12.75" customHeight="1">
      <c r="A100" s="3658"/>
      <c r="B100" s="1555">
        <v>15</v>
      </c>
      <c r="C100" s="1863" t="s">
        <v>3363</v>
      </c>
      <c r="D100" s="1550">
        <v>142850.5</v>
      </c>
      <c r="E100" s="1550">
        <v>326477.38461538462</v>
      </c>
      <c r="F100" s="1550">
        <v>191925.46153846153</v>
      </c>
      <c r="G100" s="1550">
        <v>386540.84615384613</v>
      </c>
      <c r="H100" s="1550">
        <v>197850.5</v>
      </c>
      <c r="I100" s="1759">
        <v>203350.5</v>
      </c>
      <c r="J100" s="1751">
        <f t="shared" si="1"/>
        <v>6.16</v>
      </c>
    </row>
    <row r="101" spans="1:10" ht="12.75" customHeight="1">
      <c r="A101" s="3659"/>
      <c r="B101" s="1555">
        <v>30</v>
      </c>
      <c r="C101" s="1863" t="s">
        <v>3184</v>
      </c>
      <c r="D101" s="1550"/>
      <c r="E101" s="1550"/>
      <c r="F101" s="1550"/>
      <c r="G101" s="1550"/>
      <c r="H101" s="1550">
        <v>217448.75</v>
      </c>
      <c r="I101" s="1759">
        <v>222948.75</v>
      </c>
      <c r="J101" s="1751">
        <f t="shared" si="1"/>
        <v>6.16</v>
      </c>
    </row>
    <row r="102" spans="1:10" ht="12.75" customHeight="1">
      <c r="A102" s="1869" t="s">
        <v>3401</v>
      </c>
      <c r="B102" s="1824"/>
      <c r="C102" s="1824"/>
      <c r="D102" s="1824"/>
      <c r="E102" s="1824"/>
      <c r="F102" s="1824"/>
      <c r="G102" s="1824"/>
      <c r="H102" s="1824"/>
      <c r="I102" s="1870"/>
      <c r="J102" s="1751">
        <f t="shared" si="1"/>
        <v>6.16</v>
      </c>
    </row>
    <row r="103" spans="1:10" ht="12.75" customHeight="1">
      <c r="A103" s="3657">
        <v>6</v>
      </c>
      <c r="B103" s="1555">
        <v>15</v>
      </c>
      <c r="C103" s="1863" t="s">
        <v>3363</v>
      </c>
      <c r="D103" s="1550">
        <v>148350.5</v>
      </c>
      <c r="E103" s="1550">
        <v>372169.69230769231</v>
      </c>
      <c r="F103" s="1550">
        <v>200387</v>
      </c>
      <c r="G103" s="1550">
        <v>435617.76923076925</v>
      </c>
      <c r="H103" s="1550">
        <v>212517.16666666666</v>
      </c>
      <c r="I103" s="1759">
        <v>218017.16666666666</v>
      </c>
      <c r="J103" s="1751">
        <f t="shared" si="1"/>
        <v>6.16</v>
      </c>
    </row>
    <row r="104" spans="1:10" ht="12.75" customHeight="1">
      <c r="A104" s="3659"/>
      <c r="B104" s="1555">
        <v>37</v>
      </c>
      <c r="C104" s="1555">
        <v>1000</v>
      </c>
      <c r="D104" s="1550"/>
      <c r="E104" s="1550"/>
      <c r="F104" s="1550"/>
      <c r="G104" s="1550"/>
      <c r="H104" s="1550">
        <v>258508.91666666666</v>
      </c>
      <c r="I104" s="1759">
        <v>264008.91666666669</v>
      </c>
      <c r="J104" s="1751">
        <f t="shared" si="1"/>
        <v>6.16</v>
      </c>
    </row>
    <row r="105" spans="1:10" ht="12.75" customHeight="1">
      <c r="A105" s="3657">
        <v>9</v>
      </c>
      <c r="B105" s="1555">
        <v>22</v>
      </c>
      <c r="C105" s="1863" t="s">
        <v>3363</v>
      </c>
      <c r="D105" s="1550">
        <v>173485.75</v>
      </c>
      <c r="E105" s="1550">
        <v>395371.46153846156</v>
      </c>
      <c r="F105" s="1550" t="s">
        <v>3190</v>
      </c>
      <c r="G105" s="1550" t="s">
        <v>3190</v>
      </c>
      <c r="H105" s="1550">
        <v>237652.41666666669</v>
      </c>
      <c r="I105" s="1759">
        <v>243152.41666666669</v>
      </c>
      <c r="J105" s="1751">
        <f t="shared" si="1"/>
        <v>6.16</v>
      </c>
    </row>
    <row r="106" spans="1:10" ht="12.75" customHeight="1" thickBot="1">
      <c r="A106" s="3660"/>
      <c r="B106" s="1872">
        <v>45</v>
      </c>
      <c r="C106" s="1872">
        <v>1000</v>
      </c>
      <c r="D106" s="1812"/>
      <c r="E106" s="1812"/>
      <c r="F106" s="1550"/>
      <c r="G106" s="1812"/>
      <c r="H106" s="1812">
        <v>276462.16666666663</v>
      </c>
      <c r="I106" s="1873">
        <v>281962.16666666669</v>
      </c>
      <c r="J106" s="1751">
        <f t="shared" si="1"/>
        <v>6.16</v>
      </c>
    </row>
    <row r="107" spans="1:10" ht="12.75" customHeight="1"/>
    <row r="108" spans="1:10" ht="12.75" customHeight="1"/>
    <row r="109" spans="1:10" ht="12.75" customHeight="1"/>
    <row r="110" spans="1:10" ht="12.75" customHeight="1"/>
    <row r="111" spans="1:10" ht="12.75" customHeight="1"/>
    <row r="112" spans="1:10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27" customHeight="1"/>
    <row r="119" ht="16.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3.5" customHeight="1"/>
    <row r="180" ht="12.75" customHeight="1"/>
    <row r="181" ht="12.75" customHeight="1"/>
    <row r="182" ht="12.75" customHeight="1"/>
    <row r="183" ht="13.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212" ht="12.75" customHeight="1"/>
  </sheetData>
  <mergeCells count="33">
    <mergeCell ref="A95:A98"/>
    <mergeCell ref="A99:A101"/>
    <mergeCell ref="A103:A104"/>
    <mergeCell ref="A105:A106"/>
    <mergeCell ref="A68:A73"/>
    <mergeCell ref="A75:A79"/>
    <mergeCell ref="A80:A83"/>
    <mergeCell ref="A85:A89"/>
    <mergeCell ref="A90:A93"/>
    <mergeCell ref="A49:A51"/>
    <mergeCell ref="A52:A53"/>
    <mergeCell ref="A55:A58"/>
    <mergeCell ref="A59:A61"/>
    <mergeCell ref="A63:A67"/>
    <mergeCell ref="A31:A33"/>
    <mergeCell ref="A35:A37"/>
    <mergeCell ref="A38:A40"/>
    <mergeCell ref="A42:A44"/>
    <mergeCell ref="A45:A47"/>
    <mergeCell ref="A8:A11"/>
    <mergeCell ref="A12:A15"/>
    <mergeCell ref="A17:A20"/>
    <mergeCell ref="A21:A25"/>
    <mergeCell ref="A27:A30"/>
    <mergeCell ref="A3:I3"/>
    <mergeCell ref="A4:A6"/>
    <mergeCell ref="B4:C4"/>
    <mergeCell ref="D4:I4"/>
    <mergeCell ref="B5:B6"/>
    <mergeCell ref="C5:C6"/>
    <mergeCell ref="D5:E5"/>
    <mergeCell ref="F5:G5"/>
    <mergeCell ref="H5:I5"/>
  </mergeCells>
  <printOptions horizontalCentered="1"/>
  <pageMargins left="0.27559055118110237" right="0" top="0" bottom="0.11811023622047245" header="0.19685039370078741" footer="0.19685039370078741"/>
  <pageSetup paperSize="9" scale="99" fitToHeight="0" orientation="portrait" r:id="rId1"/>
  <headerFooter alignWithMargins="0"/>
  <rowBreaks count="1" manualBreakCount="1">
    <brk id="53" max="8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002060"/>
    <pageSetUpPr fitToPage="1"/>
  </sheetPr>
  <dimension ref="A1:J85"/>
  <sheetViews>
    <sheetView view="pageBreakPreview" zoomScaleNormal="100" zoomScaleSheetLayoutView="100" workbookViewId="0">
      <selection activeCell="L11" sqref="L11"/>
    </sheetView>
  </sheetViews>
  <sheetFormatPr defaultRowHeight="12.75"/>
  <cols>
    <col min="1" max="3" width="9.140625" style="1546"/>
    <col min="4" max="4" width="18.85546875" style="1546" customWidth="1"/>
    <col min="5" max="5" width="20.7109375" style="1546" customWidth="1"/>
    <col min="6" max="6" width="14.42578125" style="1546" customWidth="1"/>
    <col min="7" max="7" width="22.140625" style="1546" customWidth="1"/>
    <col min="8" max="9" width="12.28515625" style="1546" customWidth="1"/>
    <col min="10" max="16384" width="9.140625" style="1546"/>
  </cols>
  <sheetData>
    <row r="1" spans="1:10" ht="16.5" thickBot="1">
      <c r="A1" s="3663" t="s">
        <v>3403</v>
      </c>
      <c r="B1" s="3664"/>
      <c r="C1" s="3664"/>
      <c r="D1" s="3664"/>
      <c r="E1" s="3664"/>
      <c r="F1" s="3664"/>
      <c r="G1" s="3664"/>
      <c r="H1" s="3664"/>
      <c r="I1" s="3665"/>
      <c r="J1" s="546"/>
    </row>
    <row r="2" spans="1:10">
      <c r="A2" s="3666" t="s">
        <v>3404</v>
      </c>
      <c r="B2" s="3669" t="s">
        <v>3155</v>
      </c>
      <c r="C2" s="3669"/>
      <c r="D2" s="3669" t="s">
        <v>985</v>
      </c>
      <c r="E2" s="3669"/>
      <c r="F2" s="3669"/>
      <c r="G2" s="3669"/>
      <c r="H2" s="3669"/>
      <c r="I2" s="3670"/>
    </row>
    <row r="3" spans="1:10">
      <c r="A3" s="3667"/>
      <c r="B3" s="3671" t="s">
        <v>3160</v>
      </c>
      <c r="C3" s="3671" t="s">
        <v>3161</v>
      </c>
      <c r="D3" s="3671" t="s">
        <v>3349</v>
      </c>
      <c r="E3" s="3671"/>
      <c r="F3" s="3671" t="s">
        <v>3243</v>
      </c>
      <c r="G3" s="3671"/>
      <c r="H3" s="3671" t="s">
        <v>3350</v>
      </c>
      <c r="I3" s="3673"/>
    </row>
    <row r="4" spans="1:10" ht="26.25" thickBot="1">
      <c r="A4" s="3668"/>
      <c r="B4" s="3672"/>
      <c r="C4" s="3672"/>
      <c r="D4" s="2258" t="s">
        <v>3351</v>
      </c>
      <c r="E4" s="2258" t="s">
        <v>3244</v>
      </c>
      <c r="F4" s="2258" t="s">
        <v>3164</v>
      </c>
      <c r="G4" s="2258" t="s">
        <v>3389</v>
      </c>
      <c r="H4" s="2258" t="s">
        <v>3166</v>
      </c>
      <c r="I4" s="2259" t="s">
        <v>3167</v>
      </c>
    </row>
    <row r="5" spans="1:10">
      <c r="A5" s="3662" t="s">
        <v>3405</v>
      </c>
      <c r="B5" s="3662"/>
      <c r="C5" s="3662"/>
      <c r="D5" s="3662"/>
      <c r="E5" s="3662"/>
      <c r="F5" s="3662"/>
      <c r="G5" s="3662"/>
      <c r="H5" s="3662"/>
      <c r="I5" s="3662"/>
    </row>
    <row r="6" spans="1:10">
      <c r="A6" s="1875" t="s">
        <v>3406</v>
      </c>
      <c r="B6" s="1876">
        <v>0.18</v>
      </c>
      <c r="C6" s="1876">
        <v>1500</v>
      </c>
      <c r="D6" s="1877">
        <f>'Крышные ВКРФм (2)'!D7*'Крышные ВКРФм (2)'!J7</f>
        <v>154523.6</v>
      </c>
      <c r="E6" s="1877">
        <f>'Крышные ВКРФм (2)'!E7*'Крышные ВКРФм (2)'!J7</f>
        <v>558434.80000000005</v>
      </c>
      <c r="F6" s="1877"/>
      <c r="G6" s="1877"/>
      <c r="H6" s="1877">
        <f>'Крышные ВКРФм (2)'!H7*'Крышные ВКРФм (2)'!J7</f>
        <v>323332.24</v>
      </c>
      <c r="I6" s="1877">
        <f>'Крышные ВКРФм (2)'!I7*'Крышные ВКРФм (2)'!J7</f>
        <v>345304.96</v>
      </c>
    </row>
    <row r="7" spans="1:10">
      <c r="A7" s="1875" t="s">
        <v>3407</v>
      </c>
      <c r="B7" s="1878">
        <v>0.25</v>
      </c>
      <c r="C7" s="1876">
        <v>1500</v>
      </c>
      <c r="D7" s="1877">
        <f>'Крышные ВКРФм (2)'!D8*'Крышные ВКРФм (2)'!J8</f>
        <v>164398.08000000002</v>
      </c>
      <c r="E7" s="1877">
        <f>'Крышные ВКРФм (2)'!E8*'Крышные ВКРФм (2)'!J8</f>
        <v>580567.68000000005</v>
      </c>
      <c r="F7" s="1877">
        <f>'Крышные ВКРФм (2)'!F8*'Крышные ВКРФм (2)'!J8</f>
        <v>185422.16</v>
      </c>
      <c r="G7" s="1877">
        <f>'Крышные ВКРФм (2)'!G8*'Крышные ВКРФм (2)'!J8</f>
        <v>670134.07999999996</v>
      </c>
      <c r="H7" s="1877">
        <f>'Крышные ВКРФм (2)'!H8*'Крышные ВКРФм (2)'!J8</f>
        <v>325685.36</v>
      </c>
      <c r="I7" s="1877">
        <f>'Крышные ВКРФм (2)'!I8*'Крышные ВКРФм (2)'!J8</f>
        <v>348452.72000000003</v>
      </c>
    </row>
    <row r="8" spans="1:10">
      <c r="A8" s="1875">
        <v>6</v>
      </c>
      <c r="B8" s="1878">
        <v>1.5</v>
      </c>
      <c r="C8" s="1876">
        <v>3000</v>
      </c>
      <c r="D8" s="1877">
        <f>'Крышные ВКРФм (2)'!D9*'Крышные ВКРФм (2)'!J9</f>
        <v>177531.2</v>
      </c>
      <c r="E8" s="1877">
        <f>'Крышные ВКРФм (2)'!E9*'Крышные ВКРФм (2)'!J9</f>
        <v>605946.88</v>
      </c>
      <c r="F8" s="1877">
        <f>'Крышные ВКРФм (2)'!F9*'Крышные ВКРФм (2)'!J9</f>
        <v>207961.60000000001</v>
      </c>
      <c r="G8" s="1877">
        <f>'Крышные ВКРФм (2)'!G9*'Крышные ВКРФм (2)'!J9</f>
        <v>696677.52</v>
      </c>
      <c r="H8" s="1877">
        <f>'Крышные ВКРФм (2)'!H9*'Крышные ВКРФм (2)'!J9</f>
        <v>342163.36</v>
      </c>
      <c r="I8" s="1877">
        <f>'Крышные ВКРФм (2)'!I9*'Крышные ВКРФм (2)'!J9</f>
        <v>365706.88</v>
      </c>
    </row>
    <row r="9" spans="1:10">
      <c r="A9" s="1875" t="s">
        <v>3407</v>
      </c>
      <c r="B9" s="1878">
        <v>2.2000000000000002</v>
      </c>
      <c r="C9" s="1876">
        <v>3000</v>
      </c>
      <c r="D9" s="1877">
        <f>'Крышные ВКРФм (2)'!D10*'Крышные ВКРФм (2)'!J10</f>
        <v>178332</v>
      </c>
      <c r="E9" s="1877">
        <f>'Крышные ВКРФм (2)'!E10*'Крышные ВКРФм (2)'!J10</f>
        <v>610579.20000000007</v>
      </c>
      <c r="F9" s="1877">
        <f>'Крышные ВКРФм (2)'!F10*'Крышные ВКРФм (2)'!J10</f>
        <v>214959.36000000002</v>
      </c>
      <c r="G9" s="1877">
        <f>'Крышные ВКРФм (2)'!G10*'Крышные ВКРФм (2)'!J10</f>
        <v>703675.28</v>
      </c>
      <c r="H9" s="1877">
        <f>'Крышные ВКРФм (2)'!H10*'Крышные ВКРФм (2)'!J10</f>
        <v>342951.84</v>
      </c>
      <c r="I9" s="1877">
        <f>'Крышные ВКРФм (2)'!I10*'Крышные ВКРФм (2)'!J10</f>
        <v>366495.36</v>
      </c>
    </row>
    <row r="10" spans="1:10">
      <c r="A10" s="3661" t="s">
        <v>3408</v>
      </c>
      <c r="B10" s="3661"/>
      <c r="C10" s="3661"/>
      <c r="D10" s="3661"/>
      <c r="E10" s="3661"/>
      <c r="F10" s="3661"/>
      <c r="G10" s="3661"/>
      <c r="H10" s="3661"/>
      <c r="I10" s="3661"/>
    </row>
    <row r="11" spans="1:10">
      <c r="A11" s="1875">
        <v>6</v>
      </c>
      <c r="B11" s="1878">
        <v>0.25</v>
      </c>
      <c r="C11" s="1879">
        <v>1500</v>
      </c>
      <c r="D11" s="1877">
        <f>'Крышные ВКРФм (2)'!D12*'Крышные ВКРФм (2)'!J12</f>
        <v>172738.72</v>
      </c>
      <c r="E11" s="1877">
        <f>'Крышные ВКРФм (2)'!E12*'Крышные ВКРФм (2)'!J12</f>
        <v>602583.52</v>
      </c>
      <c r="F11" s="1877">
        <f>'Крышные ВКРФм (2)'!F12*'Крышные ВКРФм (2)'!J12</f>
        <v>207290.16</v>
      </c>
      <c r="G11" s="1877">
        <f>'Крышные ВКРФм (2)'!G12*'Крышные ВКРФм (2)'!J12</f>
        <v>723091.6</v>
      </c>
      <c r="H11" s="1877">
        <f>'Крышные ВКРФм (2)'!H12*'Крышные ВКРФм (2)'!J12</f>
        <v>341202.4</v>
      </c>
      <c r="I11" s="1880">
        <f>'Крышные ВКРФм (2)'!I12*'Крышные ВКРФм (2)'!J12</f>
        <v>365103.2</v>
      </c>
    </row>
    <row r="12" spans="1:10">
      <c r="A12" s="1875" t="s">
        <v>3406</v>
      </c>
      <c r="B12" s="1878">
        <v>0.37</v>
      </c>
      <c r="C12" s="1879">
        <v>1500</v>
      </c>
      <c r="D12" s="1877">
        <f>'Крышные ВКРФм (2)'!D13*'Крышные ВКРФм (2)'!J13</f>
        <v>172738.72</v>
      </c>
      <c r="E12" s="1877">
        <f>'Крышные ВКРФм (2)'!E13*'Крышные ВКРФм (2)'!J13</f>
        <v>602583.52</v>
      </c>
      <c r="F12" s="1877">
        <f>'Крышные ВКРФм (2)'!F13*'Крышные ВКРФм (2)'!J13</f>
        <v>207290.16</v>
      </c>
      <c r="G12" s="1877">
        <f>'Крышные ВКРФм (2)'!G13*'Крышные ВКРФм (2)'!J13</f>
        <v>723091.6</v>
      </c>
      <c r="H12" s="1877">
        <f>'Крышные ВКРФм (2)'!H13*'Крышные ВКРФм (2)'!J13</f>
        <v>341202.4</v>
      </c>
      <c r="I12" s="1880">
        <f>'Крышные ВКРФм (2)'!I13*'Крышные ВКРФм (2)'!J13</f>
        <v>365103.2</v>
      </c>
    </row>
    <row r="13" spans="1:10">
      <c r="A13" s="1875" t="s">
        <v>3407</v>
      </c>
      <c r="B13" s="1876">
        <v>0.55000000000000004</v>
      </c>
      <c r="C13" s="1879">
        <v>1500</v>
      </c>
      <c r="D13" s="1877">
        <f>'Крышные ВКРФм (2)'!D14*'Крышные ВКРФм (2)'!J14</f>
        <v>182908.88</v>
      </c>
      <c r="E13" s="1877">
        <f>'Крышные ВКРФм (2)'!E14*'Крышные ВКРФм (2)'!J14</f>
        <v>644416.07999999996</v>
      </c>
      <c r="F13" s="1877">
        <f>'Крышные ВКРФм (2)'!F14*'Крышные ВКРФм (2)'!J14</f>
        <v>219493.12</v>
      </c>
      <c r="G13" s="1877">
        <f>'Крышные ВКРФм (2)'!G14*'Крышные ВКРФм (2)'!J14</f>
        <v>773307.92</v>
      </c>
      <c r="H13" s="1877">
        <f>'Крышные ВКРФм (2)'!H14*'Крышные ВКРФм (2)'!J14</f>
        <v>345545.2</v>
      </c>
      <c r="I13" s="1880">
        <f>'Крышные ВКРФм (2)'!I14*'Крышные ВКРФм (2)'!J14</f>
        <v>369452.16000000003</v>
      </c>
    </row>
    <row r="14" spans="1:10">
      <c r="A14" s="1875" t="s">
        <v>3406</v>
      </c>
      <c r="B14" s="1876">
        <v>3</v>
      </c>
      <c r="C14" s="1879">
        <v>3000</v>
      </c>
      <c r="D14" s="1877"/>
      <c r="E14" s="1877"/>
      <c r="F14" s="1877"/>
      <c r="G14" s="1877"/>
      <c r="H14" s="1877">
        <f>'Крышные ВКРФм (2)'!H15*'Крышные ВКРФм (2)'!J15</f>
        <v>373801.12</v>
      </c>
      <c r="I14" s="1880">
        <f>'Крышные ВКРФм (2)'!I15*'Крышные ВКРФм (2)'!J15</f>
        <v>399155.68</v>
      </c>
    </row>
    <row r="15" spans="1:10">
      <c r="A15" s="1875" t="s">
        <v>3407</v>
      </c>
      <c r="B15" s="1876">
        <v>4</v>
      </c>
      <c r="C15" s="1879">
        <v>3000</v>
      </c>
      <c r="D15" s="1877"/>
      <c r="E15" s="1877"/>
      <c r="F15" s="1877"/>
      <c r="G15" s="1877"/>
      <c r="H15" s="1877">
        <f>'Крышные ВКРФм (2)'!H16*'Крышные ВКРФм (2)'!J16</f>
        <v>389010.16000000003</v>
      </c>
      <c r="I15" s="1880">
        <f>'Крышные ВКРФм (2)'!I16*'Крышные ВКРФм (2)'!J16</f>
        <v>415812.32</v>
      </c>
    </row>
    <row r="16" spans="1:10">
      <c r="A16" s="3661" t="s">
        <v>3409</v>
      </c>
      <c r="B16" s="3661"/>
      <c r="C16" s="3661"/>
      <c r="D16" s="3661"/>
      <c r="E16" s="3661"/>
      <c r="F16" s="3661"/>
      <c r="G16" s="3661"/>
      <c r="H16" s="3661"/>
      <c r="I16" s="3661"/>
    </row>
    <row r="17" spans="1:9">
      <c r="A17" s="1875">
        <v>6</v>
      </c>
      <c r="B17" s="1876">
        <v>0.55000000000000004</v>
      </c>
      <c r="C17" s="1879">
        <v>1500</v>
      </c>
      <c r="D17" s="1877">
        <f>'Крышные ВКРФм (2)'!D18*'Крышные ВКРФм (2)'!J18</f>
        <v>187387.2</v>
      </c>
      <c r="E17" s="1877">
        <f>'Крышные ВКРФм (2)'!E18*'Крышные ВКРФм (2)'!J18</f>
        <v>687086.4</v>
      </c>
      <c r="F17" s="1877">
        <f>'Крышные ВКРФм (2)'!F18*'Крышные ВКРФм (2)'!J18</f>
        <v>225148</v>
      </c>
      <c r="G17" s="1877">
        <f>'Крышные ВКРФм (2)'!G18*'Крышные ВКРФм (2)'!J18</f>
        <v>824700.8</v>
      </c>
      <c r="H17" s="1877">
        <f>'Крышные ВКРФм (2)'!H18*'Крышные ВКРФм (2)'!J18</f>
        <v>385326.48</v>
      </c>
      <c r="I17" s="1880">
        <f>'Крышные ВКРФм (2)'!I18*'Крышные ВКРФм (2)'!J18</f>
        <v>412793.92</v>
      </c>
    </row>
    <row r="18" spans="1:9">
      <c r="A18" s="1875" t="s">
        <v>3406</v>
      </c>
      <c r="B18" s="1876">
        <v>0.75</v>
      </c>
      <c r="C18" s="1879">
        <v>1500</v>
      </c>
      <c r="D18" s="1877">
        <f>'Крышные ВКРФм (2)'!D19*'Крышные ВКРФм (2)'!J19</f>
        <v>190448.72</v>
      </c>
      <c r="E18" s="1877">
        <f>'Крышные ВКРФм (2)'!E19*'Крышные ВКРФм (2)'!J19</f>
        <v>690061.68</v>
      </c>
      <c r="F18" s="1877">
        <f>'Крышные ВКРФм (2)'!F19*'Крышные ВКРФм (2)'!J19</f>
        <v>228536</v>
      </c>
      <c r="G18" s="1877">
        <f>'Крышные ВКРФм (2)'!G19*'Крышные ВКРФм (2)'!J19</f>
        <v>828070.32000000007</v>
      </c>
      <c r="H18" s="1877">
        <f>'Крышные ВКРФм (2)'!H19*'Крышные ВКРФм (2)'!J19</f>
        <v>388468.08</v>
      </c>
      <c r="I18" s="1880">
        <f>'Крышные ВКРФм (2)'!I19*'Крышные ВКРФм (2)'!J19</f>
        <v>415153.2</v>
      </c>
    </row>
    <row r="19" spans="1:9">
      <c r="A19" s="1875" t="s">
        <v>3407</v>
      </c>
      <c r="B19" s="1876">
        <v>1.1000000000000001</v>
      </c>
      <c r="C19" s="1879">
        <v>1500</v>
      </c>
      <c r="D19" s="1877">
        <f>'Крышные ВКРФм (2)'!D20*'Крышные ВКРФм (2)'!J20</f>
        <v>205756.32</v>
      </c>
      <c r="E19" s="1877">
        <f>'Крышные ВКРФм (2)'!E20*'Крышные ВКРФм (2)'!J20</f>
        <v>719093.76000000001</v>
      </c>
      <c r="F19" s="1877">
        <f>'Крышные ВКРФм (2)'!F20*'Крышные ВКРФм (2)'!J20</f>
        <v>246917.44</v>
      </c>
      <c r="G19" s="1877">
        <f>'Крышные ВКРФм (2)'!G20*'Крышные ВКРФм (2)'!J20</f>
        <v>862911.28</v>
      </c>
      <c r="H19" s="1877">
        <f>'Крышные ВКРФм (2)'!H20*'Крышные ВКРФм (2)'!J20</f>
        <v>397098.23999999999</v>
      </c>
      <c r="I19" s="1880">
        <f>'Крышные ВКРФм (2)'!I20*'Крышные ВКРФм (2)'!J20</f>
        <v>425354.16000000003</v>
      </c>
    </row>
    <row r="20" spans="1:9">
      <c r="A20" s="1875">
        <v>6</v>
      </c>
      <c r="B20" s="1876">
        <v>5.5</v>
      </c>
      <c r="C20" s="1879">
        <v>3000</v>
      </c>
      <c r="D20" s="1877"/>
      <c r="E20" s="1877"/>
      <c r="F20" s="1877"/>
      <c r="G20" s="1877"/>
      <c r="H20" s="1877">
        <f>'Крышные ВКРФм (2)'!H21*'Крышные ВКРФм (2)'!J21</f>
        <v>440261.36</v>
      </c>
      <c r="I20" s="1880">
        <f>'Крышные ВКРФм (2)'!I21*'Крышные ВКРФм (2)'!J21</f>
        <v>470870.4</v>
      </c>
    </row>
    <row r="21" spans="1:9">
      <c r="A21" s="1875" t="s">
        <v>3407</v>
      </c>
      <c r="B21" s="1876">
        <v>7.5</v>
      </c>
      <c r="C21" s="1879">
        <v>3000</v>
      </c>
      <c r="D21" s="1877"/>
      <c r="E21" s="1877"/>
      <c r="F21" s="1877"/>
      <c r="G21" s="1877"/>
      <c r="H21" s="1877">
        <f>'Крышные ВКРФм (2)'!H22*'Крышные ВКРФм (2)'!J22</f>
        <v>487348.4</v>
      </c>
      <c r="I21" s="1880">
        <f>'Крышные ВКРФм (2)'!I22*'Крышные ВКРФм (2)'!J22</f>
        <v>521099.04000000004</v>
      </c>
    </row>
    <row r="22" spans="1:9">
      <c r="A22" s="3661" t="s">
        <v>3410</v>
      </c>
      <c r="B22" s="3661"/>
      <c r="C22" s="3661"/>
      <c r="D22" s="3661"/>
      <c r="E22" s="3661"/>
      <c r="F22" s="3661"/>
      <c r="G22" s="3661"/>
      <c r="H22" s="3661"/>
      <c r="I22" s="3661"/>
    </row>
    <row r="23" spans="1:9">
      <c r="A23" s="1875">
        <v>6</v>
      </c>
      <c r="B23" s="1876">
        <v>0.25</v>
      </c>
      <c r="C23" s="1879">
        <v>1000</v>
      </c>
      <c r="D23" s="1877">
        <f>'Крышные ВКРФм (2)'!D24*'Крышные ВКРФм (2)'!J24</f>
        <v>208516</v>
      </c>
      <c r="E23" s="1877">
        <f>'Крышные ВКРФм (2)'!E24*'Крышные ВКРФм (2)'!J24</f>
        <v>748932.8</v>
      </c>
      <c r="F23" s="1877">
        <f>'Крышные ВКРФм (2)'!F24*'Крышные ВКРФм (2)'!J24</f>
        <v>252683.2</v>
      </c>
      <c r="G23" s="1877">
        <f>'Крышные ВКРФм (2)'!G24*'Крышные ВКРФм (2)'!J24</f>
        <v>898436</v>
      </c>
      <c r="H23" s="1877">
        <f>'Крышные ВКРФм (2)'!H24*'Крышные ВКРФм (2)'!J24</f>
        <v>412793.92</v>
      </c>
      <c r="I23" s="1880">
        <f>'Крышные ВКРФм (2)'!I24*'Крышные ВКРФм (2)'!J24</f>
        <v>441832.16000000003</v>
      </c>
    </row>
    <row r="24" spans="1:9">
      <c r="A24" s="1875" t="s">
        <v>3406</v>
      </c>
      <c r="B24" s="1878">
        <v>0.37</v>
      </c>
      <c r="C24" s="1879">
        <v>1000</v>
      </c>
      <c r="D24" s="1877">
        <f>'Крышные ВКРФм (2)'!D25*'Крышные ВКРФм (2)'!J25</f>
        <v>213086.72</v>
      </c>
      <c r="E24" s="1877">
        <f>'Крышные ВКРФм (2)'!E25*'Крышные ВКРФм (2)'!J25</f>
        <v>751088.8</v>
      </c>
      <c r="F24" s="1877">
        <f>'Крышные ВКРФм (2)'!F25*'Крышные ВКРФм (2)'!J25</f>
        <v>255874.08000000002</v>
      </c>
      <c r="G24" s="1877">
        <f>'Крышные ВКРФм (2)'!G25*'Крышные ВКРФм (2)'!J25</f>
        <v>901300.4</v>
      </c>
      <c r="H24" s="1877">
        <f>'Крышные ВКРФм (2)'!H25*'Крышные ВКРФм (2)'!J25</f>
        <v>416717.84</v>
      </c>
      <c r="I24" s="1880">
        <f>'Крышные ВКРФм (2)'!I25*'Крышные ВКРФм (2)'!J25</f>
        <v>445756.08</v>
      </c>
    </row>
    <row r="25" spans="1:9">
      <c r="A25" s="1875" t="s">
        <v>3407</v>
      </c>
      <c r="B25" s="1876">
        <v>0.55000000000000004</v>
      </c>
      <c r="C25" s="1879">
        <v>1000</v>
      </c>
      <c r="D25" s="1877">
        <f>'Крышные ВКРФм (2)'!D26*'Крышные ВКРФм (2)'!J26</f>
        <v>226774.24</v>
      </c>
      <c r="E25" s="1877">
        <f>'Крышные ВКРФм (2)'!E26*'Крышные ВКРФм (2)'!J26</f>
        <v>760002.32000000007</v>
      </c>
      <c r="F25" s="1877">
        <f>'Крышные ВКРФм (2)'!F26*'Крышные ВКРФм (2)'!J26</f>
        <v>273177.52</v>
      </c>
      <c r="G25" s="1877">
        <f>'Крышные ВКРФм (2)'!G26*'Крышные ВКРФм (2)'!J26</f>
        <v>912000.32000000007</v>
      </c>
      <c r="H25" s="1877">
        <f>'Крышные ВКРФм (2)'!H26*'Крышные ВКРФм (2)'!J26</f>
        <v>419077.12</v>
      </c>
      <c r="I25" s="1880">
        <f>'Крышные ВКРФм (2)'!I26*'Крышные ВКРФм (2)'!J26</f>
        <v>448897.68</v>
      </c>
    </row>
    <row r="26" spans="1:9">
      <c r="A26" s="1875">
        <v>6</v>
      </c>
      <c r="B26" s="1876">
        <v>1.1000000000000001</v>
      </c>
      <c r="C26" s="1879">
        <v>1500</v>
      </c>
      <c r="D26" s="1877">
        <f>'Крышные ВКРФм (2)'!D27*'Крышные ВКРФм (2)'!J27</f>
        <v>213924.48000000001</v>
      </c>
      <c r="E26" s="1877">
        <f>'Крышные ВКРФм (2)'!E27*'Крышные ВКРФм (2)'!J27</f>
        <v>751926.56</v>
      </c>
      <c r="F26" s="1877">
        <f>'Крышные ВКРФм (2)'!F27*'Крышные ВКРФм (2)'!J27</f>
        <v>256711.84</v>
      </c>
      <c r="G26" s="1877">
        <f>'Крышные ВКРФм (2)'!G27*'Крышные ВКРФм (2)'!J27</f>
        <v>902316.8</v>
      </c>
      <c r="H26" s="1877">
        <f>'Крышные ВКРФм (2)'!H27*'Крышные ВКРФм (2)'!J27</f>
        <v>430060.4</v>
      </c>
      <c r="I26" s="1880">
        <f>'Крышные ВКРФм (2)'!I27*'Крышные ВКРФм (2)'!J27</f>
        <v>460669.44</v>
      </c>
    </row>
    <row r="27" spans="1:9">
      <c r="A27" s="1875" t="s">
        <v>3406</v>
      </c>
      <c r="B27" s="1876">
        <v>1.5</v>
      </c>
      <c r="C27" s="1879">
        <v>1500</v>
      </c>
      <c r="D27" s="1877">
        <f>'Крышные ВКРФм (2)'!D28*'Крышные ВКРФм (2)'!J28</f>
        <v>213924.48000000001</v>
      </c>
      <c r="E27" s="1877">
        <f>'Крышные ВКРФм (2)'!E28*'Крышные ВКРФм (2)'!J28</f>
        <v>751926.56</v>
      </c>
      <c r="F27" s="1877">
        <f>'Крышные ВКРФм (2)'!F28*'Крышные ВКРФм (2)'!J28</f>
        <v>256711.84</v>
      </c>
      <c r="G27" s="1877">
        <f>'Крышные ВКРФм (2)'!G28*'Крышные ВКРФм (2)'!J28</f>
        <v>902316.8</v>
      </c>
      <c r="H27" s="1877">
        <f>'Крышные ВКРФм (2)'!H28*'Крышные ВКРФм (2)'!J28</f>
        <v>430060.4</v>
      </c>
      <c r="I27" s="1880">
        <f>'Крышные ВКРФм (2)'!I28*'Крышные ВКРФм (2)'!J28</f>
        <v>460669.44</v>
      </c>
    </row>
    <row r="28" spans="1:9">
      <c r="A28" s="1875" t="s">
        <v>3407</v>
      </c>
      <c r="B28" s="1876">
        <v>2.2000000000000002</v>
      </c>
      <c r="C28" s="1879">
        <v>1500</v>
      </c>
      <c r="D28" s="1877">
        <f>'Крышные ВКРФм (2)'!D29*'Крышные ВКРФм (2)'!J29</f>
        <v>232034.88</v>
      </c>
      <c r="E28" s="1877">
        <f>'Крышные ВКРФм (2)'!E29*'Крышные ВКРФм (2)'!J29</f>
        <v>765269.12</v>
      </c>
      <c r="F28" s="1877">
        <f>'Крышные ВКРФм (2)'!F29*'Крышные ВКРФм (2)'!J29</f>
        <v>278444.32</v>
      </c>
      <c r="G28" s="1877">
        <f>'Крышные ВКРФм (2)'!G29*'Крышные ВКРФм (2)'!J29</f>
        <v>918160.32000000007</v>
      </c>
      <c r="H28" s="1877">
        <f>'Крышные ВКРФм (2)'!H29*'Крышные ВКРФм (2)'!J29</f>
        <v>447326.88</v>
      </c>
      <c r="I28" s="1880">
        <f>'Крышные ВКРФм (2)'!I29*'Крышные ВКРФм (2)'!J29</f>
        <v>478718.24</v>
      </c>
    </row>
    <row r="29" spans="1:9">
      <c r="A29" s="3661" t="s">
        <v>3411</v>
      </c>
      <c r="B29" s="3661"/>
      <c r="C29" s="3661"/>
      <c r="D29" s="3661"/>
      <c r="E29" s="3661"/>
      <c r="F29" s="3661"/>
      <c r="G29" s="3661"/>
      <c r="H29" s="3661"/>
      <c r="I29" s="3661"/>
    </row>
    <row r="30" spans="1:9">
      <c r="A30" s="1875">
        <v>6</v>
      </c>
      <c r="B30" s="1876">
        <v>0.55000000000000004</v>
      </c>
      <c r="C30" s="1879">
        <v>1000</v>
      </c>
      <c r="D30" s="1877">
        <f>'Крышные ВКРФм (2)'!D31*'Крышные ВКРФм (2)'!J31</f>
        <v>261793.84</v>
      </c>
      <c r="E30" s="1877">
        <f>'Крышные ВКРФм (2)'!E31*'Крышные ВКРФм (2)'!J31</f>
        <v>757569.12</v>
      </c>
      <c r="F30" s="1877">
        <f>'Крышные ВКРФм (2)'!F31*'Крышные ВКРФм (2)'!J31</f>
        <v>314160</v>
      </c>
      <c r="G30" s="1877">
        <f>'Крышные ВКРФм (2)'!G31*'Крышные ВКРФм (2)'!J31</f>
        <v>909086.64</v>
      </c>
      <c r="H30" s="1877">
        <f>'Крышные ВКРФм (2)'!H31*'Крышные ВКРФм (2)'!J31</f>
        <v>432505.92</v>
      </c>
      <c r="I30" s="1880">
        <f>'Крышные ВКРФм (2)'!I31*'Крышные ВКРФм (2)'!J31</f>
        <v>463053.36</v>
      </c>
    </row>
    <row r="31" spans="1:9">
      <c r="A31" s="1875" t="s">
        <v>3406</v>
      </c>
      <c r="B31" s="1876">
        <v>0.75</v>
      </c>
      <c r="C31" s="1879">
        <v>1000</v>
      </c>
      <c r="D31" s="1877">
        <f>'Крышные ВКРФм (2)'!D32*'Крышные ВКРФм (2)'!J32</f>
        <v>268699.2</v>
      </c>
      <c r="E31" s="1877">
        <f>'Крышные ВКРФм (2)'!E32*'Крышные ВКРФм (2)'!J32</f>
        <v>765195.20000000007</v>
      </c>
      <c r="F31" s="1877">
        <f>'Крышные ВКРФм (2)'!F32*'Крышные ВКРФм (2)'!J32</f>
        <v>321681.36</v>
      </c>
      <c r="G31" s="1877">
        <f>'Крышные ВКРФм (2)'!G32*'Крышные ВКРФм (2)'!J32</f>
        <v>917039.20000000007</v>
      </c>
      <c r="H31" s="1877">
        <f>'Крышные ВКРФм (2)'!H32*'Крышные ВКРФм (2)'!J32</f>
        <v>440144.32</v>
      </c>
      <c r="I31" s="1880">
        <f>'Крышные ВКРФм (2)'!I32*'Крышные ВКРФм (2)'!J32</f>
        <v>470691.76</v>
      </c>
    </row>
    <row r="32" spans="1:9">
      <c r="A32" s="1875" t="s">
        <v>3407</v>
      </c>
      <c r="B32" s="1876">
        <v>1.1000000000000001</v>
      </c>
      <c r="C32" s="1879">
        <v>1000</v>
      </c>
      <c r="D32" s="1877">
        <f>'Крышные ВКРФм (2)'!D33*'Крышные ВКРФм (2)'!J33</f>
        <v>283785.03999999998</v>
      </c>
      <c r="E32" s="1877">
        <f>'Крышные ВКРФм (2)'!E33*'Крышные ВКРФм (2)'!J33</f>
        <v>779702</v>
      </c>
      <c r="F32" s="1877">
        <f>'Крышные ВКРФм (2)'!F33*'Крышные ВКРФм (2)'!J33</f>
        <v>340543.28</v>
      </c>
      <c r="G32" s="1877">
        <f>'Крышные ВКРФм (2)'!G33*'Крышные ВКРФм (2)'!J33</f>
        <v>935636.24</v>
      </c>
      <c r="H32" s="1877">
        <f>'Крышные ВКРФм (2)'!H33*'Крышные ВКРФм (2)'!J33</f>
        <v>440840.4</v>
      </c>
      <c r="I32" s="1880">
        <f>'Крышные ВКРФм (2)'!I33*'Крышные ВКРФм (2)'!J33</f>
        <v>471381.68</v>
      </c>
    </row>
    <row r="33" spans="1:9">
      <c r="A33" s="1875" t="s">
        <v>3406</v>
      </c>
      <c r="B33" s="1876">
        <v>2.2000000000000002</v>
      </c>
      <c r="C33" s="1879">
        <v>1500</v>
      </c>
      <c r="D33" s="1877">
        <f>'Крышные ВКРФм (2)'!D34*'Крышные ВКРФм (2)'!J34</f>
        <v>272081.03999999998</v>
      </c>
      <c r="E33" s="1877">
        <f>'Крышные ВКРФм (2)'!E34*'Крышные ВКРФм (2)'!J34</f>
        <v>768872.72</v>
      </c>
      <c r="F33" s="1877">
        <f>'Крышные ВКРФм (2)'!F34*'Крышные ВКРФм (2)'!J34</f>
        <v>326492.32</v>
      </c>
      <c r="G33" s="1877">
        <f>'Крышные ВКРФм (2)'!G34*'Крышные ВКРФм (2)'!J34</f>
        <v>922650.96000000008</v>
      </c>
      <c r="H33" s="1877">
        <f>'Крышные ВКРФм (2)'!H34*'Крышные ВКРФм (2)'!J34</f>
        <v>456807.12</v>
      </c>
      <c r="I33" s="1880">
        <f>'Крышные ВКРФм (2)'!I34*'Крышные ВКРФм (2)'!J34</f>
        <v>489436.64</v>
      </c>
    </row>
    <row r="34" spans="1:9">
      <c r="A34" s="1875" t="s">
        <v>3407</v>
      </c>
      <c r="B34" s="1876">
        <v>3</v>
      </c>
      <c r="C34" s="1879">
        <v>1500</v>
      </c>
      <c r="D34" s="1877">
        <f>'Крышные ВКРФм (2)'!D35*'Крышные ВКРФм (2)'!J35</f>
        <v>283785.03999999998</v>
      </c>
      <c r="E34" s="1877">
        <f>'Крышные ВКРФм (2)'!E35*'Крышные ВКРФм (2)'!J35</f>
        <v>786859.92</v>
      </c>
      <c r="F34" s="1877">
        <f>'Крышные ВКРФм (2)'!F35*'Крышные ВКРФм (2)'!J35</f>
        <v>347399.36</v>
      </c>
      <c r="G34" s="1877">
        <f>'Крышные ВКРФм (2)'!G35*'Крышные ВКРФм (2)'!J35</f>
        <v>944229.44000000006</v>
      </c>
      <c r="H34" s="1877">
        <f>'Крышные ВКРФм (2)'!H35*'Крышные ВКРФм (2)'!J35</f>
        <v>470691.76</v>
      </c>
      <c r="I34" s="1880">
        <f>'Крышные ВКРФм (2)'!I35*'Крышные ВКРФм (2)'!J35</f>
        <v>504011.2</v>
      </c>
    </row>
    <row r="35" spans="1:9">
      <c r="A35" s="3661" t="s">
        <v>3412</v>
      </c>
      <c r="B35" s="3661"/>
      <c r="C35" s="3661"/>
      <c r="D35" s="3661"/>
      <c r="E35" s="3661"/>
      <c r="F35" s="3661"/>
      <c r="G35" s="3661"/>
      <c r="H35" s="3661"/>
      <c r="I35" s="3661"/>
    </row>
    <row r="36" spans="1:9">
      <c r="A36" s="1875" t="s">
        <v>3406</v>
      </c>
      <c r="B36" s="1876">
        <v>1.1000000000000001</v>
      </c>
      <c r="C36" s="1879">
        <v>1000</v>
      </c>
      <c r="D36" s="1877">
        <f>'Крышные ВКРФм (2)'!D37*'Крышные ВКРФм (2)'!J37</f>
        <v>309663.2</v>
      </c>
      <c r="E36" s="1877">
        <f>'Крышные ВКРФм (2)'!E37*'Крышные ВКРФм (2)'!J37</f>
        <v>781328.24</v>
      </c>
      <c r="F36" s="1877">
        <f>'Крышные ВКРФм (2)'!F37*'Крышные ВКРФм (2)'!J37</f>
        <v>371595.84</v>
      </c>
      <c r="G36" s="1877">
        <f>'Крышные ВКРФм (2)'!G37*'Крышные ВКРФм (2)'!J37</f>
        <v>937595.12</v>
      </c>
      <c r="H36" s="1877">
        <f>'Крышные ВКРФм (2)'!H37*'Крышные ВКРФм (2)'!J37</f>
        <v>520674</v>
      </c>
      <c r="I36" s="1880">
        <f>'Крышные ВКРФм (2)'!I37*'Крышные ВКРФм (2)'!J37</f>
        <v>556771.6</v>
      </c>
    </row>
    <row r="37" spans="1:9">
      <c r="A37" s="1875" t="s">
        <v>3407</v>
      </c>
      <c r="B37" s="1876">
        <v>1.5</v>
      </c>
      <c r="C37" s="1879">
        <v>1000</v>
      </c>
      <c r="D37" s="1877">
        <f>'Крышные ВКРФм (2)'!D38*'Крышные ВКРФм (2)'!J38</f>
        <v>334401.76</v>
      </c>
      <c r="E37" s="1877">
        <f>'Крышные ВКРФм (2)'!E38*'Крышные ВКРФм (2)'!J38</f>
        <v>857373.44000000006</v>
      </c>
      <c r="F37" s="1877">
        <f>'Крышные ВКРФм (2)'!F38*'Крышные ВКРФм (2)'!J38</f>
        <v>401280.88</v>
      </c>
      <c r="G37" s="1877">
        <f>'Крышные ВКРФм (2)'!G38*'Крышные ВКРФм (2)'!J38</f>
        <v>1028855.52</v>
      </c>
      <c r="H37" s="1877">
        <f>'Крышные ВКРФм (2)'!H38*'Крышные ВКРФм (2)'!J38</f>
        <v>536640.72</v>
      </c>
      <c r="I37" s="1880">
        <f>'Крышные ВКРФм (2)'!I38*'Крышные ВКРФм (2)'!J38</f>
        <v>574130.48</v>
      </c>
    </row>
    <row r="38" spans="1:9">
      <c r="A38" s="1875" t="s">
        <v>3406</v>
      </c>
      <c r="B38" s="1876">
        <v>4</v>
      </c>
      <c r="C38" s="1879">
        <v>1500</v>
      </c>
      <c r="D38" s="1877">
        <f>'Крышные ВКРФм (2)'!D39*'Крышные ВКРФм (2)'!J39</f>
        <v>317658.88</v>
      </c>
      <c r="E38" s="1877">
        <f>'Крышные ВКРФм (2)'!E39*'Крышные ВКРФм (2)'!J39</f>
        <v>804828.64</v>
      </c>
      <c r="F38" s="1877">
        <f>'Крышные ВКРФм (2)'!F39*'Крышные ВКРФм (2)'!J39</f>
        <v>381193.12</v>
      </c>
      <c r="G38" s="1877">
        <f>'Крышные ВКРФм (2)'!G39*'Крышные ВКРФм (2)'!J39</f>
        <v>965801.76</v>
      </c>
      <c r="H38" s="1877">
        <f>'Крышные ВКРФм (2)'!H39*'Крышные ВКРФм (2)'!J39</f>
        <v>554689.52</v>
      </c>
      <c r="I38" s="1880">
        <f>'Крышные ВКРФм (2)'!I39*'Крышные ВКРФм (2)'!J39</f>
        <v>593571.44000000006</v>
      </c>
    </row>
    <row r="39" spans="1:9">
      <c r="A39" s="1875" t="s">
        <v>3407</v>
      </c>
      <c r="B39" s="1876">
        <v>5.5</v>
      </c>
      <c r="C39" s="1879">
        <v>1500</v>
      </c>
      <c r="D39" s="1877">
        <f>'Крышные ВКРФм (2)'!D40*'Крышные ВКРФм (2)'!J40</f>
        <v>350393.12</v>
      </c>
      <c r="E39" s="1877">
        <f>'Крышные ВКРФм (2)'!E40*'Крышные ВКРФм (2)'!J40</f>
        <v>968007.04</v>
      </c>
      <c r="F39" s="1877">
        <f>'Крышные ВКРФм (2)'!F40*'Крышные ВКРФм (2)'!J40</f>
        <v>420475.44</v>
      </c>
      <c r="G39" s="1877">
        <f>'Крышные ВКРФм (2)'!G40*'Крышные ВКРФм (2)'!J40</f>
        <v>1028855.52</v>
      </c>
      <c r="H39" s="1877">
        <f>'Крышные ВКРФм (2)'!H40*'Крышные ВКРФм (2)'!J40</f>
        <v>594261.36</v>
      </c>
      <c r="I39" s="1880">
        <f>'Крышные ВКРФм (2)'!I40*'Крышные ВКРФм (2)'!J40</f>
        <v>635915.28</v>
      </c>
    </row>
    <row r="40" spans="1:9">
      <c r="A40" s="3661" t="s">
        <v>3413</v>
      </c>
      <c r="B40" s="3661"/>
      <c r="C40" s="3661"/>
      <c r="D40" s="3661"/>
      <c r="E40" s="3661"/>
      <c r="F40" s="3661"/>
      <c r="G40" s="3661"/>
      <c r="H40" s="3661"/>
      <c r="I40" s="3661"/>
    </row>
    <row r="41" spans="1:9">
      <c r="A41" s="1875">
        <v>6</v>
      </c>
      <c r="B41" s="1876">
        <v>0.75</v>
      </c>
      <c r="C41" s="1881" t="s">
        <v>3363</v>
      </c>
      <c r="D41" s="1877">
        <f>'Крышные ВКРФм (2)'!D42*'Крышные ВКРФм (2)'!J42</f>
        <v>368552.8</v>
      </c>
      <c r="E41" s="1877">
        <f>'Крышные ВКРФм (2)'!E42*'Крышные ВКРФм (2)'!J42</f>
        <v>908797.12</v>
      </c>
      <c r="F41" s="1877"/>
      <c r="G41" s="1877"/>
      <c r="H41" s="1877">
        <f>'Крышные ВКРФм (2)'!H42*'Крышные ВКРФм (2)'!J42</f>
        <v>615784.4</v>
      </c>
      <c r="I41" s="1880">
        <f>'Крышные ВКРФм (2)'!I42*'Крышные ВКРФм (2)'!J42</f>
        <v>658824.32000000007</v>
      </c>
    </row>
    <row r="42" spans="1:9">
      <c r="A42" s="1875" t="s">
        <v>3407</v>
      </c>
      <c r="B42" s="1876">
        <v>1.1000000000000001</v>
      </c>
      <c r="C42" s="1881" t="s">
        <v>3363</v>
      </c>
      <c r="D42" s="1877">
        <f>'Крышные ВКРФм (2)'!D43*'Крышные ВКРФм (2)'!J43</f>
        <v>368552.8</v>
      </c>
      <c r="E42" s="1877">
        <f>'Крышные ВКРФм (2)'!E43*'Крышные ВКРФм (2)'!J43</f>
        <v>908797.12</v>
      </c>
      <c r="F42" s="1877"/>
      <c r="G42" s="1877"/>
      <c r="H42" s="1877">
        <f>'Крышные ВКРФм (2)'!H43*'Крышные ВКРФм (2)'!J43</f>
        <v>633137.12</v>
      </c>
      <c r="I42" s="1880">
        <f>'Крышные ВКРФм (2)'!I43*'Крышные ВКРФм (2)'!J43</f>
        <v>678265.28</v>
      </c>
    </row>
    <row r="43" spans="1:9">
      <c r="A43" s="1875" t="s">
        <v>3406</v>
      </c>
      <c r="B43" s="1876">
        <v>2.2000000000000002</v>
      </c>
      <c r="C43" s="1882" t="s">
        <v>3184</v>
      </c>
      <c r="D43" s="1877">
        <f>'Крышные ВКРФм (2)'!D44*'Крышные ВКРФм (2)'!J44</f>
        <v>369815.60000000003</v>
      </c>
      <c r="E43" s="1877">
        <f>'Крышные ВКРФм (2)'!E44*'Крышные ВКРФм (2)'!J44</f>
        <v>909924.4</v>
      </c>
      <c r="F43" s="1877">
        <f>'Крышные ВКРФм (2)'!F44*'Крышные ВКРФм (2)'!J44</f>
        <v>443778.72000000003</v>
      </c>
      <c r="G43" s="1877">
        <f>'Крышные ВКРФм (2)'!G44*'Крышные ВКРФм (2)'!J44</f>
        <v>1091915.44</v>
      </c>
      <c r="H43" s="1877">
        <f>'Крышные ВКРФм (2)'!H44*'Крышные ВКРФм (2)'!J44</f>
        <v>636611.36</v>
      </c>
      <c r="I43" s="1880">
        <f>'Крышные ВКРФм (2)'!I44*'Крышные ВКРФм (2)'!J44</f>
        <v>681043.44000000006</v>
      </c>
    </row>
    <row r="44" spans="1:9">
      <c r="A44" s="1875" t="s">
        <v>3407</v>
      </c>
      <c r="B44" s="1876">
        <v>3</v>
      </c>
      <c r="C44" s="1882" t="s">
        <v>3184</v>
      </c>
      <c r="D44" s="1877">
        <f>'Крышные ВКРФм (2)'!D45*'Крышные ВКРФм (2)'!J45</f>
        <v>399402.08</v>
      </c>
      <c r="E44" s="1877">
        <f>'Крышные ВКРФм (2)'!E45*'Крышные ВКРФм (2)'!J45</f>
        <v>995665.44000000006</v>
      </c>
      <c r="F44" s="1877">
        <f>'Крышные ВКРФм (2)'!F45*'Крышные ВКРФм (2)'!J45</f>
        <v>479284.96</v>
      </c>
      <c r="G44" s="1877">
        <f>'Крышные ВКРФм (2)'!G45*'Крышные ВКРФм (2)'!J45</f>
        <v>1194799.76</v>
      </c>
      <c r="H44" s="1877">
        <f>'Крышные ВКРФм (2)'!H45*'Крышные ВКРФм (2)'!J45</f>
        <v>673405.04</v>
      </c>
      <c r="I44" s="1880">
        <f>'Крышные ВКРФм (2)'!I45*'Крышные ВКРФм (2)'!J45</f>
        <v>720615.28</v>
      </c>
    </row>
    <row r="45" spans="1:9">
      <c r="A45" s="1875" t="s">
        <v>3406</v>
      </c>
      <c r="B45" s="1876">
        <v>7.5</v>
      </c>
      <c r="C45" s="1882" t="s">
        <v>3170</v>
      </c>
      <c r="D45" s="1877">
        <f>'Крышные ВКРФм (2)'!D46*'Крышные ВКРФм (2)'!J46</f>
        <v>430707.20000000001</v>
      </c>
      <c r="E45" s="1877">
        <f>'Крышные ВКРФм (2)'!E46*'Крышные ВКРФм (2)'!J46</f>
        <v>1027118.4</v>
      </c>
      <c r="F45" s="1877">
        <f>'Крышные ВКРФм (2)'!F46*'Крышные ВКРФм (2)'!J46</f>
        <v>518302.4</v>
      </c>
      <c r="G45" s="1877">
        <f>'Крышные ВКРФм (2)'!G46*'Крышные ВКРФм (2)'!J46</f>
        <v>1232739.2</v>
      </c>
      <c r="H45" s="1877">
        <f>'Крышные ВКРФм (2)'!H46*'Крышные ВКРФм (2)'!J46</f>
        <v>703256.4</v>
      </c>
      <c r="I45" s="1880">
        <f>'Крышные ВКРФм (2)'!I46*'Крышные ВКРФм (2)'!J46</f>
        <v>753244.8</v>
      </c>
    </row>
    <row r="46" spans="1:9">
      <c r="A46" s="1875" t="s">
        <v>3407</v>
      </c>
      <c r="B46" s="1876">
        <v>11</v>
      </c>
      <c r="C46" s="1882" t="s">
        <v>3170</v>
      </c>
      <c r="D46" s="1877">
        <f>'Крышные ВКРФм (2)'!D47*'Крышные ВКРФм (2)'!J47</f>
        <v>456252.72000000003</v>
      </c>
      <c r="E46" s="1877">
        <f>'Крышные ВКРФм (2)'!E47*'Крышные ВКРФм (2)'!J47</f>
        <v>1047267.76</v>
      </c>
      <c r="F46" s="1877">
        <f>'Крышные ВКРФм (2)'!F47*'Крышные ВКРФм (2)'!J47</f>
        <v>553599.20000000007</v>
      </c>
      <c r="G46" s="1877">
        <f>'Крышные ВКРФм (2)'!G47*'Крышные ВКРФм (2)'!J47</f>
        <v>1267604.8</v>
      </c>
      <c r="H46" s="1877">
        <f>'Крышные ВКРФм (2)'!H47*'Крышные ВКРФм (2)'!J47</f>
        <v>727557.6</v>
      </c>
      <c r="I46" s="1880">
        <f>'Крышные ВКРФм (2)'!I47*'Крышные ВКРФм (2)'!J47</f>
        <v>778235.92</v>
      </c>
    </row>
    <row r="47" spans="1:9">
      <c r="A47" s="3661" t="s">
        <v>3414</v>
      </c>
      <c r="B47" s="3661"/>
      <c r="C47" s="3661"/>
      <c r="D47" s="3661"/>
      <c r="E47" s="3661"/>
      <c r="F47" s="3661"/>
      <c r="G47" s="3661"/>
      <c r="H47" s="3661"/>
      <c r="I47" s="3661"/>
    </row>
    <row r="48" spans="1:9">
      <c r="A48" s="1883">
        <v>6</v>
      </c>
      <c r="B48" s="1884">
        <v>1.5</v>
      </c>
      <c r="C48" s="1884">
        <v>750</v>
      </c>
      <c r="D48" s="1877">
        <f>'Крышные ВКРФм (2)'!D49*'Крышные ВКРФм (2)'!J49</f>
        <v>418596.64</v>
      </c>
      <c r="E48" s="1877">
        <f>'Крышные ВКРФм (2)'!E49*'Крышные ВКРФм (2)'!J49</f>
        <v>1154909.7159600002</v>
      </c>
      <c r="F48" s="1877"/>
      <c r="G48" s="1877"/>
      <c r="H48" s="1877">
        <f>'Крышные ВКРФм (2)'!H49*'Крышные ВКРФм (2)'!J49</f>
        <v>702392.152</v>
      </c>
      <c r="I48" s="1880">
        <f>'Крышные ВКРФм (2)'!I49*'Крышные ВКРФм (2)'!J49</f>
        <v>790728.4</v>
      </c>
    </row>
    <row r="49" spans="1:9">
      <c r="A49" s="1883" t="s">
        <v>3407</v>
      </c>
      <c r="B49" s="1876">
        <v>2.2000000000000002</v>
      </c>
      <c r="C49" s="1881" t="s">
        <v>3363</v>
      </c>
      <c r="D49" s="1877">
        <f>'Крышные ВКРФм (2)'!D50*'Крышные ВКРФм (2)'!J50</f>
        <v>464353.12</v>
      </c>
      <c r="E49" s="1877">
        <f>'Крышные ВКРФм (2)'!E50*'Крышные ВКРФм (2)'!J50</f>
        <v>1167747.9974159999</v>
      </c>
      <c r="F49" s="1877">
        <f>'Крышные ВКРФм (2)'!F50*'Крышные ВКРФм (2)'!J50</f>
        <v>557227.44000000006</v>
      </c>
      <c r="G49" s="1877">
        <f>'Крышные ВКРФм (2)'!G50*'Крышные ВКРФм (2)'!J50</f>
        <v>1261481.76</v>
      </c>
      <c r="H49" s="1877">
        <f>'Крышные ВКРФм (2)'!H50*'Крышные ВКРФм (2)'!J50</f>
        <v>739324.12399999995</v>
      </c>
      <c r="I49" s="1880">
        <f>'Крышные ВКРФм (2)'!I50*'Крышные ВКРФм (2)'!J50</f>
        <v>833078.4</v>
      </c>
    </row>
    <row r="50" spans="1:9">
      <c r="A50" s="1883" t="s">
        <v>3406</v>
      </c>
      <c r="B50" s="1876">
        <v>4</v>
      </c>
      <c r="C50" s="1881" t="s">
        <v>3184</v>
      </c>
      <c r="D50" s="1877">
        <f>'Крышные ВКРФм (2)'!D51*'Крышные ВКРФм (2)'!J51</f>
        <v>429968</v>
      </c>
      <c r="E50" s="1877">
        <f>'Крышные ВКРФм (2)'!E51*'Крышные ВКРФм (2)'!J51</f>
        <v>1188348.577416</v>
      </c>
      <c r="F50" s="1877">
        <f>'Крышные ВКРФм (2)'!F51*'Крышные ВКРФм (2)'!J51</f>
        <v>515961.60000000003</v>
      </c>
      <c r="G50" s="1877">
        <f>'Крышные ВКРФм (2)'!G51*'Крышные ВКРФм (2)'!J51</f>
        <v>1239613.76</v>
      </c>
      <c r="H50" s="1877">
        <f>'Крышные ВКРФм (2)'!H51*'Крышные ВКРФм (2)'!J51</f>
        <v>736684.87199999997</v>
      </c>
      <c r="I50" s="1880">
        <f>'Крышные ВКРФм (2)'!I51*'Крышные ВКРФм (2)'!J51</f>
        <v>806695.12</v>
      </c>
    </row>
    <row r="51" spans="1:9">
      <c r="A51" s="1883" t="s">
        <v>3407</v>
      </c>
      <c r="B51" s="1876">
        <v>5.5</v>
      </c>
      <c r="C51" s="1881" t="s">
        <v>3184</v>
      </c>
      <c r="D51" s="1877">
        <f>'Крышные ВКРФм (2)'!D52*'Крышные ВКРФм (2)'!J52</f>
        <v>475779.92</v>
      </c>
      <c r="E51" s="1877">
        <f>'Крышные ВКРФм (2)'!E52*'Крышные ВКРФм (2)'!J52</f>
        <v>1224226.5475440002</v>
      </c>
      <c r="F51" s="1877">
        <f>'Крышные ВКРФм (2)'!F52*'Крышные ВКРФм (2)'!J52</f>
        <v>570939.6</v>
      </c>
      <c r="G51" s="1877">
        <f>'Крышные ВКРФм (2)'!G52*'Крышные ВКРФм (2)'!J52</f>
        <v>1299562.8800000001</v>
      </c>
      <c r="H51" s="1877">
        <f>'Крышные ВКРФм (2)'!H52*'Крышные ВКРФм (2)'!J52</f>
        <v>736684.87199999997</v>
      </c>
      <c r="I51" s="1880">
        <f>'Крышные ВКРФм (2)'!I52*'Крышные ВКРФм (2)'!J52</f>
        <v>806695.12</v>
      </c>
    </row>
    <row r="52" spans="1:9">
      <c r="A52" s="1883">
        <v>6</v>
      </c>
      <c r="B52" s="1876">
        <v>11</v>
      </c>
      <c r="C52" s="1881" t="s">
        <v>3170</v>
      </c>
      <c r="D52" s="1877"/>
      <c r="E52" s="1877"/>
      <c r="F52" s="1877"/>
      <c r="G52" s="1877"/>
      <c r="H52" s="1877">
        <f>'Крышные ВКРФм (2)'!H53*'Крышные ВКРФм (2)'!J53</f>
        <v>745258.05200000003</v>
      </c>
      <c r="I52" s="1880">
        <f>'Крышные ВКРФм (2)'!I53*'Крышные ВКРФм (2)'!J53</f>
        <v>885148.88</v>
      </c>
    </row>
    <row r="53" spans="1:9">
      <c r="A53" s="1883" t="s">
        <v>3406</v>
      </c>
      <c r="B53" s="1876">
        <v>15</v>
      </c>
      <c r="C53" s="1881" t="s">
        <v>3170</v>
      </c>
      <c r="D53" s="1877"/>
      <c r="E53" s="1877"/>
      <c r="F53" s="1877"/>
      <c r="G53" s="1877"/>
      <c r="H53" s="1877">
        <f>'Крышные ВКРФм (2)'!H54*'Крышные ВКРФм (2)'!J54</f>
        <v>802636.91200000001</v>
      </c>
      <c r="I53" s="1880">
        <f>'Крышные ВКРФм (2)'!I54*'Крышные ВКРФм (2)'!J54</f>
        <v>926106.72</v>
      </c>
    </row>
    <row r="54" spans="1:9">
      <c r="A54" s="1883" t="s">
        <v>3407</v>
      </c>
      <c r="B54" s="1876">
        <v>18.5</v>
      </c>
      <c r="C54" s="1881" t="s">
        <v>3170</v>
      </c>
      <c r="D54" s="1877"/>
      <c r="E54" s="1877"/>
      <c r="F54" s="1877"/>
      <c r="G54" s="1877"/>
      <c r="H54" s="1877">
        <f>'Крышные ВКРФм (2)'!H55*'Крышные ВКРФм (2)'!J55</f>
        <v>840891.4360000001</v>
      </c>
      <c r="I54" s="1880">
        <f>'Крышные ВКРФм (2)'!I55*'Крышные ВКРФм (2)'!J55</f>
        <v>935131.12</v>
      </c>
    </row>
    <row r="55" spans="1:9">
      <c r="A55" s="3661" t="s">
        <v>3415</v>
      </c>
      <c r="B55" s="3661"/>
      <c r="C55" s="3661"/>
      <c r="D55" s="3661"/>
      <c r="E55" s="3661"/>
      <c r="F55" s="3661"/>
      <c r="G55" s="3661"/>
      <c r="H55" s="3661"/>
      <c r="I55" s="3661"/>
    </row>
    <row r="56" spans="1:9">
      <c r="A56" s="1883">
        <v>6</v>
      </c>
      <c r="B56" s="1876">
        <v>2.2000000000000002</v>
      </c>
      <c r="C56" s="1881" t="s">
        <v>3363</v>
      </c>
      <c r="D56" s="1877">
        <f>'Крышные ВКРФм (2)'!D57*'Крышные ВКРФм (2)'!J57</f>
        <v>612069.92000000004</v>
      </c>
      <c r="E56" s="1877">
        <f>'Крышные ВКРФм (2)'!E57*'Крышные ВКРФм (2)'!J57</f>
        <v>1247319.92</v>
      </c>
      <c r="F56" s="1877">
        <f>'Крышные ВКРФм (2)'!F57*'Крышные ВКРФм (2)'!J57</f>
        <v>720806.24</v>
      </c>
      <c r="G56" s="1877">
        <f>'Крышные ВКРФм (2)'!G57*'Крышные ВКРФм (2)'!J57</f>
        <v>1383351.2</v>
      </c>
      <c r="H56" s="1877">
        <f>'Крышные ВКРФм (2)'!H57*'Крышные ВКРФм (2)'!J57</f>
        <v>792120.56</v>
      </c>
      <c r="I56" s="1880">
        <f>'Крышные ВКРФм (2)'!I57*'Крышные ВКРФм (2)'!J57</f>
        <v>814333.52</v>
      </c>
    </row>
    <row r="57" spans="1:9">
      <c r="A57" s="1883" t="s">
        <v>3406</v>
      </c>
      <c r="B57" s="1876">
        <v>3</v>
      </c>
      <c r="C57" s="1881" t="s">
        <v>3363</v>
      </c>
      <c r="D57" s="1877">
        <f>'Крышные ВКРФм (2)'!D58*'Крышные ВКРФм (2)'!J58</f>
        <v>612069.92000000004</v>
      </c>
      <c r="E57" s="1877">
        <f>'Крышные ВКРФм (2)'!E58*'Крышные ВКРФм (2)'!J58</f>
        <v>1267857.3600000001</v>
      </c>
      <c r="F57" s="1877">
        <f>'Крышные ВКРФм (2)'!F58*'Крышные ВКРФм (2)'!J58</f>
        <v>734493.76</v>
      </c>
      <c r="G57" s="1877">
        <f>'Крышные ВКРФм (2)'!G58*'Крышные ВКРФм (2)'!J58</f>
        <v>1408730.4000000001</v>
      </c>
      <c r="H57" s="1877">
        <f>'Крышные ВКРФм (2)'!H58*'Крышные ВКРФм (2)'!J58</f>
        <v>860847.68</v>
      </c>
      <c r="I57" s="1880">
        <f>'Крышные ВКРФм (2)'!I58*'Крышные ВКРФм (2)'!J58</f>
        <v>921246.48</v>
      </c>
    </row>
    <row r="58" spans="1:9">
      <c r="A58" s="1883" t="s">
        <v>3407</v>
      </c>
      <c r="B58" s="1876">
        <v>4</v>
      </c>
      <c r="C58" s="1881" t="s">
        <v>3363</v>
      </c>
      <c r="D58" s="1877">
        <f>'Крышные ВКРФм (2)'!D59*'Крышные ВКРФм (2)'!J59</f>
        <v>669659.76</v>
      </c>
      <c r="E58" s="1877">
        <f>'Крышные ВКРФм (2)'!E59*'Крышные ВКРФм (2)'!J59</f>
        <v>1310484.56</v>
      </c>
      <c r="F58" s="1877">
        <f>'Крышные ВКРФм (2)'!F59*'Крышные ВКРФм (2)'!J59</f>
        <v>803590.48</v>
      </c>
      <c r="G58" s="1877">
        <f>'Крышные ВКРФм (2)'!G59*'Крышные ВКРФм (2)'!J59</f>
        <v>1463431.2</v>
      </c>
      <c r="H58" s="1877">
        <f>'Крышные ВКРФм (2)'!H59*'Крышные ВКРФм (2)'!J59</f>
        <v>906665.76</v>
      </c>
      <c r="I58" s="1880">
        <f>'Крышные ВКРФм (2)'!I59*'Крышные ВКРФм (2)'!J59</f>
        <v>968456.72</v>
      </c>
    </row>
    <row r="59" spans="1:9">
      <c r="A59" s="1883" t="s">
        <v>3406</v>
      </c>
      <c r="B59" s="1876">
        <v>7.5</v>
      </c>
      <c r="C59" s="1881" t="s">
        <v>3184</v>
      </c>
      <c r="D59" s="1877">
        <f>'Крышные ВКРФм (2)'!D60*'Крышные ВКРФм (2)'!J60</f>
        <v>699036.8</v>
      </c>
      <c r="E59" s="1877">
        <f>'Крышные ВКРФм (2)'!E60*'Крышные ВКРФм (2)'!J60</f>
        <v>1361926.72</v>
      </c>
      <c r="F59" s="1877">
        <f>'Крышные ВКРФм (2)'!F60*'Крышные ВКРФм (2)'!J60</f>
        <v>815892</v>
      </c>
      <c r="G59" s="1877">
        <f>'Крышные ВКРФм (2)'!G60*'Крышные ВКРФм (2)'!J60</f>
        <v>1532238.4000000001</v>
      </c>
      <c r="H59" s="1877">
        <f>'Крышные ВКРФм (2)'!H60*'Крышные ВКРФм (2)'!J60</f>
        <v>924714.56</v>
      </c>
      <c r="I59" s="1880">
        <f>'Крышные ВКРФм (2)'!I60*'Крышные ВКРФм (2)'!J60</f>
        <v>976785.04</v>
      </c>
    </row>
    <row r="60" spans="1:9">
      <c r="A60" s="1883" t="s">
        <v>3407</v>
      </c>
      <c r="B60" s="1876">
        <v>11</v>
      </c>
      <c r="C60" s="1881" t="s">
        <v>3184</v>
      </c>
      <c r="D60" s="1877">
        <f>'Крышные ВКРФм (2)'!D61*'Крышные ВКРФм (2)'!J61</f>
        <v>741060.32000000007</v>
      </c>
      <c r="E60" s="1877">
        <f>'Крышные ВКРФм (2)'!E61*'Крышные ВКРФм (2)'!J61</f>
        <v>1446515.84</v>
      </c>
      <c r="F60" s="1877">
        <f>'Крышные ВКРФм (2)'!F61*'Крышные ВКРФм (2)'!J61</f>
        <v>889276.08000000007</v>
      </c>
      <c r="G60" s="1877">
        <f>'Крышные ВКРФм (2)'!G61*'Крышные ВКРФм (2)'!J61</f>
        <v>1637204.8</v>
      </c>
      <c r="H60" s="1877">
        <f>'Крышные ВКРФм (2)'!H61*'Крышные ВКРФм (2)'!J61</f>
        <v>977481.12</v>
      </c>
      <c r="I60" s="1880">
        <f>'Крышные ВКРФм (2)'!I61*'Крышные ВКРФм (2)'!J61</f>
        <v>1020521.04</v>
      </c>
    </row>
    <row r="61" spans="1:9">
      <c r="A61" s="1883">
        <v>6</v>
      </c>
      <c r="B61" s="1876">
        <v>22</v>
      </c>
      <c r="C61" s="1881" t="s">
        <v>3170</v>
      </c>
      <c r="D61" s="1877"/>
      <c r="E61" s="1877"/>
      <c r="F61" s="1877"/>
      <c r="G61" s="1877"/>
      <c r="H61" s="1877">
        <f>'Крышные ВКРФм (2)'!H62*'Крышные ВКРФм (2)'!J62</f>
        <v>1010110.64</v>
      </c>
      <c r="I61" s="1880">
        <f>'Крышные ВКРФм (2)'!I62*'Крышные ВКРФм (2)'!J62</f>
        <v>1037183.84</v>
      </c>
    </row>
    <row r="62" spans="1:9">
      <c r="A62" s="1883" t="s">
        <v>3406</v>
      </c>
      <c r="B62" s="1876">
        <v>30</v>
      </c>
      <c r="C62" s="1881" t="s">
        <v>3170</v>
      </c>
      <c r="D62" s="1877"/>
      <c r="E62" s="1877"/>
      <c r="F62" s="1877"/>
      <c r="G62" s="1877"/>
      <c r="H62" s="1877">
        <f>'Крышные ВКРФм (2)'!H63*'Крышные ВКРФм (2)'!J63</f>
        <v>1088558.24</v>
      </c>
      <c r="I62" s="1880">
        <f>'Крышные ВКРФм (2)'!I63*'Крышные ВКРФм (2)'!J63</f>
        <v>1114245.44</v>
      </c>
    </row>
    <row r="63" spans="1:9">
      <c r="A63" s="1883" t="s">
        <v>3407</v>
      </c>
      <c r="B63" s="1876">
        <v>37</v>
      </c>
      <c r="C63" s="1881" t="s">
        <v>3170</v>
      </c>
      <c r="D63" s="1877"/>
      <c r="E63" s="1877"/>
      <c r="F63" s="1877"/>
      <c r="G63" s="1877"/>
      <c r="H63" s="1877">
        <f>'Крышные ВКРФм (2)'!H64*'Крышные ВКРФм (2)'!J64</f>
        <v>1211437.92</v>
      </c>
      <c r="I63" s="1880">
        <f>'Крышные ВКРФм (2)'!I64*'Крышные ВКРФм (2)'!J64</f>
        <v>1239207.2</v>
      </c>
    </row>
    <row r="64" spans="1:9">
      <c r="A64" s="3661" t="s">
        <v>3416</v>
      </c>
      <c r="B64" s="3661"/>
      <c r="C64" s="3661"/>
      <c r="D64" s="3661"/>
      <c r="E64" s="3661"/>
      <c r="F64" s="3661"/>
      <c r="G64" s="3661"/>
      <c r="H64" s="3661"/>
      <c r="I64" s="3661"/>
    </row>
    <row r="65" spans="1:9">
      <c r="A65" s="1883">
        <v>6</v>
      </c>
      <c r="B65" s="1876">
        <v>4</v>
      </c>
      <c r="C65" s="1881" t="s">
        <v>3363</v>
      </c>
      <c r="D65" s="1877">
        <f>'Крышные ВКРФм (2)'!D66*'Крышные ВКРФм (2)'!J66</f>
        <v>705055.12</v>
      </c>
      <c r="E65" s="1877">
        <f>'Крышные ВКРФм (2)'!E66*'Крышные ВКРФм (2)'!J66</f>
        <v>1604556.8</v>
      </c>
      <c r="F65" s="1877">
        <f>'Крышные ВКРФм (2)'!F66*'Крышные ВКРФм (2)'!J66</f>
        <v>933159.92</v>
      </c>
      <c r="G65" s="1877">
        <f>'Крышные ВКРФм (2)'!G66*'Крышные ВКРФм (2)'!J66</f>
        <v>1672113.52</v>
      </c>
      <c r="H65" s="1877">
        <f>'Крышные ВКРФм (2)'!H66*'Крышные ВКРФм (2)'!J66</f>
        <v>1116327.52</v>
      </c>
      <c r="I65" s="1880">
        <f>'Крышные ВКРФм (2)'!I66*'Крышные ВКРФм (2)'!J66</f>
        <v>1194079.04</v>
      </c>
    </row>
    <row r="66" spans="1:9">
      <c r="A66" s="1883" t="s">
        <v>3406</v>
      </c>
      <c r="B66" s="1876">
        <v>5.5</v>
      </c>
      <c r="C66" s="1881" t="s">
        <v>3363</v>
      </c>
      <c r="D66" s="1877">
        <f>'Крышные ВКРФм (2)'!D67*'Крышные ВКРФм (2)'!J67</f>
        <v>746012.96</v>
      </c>
      <c r="E66" s="1877">
        <f>'Крышные ВКРФм (2)'!E67*'Крышные ВКРФм (2)'!J67</f>
        <v>1648151.12</v>
      </c>
      <c r="F66" s="1877">
        <f>'Крышные ВКРФм (2)'!F67*'Крышные ВКРФм (2)'!J67</f>
        <v>953081.36</v>
      </c>
      <c r="G66" s="1877">
        <f>'Крышные ВКРФм (2)'!G67*'Крышные ВКРФм (2)'!J67</f>
        <v>1695238.1600000001</v>
      </c>
      <c r="H66" s="1877">
        <f>'Крышные ВКРФм (2)'!H67*'Крышные ВКРФм (2)'!J67</f>
        <v>1139236.56</v>
      </c>
      <c r="I66" s="1880">
        <f>'Крышные ВКРФм (2)'!I67*'Крышные ВКРФм (2)'!J67</f>
        <v>1219070.1599999999</v>
      </c>
    </row>
    <row r="67" spans="1:9">
      <c r="A67" s="1883" t="s">
        <v>3407</v>
      </c>
      <c r="B67" s="1876">
        <v>7.5</v>
      </c>
      <c r="C67" s="1881" t="s">
        <v>3363</v>
      </c>
      <c r="D67" s="1877">
        <f>'Крышные ВКРФм (2)'!D68*'Крышные ВКРФм (2)'!J68</f>
        <v>828335.20000000007</v>
      </c>
      <c r="E67" s="1877">
        <f>'Крышные ВКРФм (2)'!E68*'Крышные ВКРФм (2)'!J68</f>
        <v>1715128.8</v>
      </c>
      <c r="F67" s="1877">
        <f>'Крышные ВКРФм (2)'!F68*'Крышные ВКРФм (2)'!J68</f>
        <v>1029317.52</v>
      </c>
      <c r="G67" s="1877">
        <f>'Крышные ВКРФм (2)'!G68*'Крышные ВКРФм (2)'!J68</f>
        <v>1799397.6</v>
      </c>
      <c r="H67" s="1877">
        <f>'Крышные ВКРФм (2)'!H68*'Крышные ВКРФм (2)'!J68</f>
        <v>1201021.3600000001</v>
      </c>
      <c r="I67" s="1880">
        <f>'Крышные ВКРФм (2)'!I68*'Крышные ВКРФм (2)'!J68</f>
        <v>1285025.28</v>
      </c>
    </row>
    <row r="68" spans="1:9">
      <c r="A68" s="1883">
        <v>6</v>
      </c>
      <c r="B68" s="1876">
        <v>11</v>
      </c>
      <c r="C68" s="1881" t="s">
        <v>3184</v>
      </c>
      <c r="D68" s="1877">
        <f>'Крышные ВКРФм (2)'!D69*'Крышные ВКРФм (2)'!J69</f>
        <v>828335.20000000007</v>
      </c>
      <c r="E68" s="1877">
        <f>'Крышные ВКРФм (2)'!E69*'Крышные ВКРФм (2)'!J69</f>
        <v>1715128.8</v>
      </c>
      <c r="F68" s="1877">
        <f>'Крышные ВКРФм (2)'!F69*'Крышные ВКРФм (2)'!J69</f>
        <v>1029317.52</v>
      </c>
      <c r="G68" s="1877">
        <f>'Крышные ВКРФм (2)'!G69*'Крышные ВКРФм (2)'!J69</f>
        <v>1799397.6</v>
      </c>
      <c r="H68" s="1877">
        <f>'Крышные ВКРФм (2)'!H69*'Крышные ВКРФм (2)'!J69</f>
        <v>1201021.3600000001</v>
      </c>
      <c r="I68" s="1880">
        <f>'Крышные ВКРФм (2)'!I69*'Крышные ВКРФм (2)'!J69</f>
        <v>1285025.28</v>
      </c>
    </row>
    <row r="69" spans="1:9">
      <c r="A69" s="1883" t="s">
        <v>3406</v>
      </c>
      <c r="B69" s="1876">
        <v>15</v>
      </c>
      <c r="C69" s="1881" t="s">
        <v>3184</v>
      </c>
      <c r="D69" s="1877">
        <f>'Крышные ВКРФм (2)'!D70*'Крышные ВКРФм (2)'!J70</f>
        <v>908846.4</v>
      </c>
      <c r="E69" s="1877">
        <f>'Крышные ВКРФм (2)'!E70*'Крышные ВКРФм (2)'!J70</f>
        <v>1770445.6</v>
      </c>
      <c r="F69" s="1877">
        <f>'Крышные ВКРФм (2)'!F70*'Крышные ВКРФм (2)'!J70</f>
        <v>1225575.1200000001</v>
      </c>
      <c r="G69" s="1877">
        <f>'Крышные ВКРФм (2)'!G70*'Крышные ВКРФм (2)'!J70</f>
        <v>1861268.6400000001</v>
      </c>
      <c r="H69" s="1877">
        <f>'Крышные ВКРФм (2)'!H70*'Крышные ВКРФм (2)'!J70</f>
        <v>1226012.48</v>
      </c>
      <c r="I69" s="1880">
        <f>'Крышные ВКРФм (2)'!I70*'Крышные ВКРФм (2)'!J70</f>
        <v>1312098.48</v>
      </c>
    </row>
    <row r="70" spans="1:9">
      <c r="A70" s="1883" t="s">
        <v>3407</v>
      </c>
      <c r="B70" s="1876">
        <v>18.5</v>
      </c>
      <c r="C70" s="1881" t="s">
        <v>3184</v>
      </c>
      <c r="D70" s="1877">
        <f>'Крышные ВКРФм (2)'!D71*'Крышные ВКРФм (2)'!J71</f>
        <v>1033999.12</v>
      </c>
      <c r="E70" s="1877">
        <f>'Крышные ВКРФм (2)'!E71*'Крышные ВКРФм (2)'!J71</f>
        <v>1815376.6400000001</v>
      </c>
      <c r="F70" s="1877">
        <f>'Крышные ВКРФм (2)'!F71*'Крышные ВКРФм (2)'!J71</f>
        <v>1348263.84</v>
      </c>
      <c r="G70" s="1877">
        <f>'Крышные ВКРФм (2)'!G71*'Крышные ВКРФм (2)'!J71</f>
        <v>2030625.52</v>
      </c>
      <c r="H70" s="1877">
        <f>'Крышные ВКРФм (2)'!H71*'Крышные ВКРФм (2)'!J71</f>
        <v>1293353.6000000001</v>
      </c>
      <c r="I70" s="1880">
        <f>'Крышные ВКРФм (2)'!I71*'Крышные ВКРФм (2)'!J71</f>
        <v>1383603.76</v>
      </c>
    </row>
    <row r="71" spans="1:9">
      <c r="A71" s="3661" t="s">
        <v>3417</v>
      </c>
      <c r="B71" s="3661"/>
      <c r="C71" s="3661"/>
      <c r="D71" s="3661"/>
      <c r="E71" s="3661"/>
      <c r="F71" s="3661"/>
      <c r="G71" s="3661"/>
      <c r="H71" s="3661"/>
      <c r="I71" s="3661"/>
    </row>
    <row r="72" spans="1:9">
      <c r="A72" s="1883">
        <v>6</v>
      </c>
      <c r="B72" s="1876">
        <v>7.5</v>
      </c>
      <c r="C72" s="1881" t="s">
        <v>3363</v>
      </c>
      <c r="D72" s="1877">
        <f>'Крышные ВКРФм (2)'!D73*'Крышные ВКРФм (2)'!J73</f>
        <v>894247.20000000007</v>
      </c>
      <c r="E72" s="1877">
        <f>'Крышные ВКРФм (2)'!E73*'Крышные ВКРФм (2)'!J73</f>
        <v>1980359.9200000002</v>
      </c>
      <c r="F72" s="1877">
        <f>'Крышные ВКРФм (2)'!F73*'Крышные ВКРФм (2)'!J73</f>
        <v>1130236.8</v>
      </c>
      <c r="G72" s="1877">
        <f>'Крышные ВКРФм (2)'!G73*'Крышные ВКРФм (2)'!J73</f>
        <v>2265894.4</v>
      </c>
      <c r="H72" s="1877">
        <f>'Крышные ВКРФм (2)'!H73*'Крышные ВКРФм (2)'!J73</f>
        <v>1285025.28</v>
      </c>
      <c r="I72" s="1880">
        <f>'Крышные ВКРФм (2)'!I73*'Крышные ВКРФм (2)'!J73</f>
        <v>1374579.36</v>
      </c>
    </row>
    <row r="73" spans="1:9">
      <c r="A73" s="1883" t="s">
        <v>3406</v>
      </c>
      <c r="B73" s="1876">
        <v>11</v>
      </c>
      <c r="C73" s="1881" t="s">
        <v>3363</v>
      </c>
      <c r="D73" s="1877">
        <f>'Крышные ВКРФм (2)'!D74*'Крышные ВКРФм (2)'!J74</f>
        <v>976353.84</v>
      </c>
      <c r="E73" s="1877">
        <f>'Крышные ВКРФм (2)'!E74*'Крышные ВКРФм (2)'!J74</f>
        <v>2013457.6</v>
      </c>
      <c r="F73" s="1877">
        <f>'Крышные ВКРФм (2)'!F74*'Крышные ВКРФм (2)'!J74</f>
        <v>1171625.8400000001</v>
      </c>
      <c r="G73" s="1877">
        <f>'Крышные ВКРФм (2)'!G74*'Крышные ВКРФм (2)'!J74</f>
        <v>2323225.52</v>
      </c>
      <c r="H73" s="1877">
        <f>'Крышные ВКРФм (2)'!H74*'Крышные ВКРФм (2)'!J74</f>
        <v>1329457.3600000001</v>
      </c>
      <c r="I73" s="1880">
        <f>'Крышные ВКРФм (2)'!I74*'Крышные ВКРФм (2)'!J74</f>
        <v>1423175.6</v>
      </c>
    </row>
    <row r="74" spans="1:9">
      <c r="A74" s="1883" t="s">
        <v>3407</v>
      </c>
      <c r="B74" s="1876">
        <v>15</v>
      </c>
      <c r="C74" s="1881" t="s">
        <v>3363</v>
      </c>
      <c r="D74" s="1877">
        <f>'Крышные ВКРФм (2)'!D75*'Крышные ВКРФм (2)'!J75</f>
        <v>1054438</v>
      </c>
      <c r="E74" s="1877">
        <f>'Крышные ВКРФм (2)'!E75*'Крышные ВКРФм (2)'!J75</f>
        <v>2159776.08</v>
      </c>
      <c r="F74" s="1877">
        <f>'Крышные ВКРФм (2)'!F75*'Крышные ВКРФм (2)'!J75</f>
        <v>1265331.76</v>
      </c>
      <c r="G74" s="1877">
        <f>'Крышные ВКРФм (2)'!G75*'Крышные ВКРФм (2)'!J75</f>
        <v>2563145.2000000002</v>
      </c>
      <c r="H74" s="1877">
        <f>'Крышные ВКРФм (2)'!H75*'Крышные ВКРФм (2)'!J75</f>
        <v>1389850</v>
      </c>
      <c r="I74" s="1880">
        <f>'Крышные ВКРФм (2)'!I75*'Крышные ВКРФм (2)'!J75</f>
        <v>1487042.48</v>
      </c>
    </row>
    <row r="75" spans="1:9">
      <c r="A75" s="1883">
        <v>6</v>
      </c>
      <c r="B75" s="1876">
        <v>18.5</v>
      </c>
      <c r="C75" s="1881" t="s">
        <v>3184</v>
      </c>
      <c r="D75" s="1877"/>
      <c r="E75" s="1877"/>
      <c r="F75" s="1877"/>
      <c r="G75" s="1877"/>
      <c r="H75" s="1877">
        <f>'Крышные ВКРФм (2)'!H76*'Крышные ВКРФм (2)'!J76</f>
        <v>1378053.6</v>
      </c>
      <c r="I75" s="1880">
        <f>'Крышные ВКРФм (2)'!I76*'Крышные ВКРФм (2)'!J76</f>
        <v>1473853.92</v>
      </c>
    </row>
    <row r="76" spans="1:9">
      <c r="A76" s="1883" t="s">
        <v>3406</v>
      </c>
      <c r="B76" s="1876">
        <v>22</v>
      </c>
      <c r="C76" s="1881" t="s">
        <v>3184</v>
      </c>
      <c r="D76" s="1877"/>
      <c r="E76" s="1877"/>
      <c r="F76" s="1877"/>
      <c r="G76" s="1877"/>
      <c r="H76" s="1877">
        <f>'Крышные ВКРФм (2)'!H77*'Крышные ВКРФм (2)'!J77</f>
        <v>1525924.4000000001</v>
      </c>
      <c r="I76" s="1880">
        <f>'Крышные ВКРФм (2)'!I77*'Крышные ВКРФм (2)'!J77</f>
        <v>1632831.2</v>
      </c>
    </row>
    <row r="77" spans="1:9">
      <c r="A77" s="1883" t="s">
        <v>3407</v>
      </c>
      <c r="B77" s="1876">
        <v>30</v>
      </c>
      <c r="C77" s="1881" t="s">
        <v>3184</v>
      </c>
      <c r="D77" s="1877"/>
      <c r="E77" s="1877"/>
      <c r="F77" s="1877"/>
      <c r="G77" s="1877"/>
      <c r="H77" s="1877">
        <f>'Крышные ВКРФм (2)'!H78*'Крышные ВКРФм (2)'!J78</f>
        <v>1602289.92</v>
      </c>
      <c r="I77" s="1880">
        <f>'Крышные ВКРФм (2)'!I78*'Крышные ВКРФм (2)'!J78</f>
        <v>1714753.04</v>
      </c>
    </row>
    <row r="78" spans="1:9">
      <c r="A78" s="3661" t="s">
        <v>3418</v>
      </c>
      <c r="B78" s="3661"/>
      <c r="C78" s="3661"/>
      <c r="D78" s="3661"/>
      <c r="E78" s="3661"/>
      <c r="F78" s="3661"/>
      <c r="G78" s="3661"/>
      <c r="H78" s="3661"/>
      <c r="I78" s="3661"/>
    </row>
    <row r="79" spans="1:9">
      <c r="A79" s="1883">
        <v>6</v>
      </c>
      <c r="B79" s="1876">
        <v>15</v>
      </c>
      <c r="C79" s="1881" t="s">
        <v>3363</v>
      </c>
      <c r="D79" s="1877">
        <f>'Крышные ВКРФм (2)'!D80*'Крышные ВКРФм (2)'!J80</f>
        <v>1158461.92</v>
      </c>
      <c r="E79" s="1877">
        <f>'Крышные ВКРФм (2)'!E80*'Крышные ВКРФм (2)'!J80</f>
        <v>2410525.04</v>
      </c>
      <c r="F79" s="1877">
        <f>'Крышные ВКРФм (2)'!F80*'Крышные ВКРФм (2)'!J80</f>
        <v>1390151.84</v>
      </c>
      <c r="G79" s="1877">
        <f>'Крышные ВКРФм (2)'!G80*'Крышные ВКРФм (2)'!J80</f>
        <v>2781381.68</v>
      </c>
      <c r="H79" s="1877">
        <f>'Крышные ВКРФм (2)'!H80*'Крышные ВКРФм (2)'!J80</f>
        <v>1551611.6</v>
      </c>
      <c r="I79" s="1880">
        <f>'Крышные ВКРФм (2)'!I80*'Крышные ВКРФм (2)'!J80</f>
        <v>1660600.48</v>
      </c>
    </row>
    <row r="80" spans="1:9">
      <c r="A80" s="1883" t="s">
        <v>3406</v>
      </c>
      <c r="B80" s="1876">
        <v>18.5</v>
      </c>
      <c r="C80" s="1881" t="s">
        <v>3363</v>
      </c>
      <c r="D80" s="1877">
        <f>'Крышные ВКРФм (2)'!D81*'Крышные ВКРФм (2)'!J81</f>
        <v>1228796.8</v>
      </c>
      <c r="E80" s="1877">
        <f>'Крышные ВКРФм (2)'!E81*'Крышные ВКРФм (2)'!J81</f>
        <v>2579684.8000000003</v>
      </c>
      <c r="F80" s="1877">
        <f>'Крышные ВКРФм (2)'!F81*'Крышные ВКРФм (2)'!J81</f>
        <v>1469036.8</v>
      </c>
      <c r="G80" s="1877">
        <f>'Крышные ВКРФм (2)'!G81*'Крышные ВКРФм (2)'!J81</f>
        <v>3002876.8000000003</v>
      </c>
      <c r="H80" s="1877">
        <f>'Крышные ВКРФм (2)'!H81*'Крышные ВКРФм (2)'!J81</f>
        <v>1739054.24</v>
      </c>
      <c r="I80" s="1880">
        <f>'Крышные ВКРФм (2)'!I81*'Крышные ВКРФм (2)'!J81</f>
        <v>1861237.84</v>
      </c>
    </row>
    <row r="81" spans="1:9">
      <c r="A81" s="1883" t="s">
        <v>3407</v>
      </c>
      <c r="B81" s="1876">
        <v>22</v>
      </c>
      <c r="C81" s="1881" t="s">
        <v>3363</v>
      </c>
      <c r="D81" s="1877">
        <f>'Крышные ВКРФм (2)'!D82*'Крышные ВКРФм (2)'!J82</f>
        <v>1251176.08</v>
      </c>
      <c r="E81" s="1877">
        <f>'Крышные ВКРФм (2)'!E82*'Крышные ВКРФм (2)'!J82</f>
        <v>2632506.8000000003</v>
      </c>
      <c r="F81" s="1877">
        <f>'Крышные ВКРФм (2)'!F82*'Крышные ВКРФм (2)'!J82</f>
        <v>1501407.6</v>
      </c>
      <c r="G81" s="1877">
        <f>'Крышные ВКРФм (2)'!G82*'Крышные ВКРФм (2)'!J82</f>
        <v>3037502.16</v>
      </c>
      <c r="H81" s="1877">
        <f>'Крышные ВКРФм (2)'!H82*'Крышные ВКРФм (2)'!J82</f>
        <v>1784872.32</v>
      </c>
      <c r="I81" s="1880">
        <f>'Крышные ВКРФм (2)'!I82*'Крышные ВКРФм (2)'!J82</f>
        <v>1909834.08</v>
      </c>
    </row>
    <row r="82" spans="1:9">
      <c r="A82" s="1883">
        <v>6</v>
      </c>
      <c r="B82" s="1876">
        <v>37</v>
      </c>
      <c r="C82" s="1876">
        <v>1000</v>
      </c>
      <c r="D82" s="1877"/>
      <c r="E82" s="1877"/>
      <c r="F82" s="1877"/>
      <c r="G82" s="1877"/>
      <c r="H82" s="1877">
        <f>'Крышные ВКРФм (2)'!H83*'Крышные ВКРФм (2)'!J83</f>
        <v>1933439.2</v>
      </c>
      <c r="I82" s="1880">
        <f>'Крышные ВКРФм (2)'!I83*'Крышные ВКРФм (2)'!J83</f>
        <v>2068811.36</v>
      </c>
    </row>
    <row r="83" spans="1:9">
      <c r="A83" s="1883" t="s">
        <v>3406</v>
      </c>
      <c r="B83" s="1876">
        <v>45</v>
      </c>
      <c r="C83" s="1876">
        <v>1000</v>
      </c>
      <c r="D83" s="1877"/>
      <c r="E83" s="1877"/>
      <c r="F83" s="1877"/>
      <c r="G83" s="1877"/>
      <c r="H83" s="1877">
        <f>'Крышные ВКРФм (2)'!H84*'Крышные ВКРФм (2)'!J84</f>
        <v>2132844.56</v>
      </c>
      <c r="I83" s="1880">
        <f>'Крышные ВКРФм (2)'!I84*'Крышные ВКРФм (2)'!J84</f>
        <v>2282637.2800000003</v>
      </c>
    </row>
    <row r="84" spans="1:9" ht="13.5" thickBot="1">
      <c r="A84" s="1885" t="s">
        <v>3407</v>
      </c>
      <c r="B84" s="1886">
        <v>55</v>
      </c>
      <c r="C84" s="1886">
        <v>1000</v>
      </c>
      <c r="D84" s="1887"/>
      <c r="E84" s="1887"/>
      <c r="F84" s="1887"/>
      <c r="G84" s="1887"/>
      <c r="H84" s="1887">
        <f>'Крышные ВКРФм (2)'!H85*'Крышные ВКРФм (2)'!J85</f>
        <v>2200019.36</v>
      </c>
      <c r="I84" s="1888">
        <f>'Крышные ВКРФм (2)'!I85*'Крышные ВКРФм (2)'!J85</f>
        <v>2353446.48</v>
      </c>
    </row>
    <row r="85" spans="1:9">
      <c r="A85" s="1889"/>
      <c r="B85" s="1889"/>
      <c r="C85" s="1889"/>
      <c r="D85" s="1889"/>
      <c r="E85" s="1889"/>
      <c r="F85" s="1889"/>
      <c r="G85" s="1889"/>
      <c r="H85" s="1889"/>
      <c r="I85" s="1889"/>
    </row>
  </sheetData>
  <sheetProtection password="C617" sheet="1" objects="1" scenarios="1" selectLockedCells="1" selectUnlockedCells="1"/>
  <mergeCells count="21">
    <mergeCell ref="A35:I35"/>
    <mergeCell ref="A29:I29"/>
    <mergeCell ref="A22:I22"/>
    <mergeCell ref="A16:I16"/>
    <mergeCell ref="A10:I10"/>
    <mergeCell ref="A5:I5"/>
    <mergeCell ref="A1:I1"/>
    <mergeCell ref="A2:A4"/>
    <mergeCell ref="B2:C2"/>
    <mergeCell ref="D2:I2"/>
    <mergeCell ref="B3:B4"/>
    <mergeCell ref="C3:C4"/>
    <mergeCell ref="D3:E3"/>
    <mergeCell ref="F3:G3"/>
    <mergeCell ref="H3:I3"/>
    <mergeCell ref="A40:I40"/>
    <mergeCell ref="A78:I78"/>
    <mergeCell ref="A71:I71"/>
    <mergeCell ref="A64:I64"/>
    <mergeCell ref="A55:I55"/>
    <mergeCell ref="A47:I47"/>
  </mergeCells>
  <pageMargins left="0.7" right="0.7" top="0.75" bottom="0.75" header="0.3" footer="0.3"/>
  <pageSetup paperSize="9" scale="69" fitToHeight="0" orientation="portrait" r:id="rId1"/>
  <rowBreaks count="1" manualBreakCount="1">
    <brk id="76" max="8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/>
  <dimension ref="A1:J86"/>
  <sheetViews>
    <sheetView workbookViewId="0">
      <selection activeCell="J6" sqref="J6"/>
    </sheetView>
  </sheetViews>
  <sheetFormatPr defaultRowHeight="12.75"/>
  <cols>
    <col min="1" max="3" width="9.140625" style="1546"/>
    <col min="4" max="9" width="12.28515625" style="1546" customWidth="1"/>
    <col min="10" max="16384" width="9.140625" style="1546"/>
  </cols>
  <sheetData>
    <row r="1" spans="1:10" ht="7.5" customHeight="1">
      <c r="A1" s="1874"/>
      <c r="B1" s="1874"/>
      <c r="C1" s="1874"/>
      <c r="D1" s="1874"/>
      <c r="E1" s="1874"/>
      <c r="F1" s="1874"/>
      <c r="G1" s="1874"/>
      <c r="H1" s="1874"/>
      <c r="I1" s="1874"/>
    </row>
    <row r="2" spans="1:10">
      <c r="A2" s="3674" t="s">
        <v>3403</v>
      </c>
      <c r="B2" s="3674"/>
      <c r="C2" s="3674"/>
      <c r="D2" s="3674"/>
      <c r="E2" s="3674"/>
      <c r="F2" s="3674"/>
      <c r="G2" s="3674"/>
      <c r="H2" s="3674"/>
      <c r="I2" s="3674"/>
    </row>
    <row r="3" spans="1:10">
      <c r="A3" s="3674" t="s">
        <v>3404</v>
      </c>
      <c r="B3" s="3674" t="s">
        <v>3155</v>
      </c>
      <c r="C3" s="3674"/>
      <c r="D3" s="3674" t="s">
        <v>3225</v>
      </c>
      <c r="E3" s="3674"/>
      <c r="F3" s="3674"/>
      <c r="G3" s="3674"/>
      <c r="H3" s="3674"/>
      <c r="I3" s="3674"/>
    </row>
    <row r="4" spans="1:10">
      <c r="A4" s="3674"/>
      <c r="B4" s="3674" t="s">
        <v>3160</v>
      </c>
      <c r="C4" s="3674" t="s">
        <v>3161</v>
      </c>
      <c r="D4" s="3674" t="s">
        <v>3349</v>
      </c>
      <c r="E4" s="3674"/>
      <c r="F4" s="3674" t="s">
        <v>3243</v>
      </c>
      <c r="G4" s="3674"/>
      <c r="H4" s="3674" t="s">
        <v>3350</v>
      </c>
      <c r="I4" s="3674"/>
    </row>
    <row r="5" spans="1:10">
      <c r="A5" s="3674"/>
      <c r="B5" s="3674"/>
      <c r="C5" s="3674"/>
      <c r="D5" s="546" t="s">
        <v>3351</v>
      </c>
      <c r="E5" s="546" t="s">
        <v>3244</v>
      </c>
      <c r="F5" s="546" t="s">
        <v>3164</v>
      </c>
      <c r="G5" s="546" t="s">
        <v>3389</v>
      </c>
      <c r="H5" s="546" t="s">
        <v>3166</v>
      </c>
      <c r="I5" s="546" t="s">
        <v>3167</v>
      </c>
      <c r="J5" s="1546">
        <f>KZT!I3</f>
        <v>6.16</v>
      </c>
    </row>
    <row r="6" spans="1:10">
      <c r="A6" s="546" t="s">
        <v>3405</v>
      </c>
      <c r="B6" s="546"/>
      <c r="C6" s="546"/>
      <c r="D6" s="546"/>
      <c r="E6" s="546"/>
      <c r="F6" s="546"/>
      <c r="G6" s="546"/>
      <c r="H6" s="546"/>
      <c r="I6" s="546"/>
    </row>
    <row r="7" spans="1:10">
      <c r="A7" s="1875" t="s">
        <v>3406</v>
      </c>
      <c r="B7" s="1876">
        <v>0.18</v>
      </c>
      <c r="C7" s="1876">
        <v>1500</v>
      </c>
      <c r="D7" s="1877">
        <v>25085</v>
      </c>
      <c r="E7" s="1877">
        <v>90655</v>
      </c>
      <c r="F7" s="1877"/>
      <c r="G7" s="1877"/>
      <c r="H7" s="1877">
        <v>52489</v>
      </c>
      <c r="I7" s="1880">
        <v>56056</v>
      </c>
      <c r="J7" s="1546">
        <f>J5</f>
        <v>6.16</v>
      </c>
    </row>
    <row r="8" spans="1:10">
      <c r="A8" s="1875" t="s">
        <v>3407</v>
      </c>
      <c r="B8" s="1878">
        <v>0.25</v>
      </c>
      <c r="C8" s="1876">
        <v>1500</v>
      </c>
      <c r="D8" s="1877">
        <v>26688</v>
      </c>
      <c r="E8" s="1877">
        <v>94248</v>
      </c>
      <c r="F8" s="1877">
        <v>30101</v>
      </c>
      <c r="G8" s="1877">
        <v>108788</v>
      </c>
      <c r="H8" s="1877">
        <v>52871</v>
      </c>
      <c r="I8" s="1880">
        <v>56567</v>
      </c>
      <c r="J8" s="1546">
        <f>J5</f>
        <v>6.16</v>
      </c>
    </row>
    <row r="9" spans="1:10">
      <c r="A9" s="1875">
        <v>6</v>
      </c>
      <c r="B9" s="1878">
        <v>1.5</v>
      </c>
      <c r="C9" s="1876">
        <v>3000</v>
      </c>
      <c r="D9" s="1877">
        <v>28820</v>
      </c>
      <c r="E9" s="1877">
        <v>98368</v>
      </c>
      <c r="F9" s="1877">
        <v>33760</v>
      </c>
      <c r="G9" s="1877">
        <v>113097</v>
      </c>
      <c r="H9" s="1877">
        <v>55546</v>
      </c>
      <c r="I9" s="1880">
        <v>59368</v>
      </c>
      <c r="J9" s="1546">
        <f t="shared" ref="J9:J72" si="0">J7</f>
        <v>6.16</v>
      </c>
    </row>
    <row r="10" spans="1:10">
      <c r="A10" s="1875" t="s">
        <v>3407</v>
      </c>
      <c r="B10" s="1878">
        <v>2.2000000000000002</v>
      </c>
      <c r="C10" s="1876">
        <v>3000</v>
      </c>
      <c r="D10" s="1877">
        <v>28950</v>
      </c>
      <c r="E10" s="1877">
        <v>99120</v>
      </c>
      <c r="F10" s="1877">
        <v>34896</v>
      </c>
      <c r="G10" s="1877">
        <v>114233</v>
      </c>
      <c r="H10" s="1877">
        <v>55674</v>
      </c>
      <c r="I10" s="1880">
        <v>59496</v>
      </c>
      <c r="J10" s="1546">
        <f t="shared" si="0"/>
        <v>6.16</v>
      </c>
    </row>
    <row r="11" spans="1:10">
      <c r="A11" s="546" t="s">
        <v>3408</v>
      </c>
      <c r="B11" s="546"/>
      <c r="C11" s="546"/>
      <c r="D11" s="546"/>
      <c r="E11" s="546"/>
      <c r="F11" s="546"/>
      <c r="G11" s="546"/>
      <c r="H11" s="546"/>
      <c r="I11" s="546"/>
      <c r="J11" s="1546">
        <f t="shared" si="0"/>
        <v>6.16</v>
      </c>
    </row>
    <row r="12" spans="1:10">
      <c r="A12" s="1875">
        <v>6</v>
      </c>
      <c r="B12" s="1878">
        <v>0.25</v>
      </c>
      <c r="C12" s="1879">
        <v>1500</v>
      </c>
      <c r="D12" s="1877">
        <v>28042</v>
      </c>
      <c r="E12" s="1877">
        <v>97822</v>
      </c>
      <c r="F12" s="1877">
        <v>33651</v>
      </c>
      <c r="G12" s="1877">
        <v>117385</v>
      </c>
      <c r="H12" s="1877">
        <v>55390</v>
      </c>
      <c r="I12" s="1880">
        <v>59270</v>
      </c>
      <c r="J12" s="1546">
        <f t="shared" si="0"/>
        <v>6.16</v>
      </c>
    </row>
    <row r="13" spans="1:10">
      <c r="A13" s="1875" t="s">
        <v>3406</v>
      </c>
      <c r="B13" s="1878">
        <v>0.37</v>
      </c>
      <c r="C13" s="1879">
        <v>1500</v>
      </c>
      <c r="D13" s="1877">
        <v>28042</v>
      </c>
      <c r="E13" s="1877">
        <v>97822</v>
      </c>
      <c r="F13" s="1877">
        <v>33651</v>
      </c>
      <c r="G13" s="1877">
        <v>117385</v>
      </c>
      <c r="H13" s="1877">
        <v>55390</v>
      </c>
      <c r="I13" s="1880">
        <v>59270</v>
      </c>
      <c r="J13" s="1546">
        <f t="shared" si="0"/>
        <v>6.16</v>
      </c>
    </row>
    <row r="14" spans="1:10">
      <c r="A14" s="1875" t="s">
        <v>3407</v>
      </c>
      <c r="B14" s="1876">
        <v>0.55000000000000004</v>
      </c>
      <c r="C14" s="1879">
        <v>1500</v>
      </c>
      <c r="D14" s="1877">
        <v>29693</v>
      </c>
      <c r="E14" s="1877">
        <v>104613</v>
      </c>
      <c r="F14" s="1877">
        <v>35632</v>
      </c>
      <c r="G14" s="1877">
        <v>125537</v>
      </c>
      <c r="H14" s="1877">
        <v>56095</v>
      </c>
      <c r="I14" s="1880">
        <v>59976</v>
      </c>
      <c r="J14" s="1546">
        <f t="shared" si="0"/>
        <v>6.16</v>
      </c>
    </row>
    <row r="15" spans="1:10">
      <c r="A15" s="1875" t="s">
        <v>3406</v>
      </c>
      <c r="B15" s="1876">
        <v>3</v>
      </c>
      <c r="C15" s="1879">
        <v>3000</v>
      </c>
      <c r="D15" s="1877"/>
      <c r="E15" s="1877"/>
      <c r="F15" s="1877"/>
      <c r="G15" s="1877"/>
      <c r="H15" s="1877">
        <v>60682</v>
      </c>
      <c r="I15" s="1880">
        <v>64798</v>
      </c>
      <c r="J15" s="1546">
        <f t="shared" si="0"/>
        <v>6.16</v>
      </c>
    </row>
    <row r="16" spans="1:10">
      <c r="A16" s="1875" t="s">
        <v>3407</v>
      </c>
      <c r="B16" s="1876">
        <v>4</v>
      </c>
      <c r="C16" s="1879">
        <v>3000</v>
      </c>
      <c r="D16" s="1877"/>
      <c r="E16" s="1877"/>
      <c r="F16" s="1877"/>
      <c r="G16" s="1877"/>
      <c r="H16" s="1877">
        <v>63151</v>
      </c>
      <c r="I16" s="1880">
        <v>67502</v>
      </c>
      <c r="J16" s="1546">
        <f t="shared" si="0"/>
        <v>6.16</v>
      </c>
    </row>
    <row r="17" spans="1:10">
      <c r="A17" s="546" t="s">
        <v>3409</v>
      </c>
      <c r="B17" s="546"/>
      <c r="C17" s="546"/>
      <c r="D17" s="546"/>
      <c r="E17" s="546"/>
      <c r="F17" s="546"/>
      <c r="G17" s="546"/>
      <c r="H17" s="546"/>
      <c r="I17" s="546"/>
      <c r="J17" s="1546">
        <f t="shared" si="0"/>
        <v>6.16</v>
      </c>
    </row>
    <row r="18" spans="1:10">
      <c r="A18" s="1875">
        <v>6</v>
      </c>
      <c r="B18" s="1876">
        <v>0.55000000000000004</v>
      </c>
      <c r="C18" s="1879">
        <v>1500</v>
      </c>
      <c r="D18" s="1877">
        <v>30420</v>
      </c>
      <c r="E18" s="1877">
        <v>111540</v>
      </c>
      <c r="F18" s="1877">
        <v>36550</v>
      </c>
      <c r="G18" s="1877">
        <v>133880</v>
      </c>
      <c r="H18" s="1877">
        <v>62553</v>
      </c>
      <c r="I18" s="1880">
        <v>67012</v>
      </c>
      <c r="J18" s="1546">
        <f t="shared" si="0"/>
        <v>6.16</v>
      </c>
    </row>
    <row r="19" spans="1:10">
      <c r="A19" s="1875" t="s">
        <v>3406</v>
      </c>
      <c r="B19" s="1876">
        <v>0.75</v>
      </c>
      <c r="C19" s="1879">
        <v>1500</v>
      </c>
      <c r="D19" s="1877">
        <v>30917</v>
      </c>
      <c r="E19" s="1877">
        <v>112023</v>
      </c>
      <c r="F19" s="1877">
        <v>37100</v>
      </c>
      <c r="G19" s="1877">
        <v>134427</v>
      </c>
      <c r="H19" s="1877">
        <v>63063</v>
      </c>
      <c r="I19" s="1880">
        <v>67395</v>
      </c>
      <c r="J19" s="1546">
        <f t="shared" si="0"/>
        <v>6.16</v>
      </c>
    </row>
    <row r="20" spans="1:10">
      <c r="A20" s="1875" t="s">
        <v>3407</v>
      </c>
      <c r="B20" s="1876">
        <v>1.1000000000000001</v>
      </c>
      <c r="C20" s="1879">
        <v>1500</v>
      </c>
      <c r="D20" s="1877">
        <v>33402</v>
      </c>
      <c r="E20" s="1877">
        <v>116736</v>
      </c>
      <c r="F20" s="1877">
        <v>40084</v>
      </c>
      <c r="G20" s="1877">
        <v>140083</v>
      </c>
      <c r="H20" s="1877">
        <v>64464</v>
      </c>
      <c r="I20" s="1880">
        <v>69051</v>
      </c>
      <c r="J20" s="1546">
        <f t="shared" si="0"/>
        <v>6.16</v>
      </c>
    </row>
    <row r="21" spans="1:10">
      <c r="A21" s="1875">
        <v>6</v>
      </c>
      <c r="B21" s="1876">
        <v>5.5</v>
      </c>
      <c r="C21" s="1879">
        <v>3000</v>
      </c>
      <c r="D21" s="1877"/>
      <c r="E21" s="1877"/>
      <c r="F21" s="1877"/>
      <c r="G21" s="1877"/>
      <c r="H21" s="1877">
        <v>71471</v>
      </c>
      <c r="I21" s="1880">
        <v>76440</v>
      </c>
      <c r="J21" s="1546">
        <f t="shared" si="0"/>
        <v>6.16</v>
      </c>
    </row>
    <row r="22" spans="1:10">
      <c r="A22" s="1875" t="s">
        <v>3407</v>
      </c>
      <c r="B22" s="1876">
        <v>7.5</v>
      </c>
      <c r="C22" s="1879">
        <v>3000</v>
      </c>
      <c r="D22" s="1877"/>
      <c r="E22" s="1877"/>
      <c r="F22" s="1877"/>
      <c r="G22" s="1877"/>
      <c r="H22" s="1877">
        <v>79115</v>
      </c>
      <c r="I22" s="1880">
        <v>84594</v>
      </c>
      <c r="J22" s="1546">
        <f t="shared" si="0"/>
        <v>6.16</v>
      </c>
    </row>
    <row r="23" spans="1:10">
      <c r="A23" s="546" t="s">
        <v>3410</v>
      </c>
      <c r="B23" s="546"/>
      <c r="C23" s="546"/>
      <c r="D23" s="546"/>
      <c r="E23" s="546"/>
      <c r="F23" s="546"/>
      <c r="G23" s="546"/>
      <c r="H23" s="546"/>
      <c r="I23" s="546"/>
      <c r="J23" s="1546">
        <f t="shared" si="0"/>
        <v>6.16</v>
      </c>
    </row>
    <row r="24" spans="1:10">
      <c r="A24" s="1875">
        <v>6</v>
      </c>
      <c r="B24" s="1876">
        <v>0.25</v>
      </c>
      <c r="C24" s="1879">
        <v>1000</v>
      </c>
      <c r="D24" s="1877">
        <v>33850</v>
      </c>
      <c r="E24" s="1877">
        <v>121580</v>
      </c>
      <c r="F24" s="1877">
        <v>41020</v>
      </c>
      <c r="G24" s="1877">
        <v>145850</v>
      </c>
      <c r="H24" s="1877">
        <v>67012</v>
      </c>
      <c r="I24" s="1880">
        <v>71726</v>
      </c>
      <c r="J24" s="1546">
        <f t="shared" si="0"/>
        <v>6.16</v>
      </c>
    </row>
    <row r="25" spans="1:10">
      <c r="A25" s="1875" t="s">
        <v>3406</v>
      </c>
      <c r="B25" s="1878">
        <v>0.37</v>
      </c>
      <c r="C25" s="1879">
        <v>1000</v>
      </c>
      <c r="D25" s="1877">
        <v>34592</v>
      </c>
      <c r="E25" s="1877">
        <v>121930</v>
      </c>
      <c r="F25" s="1877">
        <v>41538</v>
      </c>
      <c r="G25" s="1877">
        <v>146315</v>
      </c>
      <c r="H25" s="1877">
        <v>67649</v>
      </c>
      <c r="I25" s="1880">
        <v>72363</v>
      </c>
      <c r="J25" s="1546">
        <f t="shared" si="0"/>
        <v>6.16</v>
      </c>
    </row>
    <row r="26" spans="1:10">
      <c r="A26" s="1875" t="s">
        <v>3407</v>
      </c>
      <c r="B26" s="1876">
        <v>0.55000000000000004</v>
      </c>
      <c r="C26" s="1879">
        <v>1000</v>
      </c>
      <c r="D26" s="1877">
        <v>36814</v>
      </c>
      <c r="E26" s="1877">
        <v>123377</v>
      </c>
      <c r="F26" s="1877">
        <v>44347</v>
      </c>
      <c r="G26" s="1877">
        <v>148052</v>
      </c>
      <c r="H26" s="1877">
        <v>68032</v>
      </c>
      <c r="I26" s="1880">
        <v>72873</v>
      </c>
      <c r="J26" s="1546">
        <f t="shared" si="0"/>
        <v>6.16</v>
      </c>
    </row>
    <row r="27" spans="1:10">
      <c r="A27" s="1875">
        <v>6</v>
      </c>
      <c r="B27" s="1876">
        <v>1.1000000000000001</v>
      </c>
      <c r="C27" s="1879">
        <v>1500</v>
      </c>
      <c r="D27" s="1877">
        <v>34728</v>
      </c>
      <c r="E27" s="1877">
        <v>122066</v>
      </c>
      <c r="F27" s="1877">
        <v>41674</v>
      </c>
      <c r="G27" s="1877">
        <v>146480</v>
      </c>
      <c r="H27" s="1877">
        <v>69815</v>
      </c>
      <c r="I27" s="1880">
        <v>74784</v>
      </c>
      <c r="J27" s="1546">
        <f t="shared" si="0"/>
        <v>6.16</v>
      </c>
    </row>
    <row r="28" spans="1:10">
      <c r="A28" s="1875" t="s">
        <v>3406</v>
      </c>
      <c r="B28" s="1876">
        <v>1.5</v>
      </c>
      <c r="C28" s="1879">
        <v>1500</v>
      </c>
      <c r="D28" s="1877">
        <v>34728</v>
      </c>
      <c r="E28" s="1877">
        <v>122066</v>
      </c>
      <c r="F28" s="1877">
        <v>41674</v>
      </c>
      <c r="G28" s="1877">
        <v>146480</v>
      </c>
      <c r="H28" s="1877">
        <v>69815</v>
      </c>
      <c r="I28" s="1880">
        <v>74784</v>
      </c>
      <c r="J28" s="1546">
        <f t="shared" si="0"/>
        <v>6.16</v>
      </c>
    </row>
    <row r="29" spans="1:10">
      <c r="A29" s="1875" t="s">
        <v>3407</v>
      </c>
      <c r="B29" s="1876">
        <v>2.2000000000000002</v>
      </c>
      <c r="C29" s="1879">
        <v>1500</v>
      </c>
      <c r="D29" s="1877">
        <v>37668</v>
      </c>
      <c r="E29" s="1877">
        <v>124232</v>
      </c>
      <c r="F29" s="1877">
        <v>45202</v>
      </c>
      <c r="G29" s="1877">
        <v>149052</v>
      </c>
      <c r="H29" s="1877">
        <v>72618</v>
      </c>
      <c r="I29" s="1880">
        <v>77714</v>
      </c>
      <c r="J29" s="1546">
        <f t="shared" si="0"/>
        <v>6.16</v>
      </c>
    </row>
    <row r="30" spans="1:10">
      <c r="A30" s="546" t="s">
        <v>3411</v>
      </c>
      <c r="B30" s="546"/>
      <c r="C30" s="546"/>
      <c r="D30" s="546"/>
      <c r="E30" s="546"/>
      <c r="F30" s="546"/>
      <c r="G30" s="546"/>
      <c r="H30" s="546"/>
      <c r="I30" s="546"/>
      <c r="J30" s="1546">
        <f t="shared" si="0"/>
        <v>6.16</v>
      </c>
    </row>
    <row r="31" spans="1:10">
      <c r="A31" s="1875">
        <v>6</v>
      </c>
      <c r="B31" s="1876">
        <v>0.55000000000000004</v>
      </c>
      <c r="C31" s="1879">
        <v>1000</v>
      </c>
      <c r="D31" s="1877">
        <v>42499</v>
      </c>
      <c r="E31" s="1877">
        <v>122982</v>
      </c>
      <c r="F31" s="1877">
        <v>51000</v>
      </c>
      <c r="G31" s="1877">
        <v>147579</v>
      </c>
      <c r="H31" s="1877">
        <v>70212</v>
      </c>
      <c r="I31" s="1880">
        <v>75171</v>
      </c>
      <c r="J31" s="1546">
        <f t="shared" si="0"/>
        <v>6.16</v>
      </c>
    </row>
    <row r="32" spans="1:10">
      <c r="A32" s="1875" t="s">
        <v>3406</v>
      </c>
      <c r="B32" s="1876">
        <v>0.75</v>
      </c>
      <c r="C32" s="1879">
        <v>1000</v>
      </c>
      <c r="D32" s="1877">
        <v>43620</v>
      </c>
      <c r="E32" s="1877">
        <v>124220</v>
      </c>
      <c r="F32" s="1877">
        <v>52221</v>
      </c>
      <c r="G32" s="1877">
        <v>148870</v>
      </c>
      <c r="H32" s="1877">
        <v>71452</v>
      </c>
      <c r="I32" s="1880">
        <v>76411</v>
      </c>
      <c r="J32" s="1546">
        <f t="shared" si="0"/>
        <v>6.16</v>
      </c>
    </row>
    <row r="33" spans="1:10">
      <c r="A33" s="1875" t="s">
        <v>3407</v>
      </c>
      <c r="B33" s="1876">
        <v>1.1000000000000001</v>
      </c>
      <c r="C33" s="1879">
        <v>1000</v>
      </c>
      <c r="D33" s="1877">
        <v>46069</v>
      </c>
      <c r="E33" s="1877">
        <v>126575</v>
      </c>
      <c r="F33" s="1877">
        <v>55283</v>
      </c>
      <c r="G33" s="1877">
        <v>151889</v>
      </c>
      <c r="H33" s="1877">
        <v>71565</v>
      </c>
      <c r="I33" s="1880">
        <v>76523</v>
      </c>
      <c r="J33" s="1546">
        <f t="shared" si="0"/>
        <v>6.16</v>
      </c>
    </row>
    <row r="34" spans="1:10">
      <c r="A34" s="1875" t="s">
        <v>3406</v>
      </c>
      <c r="B34" s="1876">
        <v>2.2000000000000002</v>
      </c>
      <c r="C34" s="1879">
        <v>1500</v>
      </c>
      <c r="D34" s="1877">
        <v>44169</v>
      </c>
      <c r="E34" s="1877">
        <v>124817</v>
      </c>
      <c r="F34" s="1877">
        <v>53002</v>
      </c>
      <c r="G34" s="1877">
        <v>149781</v>
      </c>
      <c r="H34" s="1877">
        <v>74157</v>
      </c>
      <c r="I34" s="1880">
        <v>79454</v>
      </c>
      <c r="J34" s="1546">
        <f t="shared" si="0"/>
        <v>6.16</v>
      </c>
    </row>
    <row r="35" spans="1:10">
      <c r="A35" s="1875" t="s">
        <v>3407</v>
      </c>
      <c r="B35" s="1876">
        <v>3</v>
      </c>
      <c r="C35" s="1879">
        <v>1500</v>
      </c>
      <c r="D35" s="1877">
        <v>46069</v>
      </c>
      <c r="E35" s="1877">
        <v>127737</v>
      </c>
      <c r="F35" s="1877">
        <v>56396</v>
      </c>
      <c r="G35" s="1877">
        <v>153284</v>
      </c>
      <c r="H35" s="1877">
        <v>76411</v>
      </c>
      <c r="I35" s="1880">
        <v>81820</v>
      </c>
      <c r="J35" s="1546">
        <f t="shared" si="0"/>
        <v>6.16</v>
      </c>
    </row>
    <row r="36" spans="1:10">
      <c r="A36" s="546" t="s">
        <v>3412</v>
      </c>
      <c r="B36" s="546"/>
      <c r="C36" s="546"/>
      <c r="D36" s="546"/>
      <c r="E36" s="546"/>
      <c r="F36" s="546"/>
      <c r="G36" s="546"/>
      <c r="H36" s="546"/>
      <c r="I36" s="546"/>
      <c r="J36" s="1546">
        <f t="shared" si="0"/>
        <v>6.16</v>
      </c>
    </row>
    <row r="37" spans="1:10">
      <c r="A37" s="1875" t="s">
        <v>3406</v>
      </c>
      <c r="B37" s="1876">
        <v>1.1000000000000001</v>
      </c>
      <c r="C37" s="1879">
        <v>1000</v>
      </c>
      <c r="D37" s="1877">
        <v>50270</v>
      </c>
      <c r="E37" s="1877">
        <v>126839</v>
      </c>
      <c r="F37" s="1877">
        <v>60324</v>
      </c>
      <c r="G37" s="1877">
        <v>152207</v>
      </c>
      <c r="H37" s="1877">
        <v>84525</v>
      </c>
      <c r="I37" s="1880">
        <v>90385</v>
      </c>
      <c r="J37" s="1546">
        <f t="shared" si="0"/>
        <v>6.16</v>
      </c>
    </row>
    <row r="38" spans="1:10">
      <c r="A38" s="1875" t="s">
        <v>3407</v>
      </c>
      <c r="B38" s="1876">
        <v>1.5</v>
      </c>
      <c r="C38" s="1879">
        <v>1000</v>
      </c>
      <c r="D38" s="1877">
        <v>54286</v>
      </c>
      <c r="E38" s="1877">
        <v>139184</v>
      </c>
      <c r="F38" s="1877">
        <v>65143</v>
      </c>
      <c r="G38" s="1877">
        <v>167022</v>
      </c>
      <c r="H38" s="1877">
        <v>87117</v>
      </c>
      <c r="I38" s="1880">
        <v>93203</v>
      </c>
      <c r="J38" s="1546">
        <f t="shared" si="0"/>
        <v>6.16</v>
      </c>
    </row>
    <row r="39" spans="1:10">
      <c r="A39" s="1875" t="s">
        <v>3406</v>
      </c>
      <c r="B39" s="1876">
        <v>4</v>
      </c>
      <c r="C39" s="1879">
        <v>1500</v>
      </c>
      <c r="D39" s="1877">
        <v>51568</v>
      </c>
      <c r="E39" s="1877">
        <v>130654</v>
      </c>
      <c r="F39" s="1877">
        <v>61882</v>
      </c>
      <c r="G39" s="1877">
        <v>156786</v>
      </c>
      <c r="H39" s="1877">
        <v>90047</v>
      </c>
      <c r="I39" s="1880">
        <v>96359</v>
      </c>
      <c r="J39" s="1546">
        <f t="shared" si="0"/>
        <v>6.16</v>
      </c>
    </row>
    <row r="40" spans="1:10">
      <c r="A40" s="1875" t="s">
        <v>3407</v>
      </c>
      <c r="B40" s="1876">
        <v>5.5</v>
      </c>
      <c r="C40" s="1879">
        <v>1500</v>
      </c>
      <c r="D40" s="1877">
        <v>56882</v>
      </c>
      <c r="E40" s="1877">
        <v>157144</v>
      </c>
      <c r="F40" s="1877">
        <v>68259</v>
      </c>
      <c r="G40" s="1877">
        <v>167022</v>
      </c>
      <c r="H40" s="1877">
        <v>96471</v>
      </c>
      <c r="I40" s="1880">
        <v>103233</v>
      </c>
      <c r="J40" s="1546">
        <f t="shared" si="0"/>
        <v>6.16</v>
      </c>
    </row>
    <row r="41" spans="1:10">
      <c r="A41" s="546" t="s">
        <v>3413</v>
      </c>
      <c r="B41" s="546"/>
      <c r="C41" s="546"/>
      <c r="D41" s="546"/>
      <c r="E41" s="546"/>
      <c r="F41" s="546"/>
      <c r="G41" s="546"/>
      <c r="H41" s="546"/>
      <c r="I41" s="546"/>
      <c r="J41" s="1546">
        <f t="shared" si="0"/>
        <v>6.16</v>
      </c>
    </row>
    <row r="42" spans="1:10">
      <c r="A42" s="1875">
        <v>6</v>
      </c>
      <c r="B42" s="1876">
        <v>0.75</v>
      </c>
      <c r="C42" s="1881" t="s">
        <v>3363</v>
      </c>
      <c r="D42" s="1877">
        <v>59830</v>
      </c>
      <c r="E42" s="1877">
        <v>147532</v>
      </c>
      <c r="F42" s="1877"/>
      <c r="G42" s="1877"/>
      <c r="H42" s="1877">
        <v>99965</v>
      </c>
      <c r="I42" s="1877">
        <v>106952</v>
      </c>
      <c r="J42" s="1546">
        <f t="shared" si="0"/>
        <v>6.16</v>
      </c>
    </row>
    <row r="43" spans="1:10">
      <c r="A43" s="1875" t="s">
        <v>3407</v>
      </c>
      <c r="B43" s="1876">
        <v>1.1000000000000001</v>
      </c>
      <c r="C43" s="1881" t="s">
        <v>3363</v>
      </c>
      <c r="D43" s="1877">
        <v>59830</v>
      </c>
      <c r="E43" s="1877">
        <v>147532</v>
      </c>
      <c r="F43" s="1877"/>
      <c r="G43" s="1877"/>
      <c r="H43" s="1877">
        <v>102782</v>
      </c>
      <c r="I43" s="1877">
        <v>110108</v>
      </c>
      <c r="J43" s="1546">
        <f t="shared" si="0"/>
        <v>6.16</v>
      </c>
    </row>
    <row r="44" spans="1:10">
      <c r="A44" s="1875" t="s">
        <v>3406</v>
      </c>
      <c r="B44" s="1876">
        <v>2.2000000000000002</v>
      </c>
      <c r="C44" s="1882" t="s">
        <v>3184</v>
      </c>
      <c r="D44" s="1877">
        <v>60035</v>
      </c>
      <c r="E44" s="1877">
        <v>147715</v>
      </c>
      <c r="F44" s="1877">
        <v>72042</v>
      </c>
      <c r="G44" s="1877">
        <v>177259</v>
      </c>
      <c r="H44" s="1877">
        <v>103346</v>
      </c>
      <c r="I44" s="1877">
        <v>110559</v>
      </c>
      <c r="J44" s="1546">
        <f t="shared" si="0"/>
        <v>6.16</v>
      </c>
    </row>
    <row r="45" spans="1:10">
      <c r="A45" s="1875" t="s">
        <v>3407</v>
      </c>
      <c r="B45" s="1876">
        <v>3</v>
      </c>
      <c r="C45" s="1882" t="s">
        <v>3184</v>
      </c>
      <c r="D45" s="1877">
        <v>64838</v>
      </c>
      <c r="E45" s="1877">
        <v>161634</v>
      </c>
      <c r="F45" s="1877">
        <v>77806</v>
      </c>
      <c r="G45" s="1877">
        <v>193961</v>
      </c>
      <c r="H45" s="1877">
        <v>109319</v>
      </c>
      <c r="I45" s="1877">
        <v>116983</v>
      </c>
      <c r="J45" s="1546">
        <f t="shared" si="0"/>
        <v>6.16</v>
      </c>
    </row>
    <row r="46" spans="1:10">
      <c r="A46" s="1875" t="s">
        <v>3406</v>
      </c>
      <c r="B46" s="1876">
        <v>7.5</v>
      </c>
      <c r="C46" s="1882" t="s">
        <v>3170</v>
      </c>
      <c r="D46" s="1877">
        <v>69920</v>
      </c>
      <c r="E46" s="1877">
        <v>166740</v>
      </c>
      <c r="F46" s="1877">
        <v>84140</v>
      </c>
      <c r="G46" s="1877">
        <v>200120</v>
      </c>
      <c r="H46" s="1877">
        <v>114165</v>
      </c>
      <c r="I46" s="1877">
        <v>122280</v>
      </c>
      <c r="J46" s="1546">
        <f t="shared" si="0"/>
        <v>6.16</v>
      </c>
    </row>
    <row r="47" spans="1:10">
      <c r="A47" s="1875" t="s">
        <v>3407</v>
      </c>
      <c r="B47" s="1876">
        <v>11</v>
      </c>
      <c r="C47" s="1882" t="s">
        <v>3170</v>
      </c>
      <c r="D47" s="1877">
        <v>74067</v>
      </c>
      <c r="E47" s="1877">
        <v>170011</v>
      </c>
      <c r="F47" s="1877">
        <v>89870</v>
      </c>
      <c r="G47" s="1877">
        <v>205780</v>
      </c>
      <c r="H47" s="1877">
        <v>118110</v>
      </c>
      <c r="I47" s="1877">
        <v>126337</v>
      </c>
      <c r="J47" s="1546">
        <f t="shared" si="0"/>
        <v>6.16</v>
      </c>
    </row>
    <row r="48" spans="1:10">
      <c r="A48" s="546" t="s">
        <v>3414</v>
      </c>
      <c r="B48" s="546"/>
      <c r="C48" s="546"/>
      <c r="D48" s="546"/>
      <c r="E48" s="546"/>
      <c r="F48" s="546"/>
      <c r="G48" s="546"/>
      <c r="H48" s="546"/>
      <c r="I48" s="546"/>
      <c r="J48" s="1546">
        <f t="shared" si="0"/>
        <v>6.16</v>
      </c>
    </row>
    <row r="49" spans="1:10">
      <c r="A49" s="1883">
        <v>6</v>
      </c>
      <c r="B49" s="1884">
        <v>1.5</v>
      </c>
      <c r="C49" s="1884">
        <v>750</v>
      </c>
      <c r="D49" s="1877">
        <v>67954</v>
      </c>
      <c r="E49" s="1877">
        <v>187485.34350000002</v>
      </c>
      <c r="F49" s="1877"/>
      <c r="G49" s="1877"/>
      <c r="H49" s="1877">
        <v>114024.7</v>
      </c>
      <c r="I49" s="1880">
        <v>128365</v>
      </c>
      <c r="J49" s="1546">
        <f t="shared" si="0"/>
        <v>6.16</v>
      </c>
    </row>
    <row r="50" spans="1:10">
      <c r="A50" s="1883" t="s">
        <v>3407</v>
      </c>
      <c r="B50" s="1876">
        <v>2.2000000000000002</v>
      </c>
      <c r="C50" s="1881" t="s">
        <v>3363</v>
      </c>
      <c r="D50" s="1877">
        <v>75382</v>
      </c>
      <c r="E50" s="1877">
        <v>189569.48009999999</v>
      </c>
      <c r="F50" s="1877">
        <v>90459</v>
      </c>
      <c r="G50" s="1877">
        <v>204786</v>
      </c>
      <c r="H50" s="1877">
        <v>120020.15</v>
      </c>
      <c r="I50" s="1880">
        <v>135240</v>
      </c>
      <c r="J50" s="1546">
        <f t="shared" si="0"/>
        <v>6.16</v>
      </c>
    </row>
    <row r="51" spans="1:10">
      <c r="A51" s="1883" t="s">
        <v>3406</v>
      </c>
      <c r="B51" s="1876">
        <v>4</v>
      </c>
      <c r="C51" s="1881" t="s">
        <v>3184</v>
      </c>
      <c r="D51" s="1877">
        <v>69800</v>
      </c>
      <c r="E51" s="1877">
        <v>192913.73009999999</v>
      </c>
      <c r="F51" s="1877">
        <v>83760</v>
      </c>
      <c r="G51" s="1877">
        <v>201236</v>
      </c>
      <c r="H51" s="1877">
        <v>119591.7</v>
      </c>
      <c r="I51" s="1880">
        <v>130957</v>
      </c>
      <c r="J51" s="1546">
        <f t="shared" si="0"/>
        <v>6.16</v>
      </c>
    </row>
    <row r="52" spans="1:10">
      <c r="A52" s="1883" t="s">
        <v>3407</v>
      </c>
      <c r="B52" s="1876">
        <v>5.5</v>
      </c>
      <c r="C52" s="1881" t="s">
        <v>3184</v>
      </c>
      <c r="D52" s="1877">
        <v>77237</v>
      </c>
      <c r="E52" s="1877">
        <v>198738.07590000003</v>
      </c>
      <c r="F52" s="1877">
        <v>92685</v>
      </c>
      <c r="G52" s="1877">
        <v>210968</v>
      </c>
      <c r="H52" s="1877">
        <v>119591.7</v>
      </c>
      <c r="I52" s="1880">
        <v>130957</v>
      </c>
      <c r="J52" s="1546">
        <f t="shared" si="0"/>
        <v>6.16</v>
      </c>
    </row>
    <row r="53" spans="1:10">
      <c r="A53" s="1883">
        <v>6</v>
      </c>
      <c r="B53" s="1876">
        <v>11</v>
      </c>
      <c r="C53" s="1881" t="s">
        <v>3170</v>
      </c>
      <c r="D53" s="1877"/>
      <c r="E53" s="1877"/>
      <c r="F53" s="1877"/>
      <c r="G53" s="1877"/>
      <c r="H53" s="1877">
        <v>120983.45</v>
      </c>
      <c r="I53" s="1880">
        <v>143693</v>
      </c>
      <c r="J53" s="1546">
        <f t="shared" si="0"/>
        <v>6.16</v>
      </c>
    </row>
    <row r="54" spans="1:10">
      <c r="A54" s="1883" t="s">
        <v>3406</v>
      </c>
      <c r="B54" s="1876">
        <v>15</v>
      </c>
      <c r="C54" s="1881" t="s">
        <v>3170</v>
      </c>
      <c r="D54" s="2046"/>
      <c r="E54" s="2046"/>
      <c r="F54" s="2046"/>
      <c r="G54" s="2046"/>
      <c r="H54" s="1877">
        <v>130298.2</v>
      </c>
      <c r="I54" s="1880">
        <v>150342</v>
      </c>
      <c r="J54" s="1546">
        <f t="shared" si="0"/>
        <v>6.16</v>
      </c>
    </row>
    <row r="55" spans="1:10">
      <c r="A55" s="1883" t="s">
        <v>3407</v>
      </c>
      <c r="B55" s="1876">
        <v>18.5</v>
      </c>
      <c r="C55" s="1881" t="s">
        <v>3170</v>
      </c>
      <c r="D55" s="2046"/>
      <c r="E55" s="2046"/>
      <c r="F55" s="2046"/>
      <c r="G55" s="2046"/>
      <c r="H55" s="1877">
        <v>136508.35</v>
      </c>
      <c r="I55" s="1880">
        <v>151807</v>
      </c>
      <c r="J55" s="1546">
        <f t="shared" si="0"/>
        <v>6.16</v>
      </c>
    </row>
    <row r="56" spans="1:10">
      <c r="A56" s="546" t="s">
        <v>3415</v>
      </c>
      <c r="B56" s="546"/>
      <c r="C56" s="546"/>
      <c r="D56" s="546"/>
      <c r="E56" s="546"/>
      <c r="F56" s="546"/>
      <c r="G56" s="546"/>
      <c r="H56" s="546"/>
      <c r="I56" s="546"/>
      <c r="J56" s="1546">
        <f t="shared" si="0"/>
        <v>6.16</v>
      </c>
    </row>
    <row r="57" spans="1:10">
      <c r="A57" s="1883">
        <v>6</v>
      </c>
      <c r="B57" s="1876">
        <v>2.2000000000000002</v>
      </c>
      <c r="C57" s="1881" t="s">
        <v>3363</v>
      </c>
      <c r="D57" s="1877">
        <v>99362</v>
      </c>
      <c r="E57" s="1877">
        <v>202487</v>
      </c>
      <c r="F57" s="1877">
        <v>117014</v>
      </c>
      <c r="G57" s="1877">
        <v>224570</v>
      </c>
      <c r="H57" s="1877">
        <v>128591</v>
      </c>
      <c r="I57" s="1880">
        <v>132197</v>
      </c>
      <c r="J57" s="1546">
        <f t="shared" si="0"/>
        <v>6.16</v>
      </c>
    </row>
    <row r="58" spans="1:10">
      <c r="A58" s="1883" t="s">
        <v>3406</v>
      </c>
      <c r="B58" s="1876">
        <v>3</v>
      </c>
      <c r="C58" s="1881" t="s">
        <v>3363</v>
      </c>
      <c r="D58" s="1877">
        <v>99362</v>
      </c>
      <c r="E58" s="1877">
        <v>205821</v>
      </c>
      <c r="F58" s="1877">
        <v>119236</v>
      </c>
      <c r="G58" s="1877">
        <v>228690</v>
      </c>
      <c r="H58" s="1877">
        <v>139748</v>
      </c>
      <c r="I58" s="1880">
        <v>149553</v>
      </c>
      <c r="J58" s="1546">
        <f t="shared" si="0"/>
        <v>6.16</v>
      </c>
    </row>
    <row r="59" spans="1:10">
      <c r="A59" s="1883" t="s">
        <v>3407</v>
      </c>
      <c r="B59" s="1876">
        <v>4</v>
      </c>
      <c r="C59" s="1881" t="s">
        <v>3363</v>
      </c>
      <c r="D59" s="1877">
        <v>108711</v>
      </c>
      <c r="E59" s="1877">
        <v>212741</v>
      </c>
      <c r="F59" s="1877">
        <v>130453</v>
      </c>
      <c r="G59" s="1877">
        <v>237570</v>
      </c>
      <c r="H59" s="1877">
        <v>147186</v>
      </c>
      <c r="I59" s="1880">
        <v>157217</v>
      </c>
      <c r="J59" s="1546">
        <f t="shared" si="0"/>
        <v>6.16</v>
      </c>
    </row>
    <row r="60" spans="1:10">
      <c r="A60" s="1883" t="s">
        <v>3406</v>
      </c>
      <c r="B60" s="1876">
        <v>7.5</v>
      </c>
      <c r="C60" s="1881" t="s">
        <v>3184</v>
      </c>
      <c r="D60" s="1877">
        <v>113480</v>
      </c>
      <c r="E60" s="1877">
        <v>221092</v>
      </c>
      <c r="F60" s="1877">
        <v>132450</v>
      </c>
      <c r="G60" s="1877">
        <v>248740</v>
      </c>
      <c r="H60" s="1877">
        <v>150116</v>
      </c>
      <c r="I60" s="1880">
        <v>158569</v>
      </c>
      <c r="J60" s="1546">
        <f t="shared" si="0"/>
        <v>6.16</v>
      </c>
    </row>
    <row r="61" spans="1:10">
      <c r="A61" s="1883" t="s">
        <v>3407</v>
      </c>
      <c r="B61" s="1876">
        <v>11</v>
      </c>
      <c r="C61" s="1881" t="s">
        <v>3184</v>
      </c>
      <c r="D61" s="1877">
        <v>120302</v>
      </c>
      <c r="E61" s="1877">
        <v>234824</v>
      </c>
      <c r="F61" s="1877">
        <v>144363</v>
      </c>
      <c r="G61" s="1877">
        <v>265780</v>
      </c>
      <c r="H61" s="1877">
        <v>158682</v>
      </c>
      <c r="I61" s="1880">
        <v>165669</v>
      </c>
      <c r="J61" s="1546">
        <f t="shared" si="0"/>
        <v>6.16</v>
      </c>
    </row>
    <row r="62" spans="1:10">
      <c r="A62" s="1883">
        <v>6</v>
      </c>
      <c r="B62" s="1876">
        <v>22</v>
      </c>
      <c r="C62" s="1881" t="s">
        <v>3170</v>
      </c>
      <c r="D62" s="1877"/>
      <c r="E62" s="1877"/>
      <c r="F62" s="1877"/>
      <c r="G62" s="1877"/>
      <c r="H62" s="1877">
        <v>163979</v>
      </c>
      <c r="I62" s="1880">
        <v>168374</v>
      </c>
      <c r="J62" s="1546">
        <f t="shared" si="0"/>
        <v>6.16</v>
      </c>
    </row>
    <row r="63" spans="1:10">
      <c r="A63" s="1883" t="s">
        <v>3406</v>
      </c>
      <c r="B63" s="1876">
        <v>30</v>
      </c>
      <c r="C63" s="1881" t="s">
        <v>3170</v>
      </c>
      <c r="D63" s="1877"/>
      <c r="E63" s="1877"/>
      <c r="F63" s="1877"/>
      <c r="G63" s="1877"/>
      <c r="H63" s="1877">
        <v>176714</v>
      </c>
      <c r="I63" s="1880">
        <v>180884</v>
      </c>
      <c r="J63" s="1546">
        <f t="shared" si="0"/>
        <v>6.16</v>
      </c>
    </row>
    <row r="64" spans="1:10">
      <c r="A64" s="1883" t="s">
        <v>3407</v>
      </c>
      <c r="B64" s="1876">
        <v>37</v>
      </c>
      <c r="C64" s="1881" t="s">
        <v>3170</v>
      </c>
      <c r="D64" s="1877"/>
      <c r="E64" s="1877"/>
      <c r="F64" s="1877"/>
      <c r="G64" s="1877"/>
      <c r="H64" s="1877">
        <v>196662</v>
      </c>
      <c r="I64" s="1880">
        <v>201170</v>
      </c>
      <c r="J64" s="1546">
        <f t="shared" si="0"/>
        <v>6.16</v>
      </c>
    </row>
    <row r="65" spans="1:10">
      <c r="A65" s="546" t="s">
        <v>3416</v>
      </c>
      <c r="B65" s="546"/>
      <c r="C65" s="546"/>
      <c r="D65" s="546"/>
      <c r="E65" s="546"/>
      <c r="F65" s="546"/>
      <c r="G65" s="546"/>
      <c r="H65" s="546"/>
      <c r="I65" s="546"/>
      <c r="J65" s="1546">
        <f t="shared" si="0"/>
        <v>6.16</v>
      </c>
    </row>
    <row r="66" spans="1:10">
      <c r="A66" s="1883">
        <v>6</v>
      </c>
      <c r="B66" s="1876">
        <v>4</v>
      </c>
      <c r="C66" s="1881" t="s">
        <v>3363</v>
      </c>
      <c r="D66" s="1877">
        <v>114457</v>
      </c>
      <c r="E66" s="1877">
        <v>260480</v>
      </c>
      <c r="F66" s="1877">
        <v>151487</v>
      </c>
      <c r="G66" s="1877">
        <v>271447</v>
      </c>
      <c r="H66" s="1877">
        <v>181222</v>
      </c>
      <c r="I66" s="1880">
        <v>193844</v>
      </c>
      <c r="J66" s="1546">
        <f t="shared" si="0"/>
        <v>6.16</v>
      </c>
    </row>
    <row r="67" spans="1:10">
      <c r="A67" s="1883" t="s">
        <v>3406</v>
      </c>
      <c r="B67" s="1876">
        <v>5.5</v>
      </c>
      <c r="C67" s="1881" t="s">
        <v>3363</v>
      </c>
      <c r="D67" s="1877">
        <v>121106</v>
      </c>
      <c r="E67" s="1877">
        <v>267557</v>
      </c>
      <c r="F67" s="1877">
        <v>154721</v>
      </c>
      <c r="G67" s="1877">
        <v>275201</v>
      </c>
      <c r="H67" s="1877">
        <v>184941</v>
      </c>
      <c r="I67" s="1880">
        <v>197901</v>
      </c>
      <c r="J67" s="1546">
        <f t="shared" si="0"/>
        <v>6.16</v>
      </c>
    </row>
    <row r="68" spans="1:10">
      <c r="A68" s="1883" t="s">
        <v>3407</v>
      </c>
      <c r="B68" s="1876">
        <v>7.5</v>
      </c>
      <c r="C68" s="1881" t="s">
        <v>3363</v>
      </c>
      <c r="D68" s="1877">
        <v>134470</v>
      </c>
      <c r="E68" s="1877">
        <v>278430</v>
      </c>
      <c r="F68" s="1877">
        <v>167097</v>
      </c>
      <c r="G68" s="1877">
        <v>292110</v>
      </c>
      <c r="H68" s="1877">
        <v>194971</v>
      </c>
      <c r="I68" s="1880">
        <v>208608</v>
      </c>
      <c r="J68" s="1546">
        <f t="shared" si="0"/>
        <v>6.16</v>
      </c>
    </row>
    <row r="69" spans="1:10">
      <c r="A69" s="1883">
        <v>6</v>
      </c>
      <c r="B69" s="1876">
        <v>11</v>
      </c>
      <c r="C69" s="1881" t="s">
        <v>3184</v>
      </c>
      <c r="D69" s="1877">
        <v>134470</v>
      </c>
      <c r="E69" s="1877">
        <v>278430</v>
      </c>
      <c r="F69" s="1877">
        <v>167097</v>
      </c>
      <c r="G69" s="1877">
        <v>292110</v>
      </c>
      <c r="H69" s="1877">
        <v>194971</v>
      </c>
      <c r="I69" s="1880">
        <v>208608</v>
      </c>
      <c r="J69" s="1546">
        <f t="shared" si="0"/>
        <v>6.16</v>
      </c>
    </row>
    <row r="70" spans="1:10">
      <c r="A70" s="1883" t="s">
        <v>3406</v>
      </c>
      <c r="B70" s="1876">
        <v>15</v>
      </c>
      <c r="C70" s="1881" t="s">
        <v>3184</v>
      </c>
      <c r="D70" s="1877">
        <v>147540</v>
      </c>
      <c r="E70" s="1877">
        <v>287410</v>
      </c>
      <c r="F70" s="1877">
        <v>198957</v>
      </c>
      <c r="G70" s="1877">
        <v>302154</v>
      </c>
      <c r="H70" s="1877">
        <v>199028</v>
      </c>
      <c r="I70" s="1880">
        <v>213003</v>
      </c>
      <c r="J70" s="1546">
        <f t="shared" si="0"/>
        <v>6.16</v>
      </c>
    </row>
    <row r="71" spans="1:10">
      <c r="A71" s="1883" t="s">
        <v>3407</v>
      </c>
      <c r="B71" s="1876">
        <v>18.5</v>
      </c>
      <c r="C71" s="1881" t="s">
        <v>3184</v>
      </c>
      <c r="D71" s="1877">
        <v>167857</v>
      </c>
      <c r="E71" s="1877">
        <v>294704</v>
      </c>
      <c r="F71" s="1877">
        <v>218874</v>
      </c>
      <c r="G71" s="1877">
        <v>329647</v>
      </c>
      <c r="H71" s="1877">
        <v>209960</v>
      </c>
      <c r="I71" s="1880">
        <v>224611</v>
      </c>
      <c r="J71" s="1546">
        <f t="shared" si="0"/>
        <v>6.16</v>
      </c>
    </row>
    <row r="72" spans="1:10">
      <c r="A72" s="546" t="s">
        <v>3417</v>
      </c>
      <c r="B72" s="546"/>
      <c r="C72" s="546"/>
      <c r="D72" s="546"/>
      <c r="E72" s="546"/>
      <c r="F72" s="546"/>
      <c r="G72" s="546"/>
      <c r="H72" s="546"/>
      <c r="I72" s="546"/>
      <c r="J72" s="1546">
        <f t="shared" si="0"/>
        <v>6.16</v>
      </c>
    </row>
    <row r="73" spans="1:10">
      <c r="A73" s="1883">
        <v>6</v>
      </c>
      <c r="B73" s="1876">
        <v>7.5</v>
      </c>
      <c r="C73" s="1881" t="s">
        <v>3363</v>
      </c>
      <c r="D73" s="1877">
        <v>145170</v>
      </c>
      <c r="E73" s="1877">
        <v>321487</v>
      </c>
      <c r="F73" s="1877">
        <v>183480</v>
      </c>
      <c r="G73" s="1877">
        <v>367840</v>
      </c>
      <c r="H73" s="1877">
        <v>208608</v>
      </c>
      <c r="I73" s="1880">
        <v>223146</v>
      </c>
      <c r="J73" s="1546">
        <f t="shared" ref="J73:J85" si="1">J71</f>
        <v>6.16</v>
      </c>
    </row>
    <row r="74" spans="1:10">
      <c r="A74" s="1883" t="s">
        <v>3406</v>
      </c>
      <c r="B74" s="1876">
        <v>11</v>
      </c>
      <c r="C74" s="1881" t="s">
        <v>3363</v>
      </c>
      <c r="D74" s="1877">
        <v>158499</v>
      </c>
      <c r="E74" s="1877">
        <v>326860</v>
      </c>
      <c r="F74" s="1877">
        <v>190199</v>
      </c>
      <c r="G74" s="1877">
        <v>377147</v>
      </c>
      <c r="H74" s="1877">
        <v>215821</v>
      </c>
      <c r="I74" s="1880">
        <v>231035</v>
      </c>
      <c r="J74" s="1546">
        <f t="shared" si="1"/>
        <v>6.16</v>
      </c>
    </row>
    <row r="75" spans="1:10">
      <c r="A75" s="1883" t="s">
        <v>3407</v>
      </c>
      <c r="B75" s="1876">
        <v>15</v>
      </c>
      <c r="C75" s="1881" t="s">
        <v>3363</v>
      </c>
      <c r="D75" s="1877">
        <v>171175</v>
      </c>
      <c r="E75" s="1877">
        <v>350613</v>
      </c>
      <c r="F75" s="1877">
        <v>205411</v>
      </c>
      <c r="G75" s="1877">
        <v>416095</v>
      </c>
      <c r="H75" s="1877">
        <v>225625</v>
      </c>
      <c r="I75" s="1880">
        <v>241403</v>
      </c>
      <c r="J75" s="1546">
        <f t="shared" si="1"/>
        <v>6.16</v>
      </c>
    </row>
    <row r="76" spans="1:10">
      <c r="A76" s="1883">
        <v>6</v>
      </c>
      <c r="B76" s="1876">
        <v>18.5</v>
      </c>
      <c r="C76" s="1881" t="s">
        <v>3184</v>
      </c>
      <c r="D76" s="1877"/>
      <c r="E76" s="1877"/>
      <c r="F76" s="1877"/>
      <c r="G76" s="1877"/>
      <c r="H76" s="1877">
        <v>223710</v>
      </c>
      <c r="I76" s="1880">
        <v>239262</v>
      </c>
      <c r="J76" s="1546">
        <f t="shared" si="1"/>
        <v>6.16</v>
      </c>
    </row>
    <row r="77" spans="1:10">
      <c r="A77" s="1883" t="s">
        <v>3406</v>
      </c>
      <c r="B77" s="1876">
        <v>22</v>
      </c>
      <c r="C77" s="1881" t="s">
        <v>3184</v>
      </c>
      <c r="D77" s="1877"/>
      <c r="E77" s="1877"/>
      <c r="F77" s="1877"/>
      <c r="G77" s="1877"/>
      <c r="H77" s="1877">
        <v>247715</v>
      </c>
      <c r="I77" s="1880">
        <v>265070</v>
      </c>
      <c r="J77" s="1546">
        <f t="shared" si="1"/>
        <v>6.16</v>
      </c>
    </row>
    <row r="78" spans="1:10">
      <c r="A78" s="1883" t="s">
        <v>3407</v>
      </c>
      <c r="B78" s="1876">
        <v>30</v>
      </c>
      <c r="C78" s="1881" t="s">
        <v>3184</v>
      </c>
      <c r="D78" s="1877"/>
      <c r="E78" s="1877"/>
      <c r="F78" s="1877"/>
      <c r="G78" s="1877"/>
      <c r="H78" s="1877">
        <v>260112</v>
      </c>
      <c r="I78" s="1880">
        <v>278369</v>
      </c>
      <c r="J78" s="1546">
        <f t="shared" si="1"/>
        <v>6.16</v>
      </c>
    </row>
    <row r="79" spans="1:10">
      <c r="A79" s="546" t="s">
        <v>3418</v>
      </c>
      <c r="B79" s="546"/>
      <c r="C79" s="546"/>
      <c r="D79" s="546"/>
      <c r="E79" s="546"/>
      <c r="F79" s="546"/>
      <c r="G79" s="546"/>
      <c r="H79" s="546"/>
      <c r="I79" s="546"/>
      <c r="J79" s="1546">
        <f t="shared" si="1"/>
        <v>6.16</v>
      </c>
    </row>
    <row r="80" spans="1:10">
      <c r="A80" s="1883">
        <v>6</v>
      </c>
      <c r="B80" s="1876">
        <v>15</v>
      </c>
      <c r="C80" s="1881" t="s">
        <v>3363</v>
      </c>
      <c r="D80" s="1877">
        <v>188062</v>
      </c>
      <c r="E80" s="1877">
        <v>391319</v>
      </c>
      <c r="F80" s="1877">
        <v>225674</v>
      </c>
      <c r="G80" s="1877">
        <v>451523</v>
      </c>
      <c r="H80" s="1877">
        <v>251885</v>
      </c>
      <c r="I80" s="1880">
        <v>269578</v>
      </c>
      <c r="J80" s="1546">
        <f t="shared" si="1"/>
        <v>6.16</v>
      </c>
    </row>
    <row r="81" spans="1:10">
      <c r="A81" s="1883" t="s">
        <v>3406</v>
      </c>
      <c r="B81" s="1876">
        <v>18.5</v>
      </c>
      <c r="C81" s="1881" t="s">
        <v>3363</v>
      </c>
      <c r="D81" s="1877">
        <v>199480</v>
      </c>
      <c r="E81" s="1877">
        <v>418780</v>
      </c>
      <c r="F81" s="1877">
        <v>238480</v>
      </c>
      <c r="G81" s="1877">
        <v>487480</v>
      </c>
      <c r="H81" s="1877">
        <v>282314</v>
      </c>
      <c r="I81" s="1880">
        <v>302149</v>
      </c>
      <c r="J81" s="1546">
        <f t="shared" si="1"/>
        <v>6.16</v>
      </c>
    </row>
    <row r="82" spans="1:10">
      <c r="A82" s="1883" t="s">
        <v>3407</v>
      </c>
      <c r="B82" s="1876">
        <v>22</v>
      </c>
      <c r="C82" s="1881" t="s">
        <v>3363</v>
      </c>
      <c r="D82" s="1877">
        <v>203113</v>
      </c>
      <c r="E82" s="1877">
        <v>427355</v>
      </c>
      <c r="F82" s="1877">
        <v>243735</v>
      </c>
      <c r="G82" s="1877">
        <v>493101</v>
      </c>
      <c r="H82" s="1877">
        <v>289752</v>
      </c>
      <c r="I82" s="1880">
        <v>310038</v>
      </c>
      <c r="J82" s="1546">
        <f t="shared" si="1"/>
        <v>6.16</v>
      </c>
    </row>
    <row r="83" spans="1:10">
      <c r="A83" s="1883">
        <v>6</v>
      </c>
      <c r="B83" s="1876">
        <v>37</v>
      </c>
      <c r="C83" s="1876">
        <v>1000</v>
      </c>
      <c r="D83" s="1877"/>
      <c r="E83" s="1877"/>
      <c r="F83" s="1877"/>
      <c r="G83" s="1877"/>
      <c r="H83" s="1877">
        <v>313870</v>
      </c>
      <c r="I83" s="1880">
        <v>335846</v>
      </c>
      <c r="J83" s="1546">
        <f t="shared" si="1"/>
        <v>6.16</v>
      </c>
    </row>
    <row r="84" spans="1:10">
      <c r="A84" s="1883" t="s">
        <v>3406</v>
      </c>
      <c r="B84" s="1876">
        <v>45</v>
      </c>
      <c r="C84" s="1876">
        <v>1000</v>
      </c>
      <c r="D84" s="1877"/>
      <c r="E84" s="1877"/>
      <c r="F84" s="1877"/>
      <c r="G84" s="1877"/>
      <c r="H84" s="1877">
        <v>346241</v>
      </c>
      <c r="I84" s="1880">
        <v>370558</v>
      </c>
      <c r="J84" s="1546">
        <f t="shared" si="1"/>
        <v>6.16</v>
      </c>
    </row>
    <row r="85" spans="1:10" ht="13.5" thickBot="1">
      <c r="A85" s="1885" t="s">
        <v>3407</v>
      </c>
      <c r="B85" s="1886">
        <v>55</v>
      </c>
      <c r="C85" s="1886">
        <v>1000</v>
      </c>
      <c r="D85" s="1887"/>
      <c r="E85" s="1887"/>
      <c r="F85" s="1887"/>
      <c r="G85" s="1887"/>
      <c r="H85" s="1887">
        <v>357146</v>
      </c>
      <c r="I85" s="1888">
        <v>382053</v>
      </c>
      <c r="J85" s="1546">
        <f t="shared" si="1"/>
        <v>6.16</v>
      </c>
    </row>
    <row r="86" spans="1:10">
      <c r="A86" s="1889"/>
      <c r="B86" s="1889"/>
      <c r="C86" s="1889"/>
      <c r="D86" s="1889"/>
      <c r="E86" s="1889"/>
      <c r="F86" s="1889"/>
      <c r="G86" s="1889"/>
      <c r="H86" s="1889"/>
      <c r="I86" s="1889"/>
    </row>
  </sheetData>
  <mergeCells count="9">
    <mergeCell ref="A2:I2"/>
    <mergeCell ref="A3:A5"/>
    <mergeCell ref="B3:C3"/>
    <mergeCell ref="D3:I3"/>
    <mergeCell ref="B4:B5"/>
    <mergeCell ref="C4:C5"/>
    <mergeCell ref="D4:E4"/>
    <mergeCell ref="F4:G4"/>
    <mergeCell ref="H4:I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J68"/>
  <sheetViews>
    <sheetView topLeftCell="A16" zoomScale="75" zoomScaleNormal="75" zoomScaleSheetLayoutView="75" workbookViewId="0">
      <selection activeCell="J6" sqref="J6:J68"/>
    </sheetView>
  </sheetViews>
  <sheetFormatPr defaultRowHeight="12.75"/>
  <cols>
    <col min="1" max="1" width="17" style="1890" customWidth="1"/>
    <col min="2" max="2" width="12.85546875" style="1890" customWidth="1"/>
    <col min="3" max="3" width="16" style="1915" customWidth="1"/>
    <col min="4" max="4" width="17.28515625" style="1890" customWidth="1"/>
    <col min="5" max="5" width="3.5703125" style="1890" customWidth="1"/>
    <col min="6" max="6" width="16.28515625" style="1890" customWidth="1"/>
    <col min="7" max="7" width="10.85546875" style="1890" customWidth="1"/>
    <col min="8" max="8" width="20.28515625" style="1890" customWidth="1"/>
    <col min="9" max="9" width="19.7109375" style="1890" customWidth="1"/>
    <col min="10" max="16384" width="9.140625" style="1890"/>
  </cols>
  <sheetData>
    <row r="1" spans="1:10" ht="11.25" customHeight="1" thickBot="1">
      <c r="A1" s="1894"/>
      <c r="B1" s="1894"/>
      <c r="C1" s="1894"/>
      <c r="D1" s="1894"/>
      <c r="E1" s="1894"/>
      <c r="F1" s="1894"/>
      <c r="G1" s="1894"/>
      <c r="H1" s="1894"/>
      <c r="I1" s="1894"/>
    </row>
    <row r="2" spans="1:10" ht="15" customHeight="1">
      <c r="A2" s="3675" t="s">
        <v>3538</v>
      </c>
      <c r="B2" s="3676"/>
      <c r="C2" s="3676"/>
      <c r="D2" s="3677"/>
      <c r="F2" s="1948"/>
      <c r="G2" s="1949" t="s">
        <v>3539</v>
      </c>
      <c r="H2" s="1950"/>
      <c r="I2" s="1951"/>
    </row>
    <row r="3" spans="1:10" ht="12.75" customHeight="1">
      <c r="A3" s="3678" t="s">
        <v>3155</v>
      </c>
      <c r="B3" s="3679"/>
      <c r="C3" s="3680" t="s">
        <v>3225</v>
      </c>
      <c r="D3" s="3681"/>
      <c r="F3" s="3682" t="s">
        <v>3155</v>
      </c>
      <c r="G3" s="3683"/>
      <c r="H3" s="3684" t="s">
        <v>3540</v>
      </c>
      <c r="I3" s="3686" t="s">
        <v>3225</v>
      </c>
    </row>
    <row r="4" spans="1:10" ht="51" customHeight="1">
      <c r="A4" s="1952" t="s">
        <v>3160</v>
      </c>
      <c r="B4" s="1944" t="s">
        <v>3271</v>
      </c>
      <c r="C4" s="1944" t="s">
        <v>3273</v>
      </c>
      <c r="D4" s="1953" t="s">
        <v>3541</v>
      </c>
      <c r="F4" s="1952" t="s">
        <v>3160</v>
      </c>
      <c r="G4" s="1944" t="s">
        <v>3271</v>
      </c>
      <c r="H4" s="3685"/>
      <c r="I4" s="3687"/>
    </row>
    <row r="5" spans="1:10" ht="15.75">
      <c r="A5" s="1954" t="s">
        <v>3542</v>
      </c>
      <c r="B5" s="1955"/>
      <c r="C5" s="1955"/>
      <c r="D5" s="1956"/>
      <c r="F5" s="1957" t="s">
        <v>3543</v>
      </c>
      <c r="G5" s="1958"/>
      <c r="H5" s="1958"/>
      <c r="I5" s="1959"/>
      <c r="J5" s="1890">
        <f>KZT!I3</f>
        <v>6.16</v>
      </c>
    </row>
    <row r="6" spans="1:10" ht="15">
      <c r="A6" s="1960">
        <v>0.18</v>
      </c>
      <c r="B6" s="1961">
        <v>1500</v>
      </c>
      <c r="C6" s="1906">
        <v>4763.333333333333</v>
      </c>
      <c r="D6" s="1907"/>
      <c r="F6" s="1962">
        <v>0.18</v>
      </c>
      <c r="G6" s="1963">
        <v>1500</v>
      </c>
      <c r="H6" s="1964">
        <v>5789.8360000000002</v>
      </c>
      <c r="I6" s="1907">
        <v>15967.719257165001</v>
      </c>
      <c r="J6" s="1890">
        <f>J5</f>
        <v>6.16</v>
      </c>
    </row>
    <row r="7" spans="1:10" ht="18" customHeight="1">
      <c r="A7" s="1960">
        <v>0.75</v>
      </c>
      <c r="B7" s="1961">
        <v>3000</v>
      </c>
      <c r="C7" s="1906">
        <v>6313.333333333333</v>
      </c>
      <c r="D7" s="1907">
        <v>10181.666666666666</v>
      </c>
      <c r="F7" s="1957" t="s">
        <v>3544</v>
      </c>
      <c r="G7" s="1958"/>
      <c r="H7" s="1958"/>
      <c r="I7" s="1965"/>
      <c r="J7" s="1890">
        <f t="shared" ref="J7:J68" si="0">J6</f>
        <v>6.16</v>
      </c>
    </row>
    <row r="8" spans="1:10" ht="16.5" thickBot="1">
      <c r="A8" s="1954" t="s">
        <v>3545</v>
      </c>
      <c r="B8" s="1955"/>
      <c r="C8" s="1966"/>
      <c r="D8" s="1967"/>
      <c r="F8" s="1968">
        <v>0.75</v>
      </c>
      <c r="G8" s="1969">
        <v>1500</v>
      </c>
      <c r="H8" s="1970">
        <v>18478.2</v>
      </c>
      <c r="I8" s="1913">
        <v>21814.156447549638</v>
      </c>
      <c r="J8" s="1890">
        <f t="shared" si="0"/>
        <v>6.16</v>
      </c>
    </row>
    <row r="9" spans="1:10" ht="15">
      <c r="A9" s="1960">
        <v>0.37</v>
      </c>
      <c r="B9" s="1961">
        <v>1500</v>
      </c>
      <c r="C9" s="1906">
        <v>5785</v>
      </c>
      <c r="D9" s="1907">
        <v>9810</v>
      </c>
      <c r="J9" s="1890">
        <f t="shared" si="0"/>
        <v>6.16</v>
      </c>
    </row>
    <row r="10" spans="1:10" ht="15">
      <c r="A10" s="1960">
        <v>0.55000000000000004</v>
      </c>
      <c r="B10" s="1961">
        <v>1500</v>
      </c>
      <c r="C10" s="1906">
        <v>6723.333333333333</v>
      </c>
      <c r="D10" s="1907">
        <v>10181.666666666666</v>
      </c>
      <c r="J10" s="1890">
        <f t="shared" si="0"/>
        <v>6.16</v>
      </c>
    </row>
    <row r="11" spans="1:10" ht="15.75">
      <c r="A11" s="1954" t="s">
        <v>3546</v>
      </c>
      <c r="B11" s="1955"/>
      <c r="C11" s="1966"/>
      <c r="D11" s="1967"/>
      <c r="J11" s="1890">
        <f t="shared" si="0"/>
        <v>6.16</v>
      </c>
    </row>
    <row r="12" spans="1:10" ht="15">
      <c r="A12" s="1960">
        <v>0.75</v>
      </c>
      <c r="B12" s="1961">
        <v>1000</v>
      </c>
      <c r="C12" s="1906">
        <v>8180</v>
      </c>
      <c r="D12" s="1907">
        <v>12206.666666666666</v>
      </c>
      <c r="J12" s="1890">
        <f t="shared" si="0"/>
        <v>6.16</v>
      </c>
    </row>
    <row r="13" spans="1:10" ht="15">
      <c r="A13" s="1971">
        <v>1.1000000000000001</v>
      </c>
      <c r="B13" s="1961">
        <v>1500</v>
      </c>
      <c r="C13" s="1906">
        <v>7945</v>
      </c>
      <c r="D13" s="1907">
        <v>12206.666666666666</v>
      </c>
      <c r="J13" s="1890">
        <f t="shared" si="0"/>
        <v>6.16</v>
      </c>
    </row>
    <row r="14" spans="1:10" ht="15.75">
      <c r="A14" s="1954" t="s">
        <v>3547</v>
      </c>
      <c r="B14" s="1955"/>
      <c r="C14" s="1972"/>
      <c r="D14" s="1973"/>
      <c r="J14" s="1890">
        <f t="shared" si="0"/>
        <v>6.16</v>
      </c>
    </row>
    <row r="15" spans="1:10" ht="15">
      <c r="A15" s="1971">
        <v>1.1000000000000001</v>
      </c>
      <c r="B15" s="1961">
        <v>1000</v>
      </c>
      <c r="C15" s="1906">
        <v>10665</v>
      </c>
      <c r="D15" s="1907">
        <v>19706.666666666668</v>
      </c>
      <c r="J15" s="1890">
        <f t="shared" si="0"/>
        <v>6.16</v>
      </c>
    </row>
    <row r="16" spans="1:10" ht="15">
      <c r="A16" s="1971">
        <v>3</v>
      </c>
      <c r="B16" s="1961">
        <v>1500</v>
      </c>
      <c r="C16" s="1906">
        <v>14121.666666666666</v>
      </c>
      <c r="D16" s="1907">
        <v>25426.666666666668</v>
      </c>
      <c r="J16" s="1890">
        <f t="shared" si="0"/>
        <v>6.16</v>
      </c>
    </row>
    <row r="17" spans="1:10" ht="15.75">
      <c r="A17" s="1954" t="s">
        <v>3548</v>
      </c>
      <c r="B17" s="1955"/>
      <c r="C17" s="1966"/>
      <c r="D17" s="1967"/>
      <c r="J17" s="1890">
        <f t="shared" si="0"/>
        <v>6.16</v>
      </c>
    </row>
    <row r="18" spans="1:10" ht="15">
      <c r="A18" s="1971">
        <v>2.2000000000000002</v>
      </c>
      <c r="B18" s="1961">
        <v>1000</v>
      </c>
      <c r="C18" s="1906">
        <v>20383.333333333332</v>
      </c>
      <c r="D18" s="1907">
        <v>28173.333333333332</v>
      </c>
      <c r="J18" s="1890">
        <f t="shared" si="0"/>
        <v>6.16</v>
      </c>
    </row>
    <row r="19" spans="1:10" ht="15">
      <c r="A19" s="1971">
        <v>3</v>
      </c>
      <c r="B19" s="1961">
        <v>1000</v>
      </c>
      <c r="C19" s="1906">
        <v>25123.333333333332</v>
      </c>
      <c r="D19" s="1907">
        <v>31623.333333333332</v>
      </c>
      <c r="J19" s="1890">
        <f t="shared" si="0"/>
        <v>6.16</v>
      </c>
    </row>
    <row r="20" spans="1:10" ht="15.75">
      <c r="A20" s="1954" t="s">
        <v>3549</v>
      </c>
      <c r="B20" s="1955"/>
      <c r="C20" s="1966"/>
      <c r="D20" s="1967"/>
      <c r="J20" s="1890">
        <f t="shared" si="0"/>
        <v>6.16</v>
      </c>
    </row>
    <row r="21" spans="1:10" ht="15">
      <c r="A21" s="1971">
        <v>3</v>
      </c>
      <c r="B21" s="1961">
        <v>750</v>
      </c>
      <c r="C21" s="1906">
        <v>27911.666666666668</v>
      </c>
      <c r="D21" s="1907">
        <v>44510</v>
      </c>
      <c r="J21" s="1890">
        <f t="shared" si="0"/>
        <v>6.16</v>
      </c>
    </row>
    <row r="22" spans="1:10" ht="15.75" thickBot="1">
      <c r="A22" s="1974">
        <v>7.5</v>
      </c>
      <c r="B22" s="1975">
        <v>1000</v>
      </c>
      <c r="C22" s="1912">
        <v>35276.666666666664</v>
      </c>
      <c r="D22" s="1913">
        <v>58610</v>
      </c>
      <c r="J22" s="1890">
        <f t="shared" si="0"/>
        <v>6.16</v>
      </c>
    </row>
    <row r="23" spans="1:10" ht="15">
      <c r="A23" s="1914"/>
      <c r="H23" s="1976"/>
      <c r="I23" s="1976"/>
      <c r="J23" s="1890">
        <f t="shared" si="0"/>
        <v>6.16</v>
      </c>
    </row>
    <row r="24" spans="1:10" ht="12.75" customHeight="1">
      <c r="C24" s="1890"/>
      <c r="J24" s="1890">
        <f t="shared" si="0"/>
        <v>6.16</v>
      </c>
    </row>
    <row r="25" spans="1:10" ht="12.75" customHeight="1">
      <c r="C25" s="1890"/>
      <c r="J25" s="1890">
        <f t="shared" si="0"/>
        <v>6.16</v>
      </c>
    </row>
    <row r="26" spans="1:10" ht="38.25" customHeight="1">
      <c r="A26" s="3688" t="s">
        <v>3550</v>
      </c>
      <c r="B26" s="3688"/>
      <c r="C26" s="3688"/>
      <c r="D26" s="3688"/>
      <c r="E26" s="3688"/>
      <c r="F26" s="3688"/>
      <c r="G26" s="3688"/>
      <c r="H26" s="3688"/>
      <c r="I26" s="3688"/>
      <c r="J26" s="1890">
        <f t="shared" si="0"/>
        <v>6.16</v>
      </c>
    </row>
    <row r="27" spans="1:10" ht="21.75" customHeight="1">
      <c r="A27" s="3689" t="s">
        <v>3155</v>
      </c>
      <c r="B27" s="3691" t="s">
        <v>3225</v>
      </c>
      <c r="C27" s="3691"/>
      <c r="D27" s="3692"/>
      <c r="F27" s="3693" t="s">
        <v>3155</v>
      </c>
      <c r="G27" s="3695" t="s">
        <v>3225</v>
      </c>
      <c r="H27" s="3695"/>
      <c r="I27" s="3696"/>
      <c r="J27" s="1890">
        <f t="shared" si="0"/>
        <v>6.16</v>
      </c>
    </row>
    <row r="28" spans="1:10" ht="19.5" customHeight="1">
      <c r="A28" s="3690"/>
      <c r="B28" s="3697" t="s">
        <v>3551</v>
      </c>
      <c r="C28" s="3698"/>
      <c r="D28" s="1977" t="s">
        <v>3552</v>
      </c>
      <c r="F28" s="3694"/>
      <c r="G28" s="3699" t="s">
        <v>3551</v>
      </c>
      <c r="H28" s="3700"/>
      <c r="I28" s="1978" t="s">
        <v>3552</v>
      </c>
      <c r="J28" s="1890">
        <f t="shared" si="0"/>
        <v>6.16</v>
      </c>
    </row>
    <row r="29" spans="1:10" ht="45" customHeight="1">
      <c r="A29" s="1952" t="s">
        <v>3553</v>
      </c>
      <c r="B29" s="1944" t="s">
        <v>3273</v>
      </c>
      <c r="C29" s="1944" t="s">
        <v>3541</v>
      </c>
      <c r="D29" s="1979" t="s">
        <v>3554</v>
      </c>
      <c r="F29" s="1980" t="s">
        <v>3553</v>
      </c>
      <c r="G29" s="1981" t="s">
        <v>3273</v>
      </c>
      <c r="H29" s="1981" t="s">
        <v>3541</v>
      </c>
      <c r="I29" s="1982" t="s">
        <v>3555</v>
      </c>
      <c r="J29" s="1890">
        <f t="shared" si="0"/>
        <v>6.16</v>
      </c>
    </row>
    <row r="30" spans="1:10" ht="15.75">
      <c r="A30" s="1983" t="s">
        <v>3556</v>
      </c>
      <c r="B30" s="1984"/>
      <c r="C30" s="1984"/>
      <c r="D30" s="1985"/>
      <c r="F30" s="1983" t="s">
        <v>3557</v>
      </c>
      <c r="G30" s="1984"/>
      <c r="H30" s="1984"/>
      <c r="I30" s="1985"/>
      <c r="J30" s="1890">
        <f t="shared" si="0"/>
        <v>6.16</v>
      </c>
    </row>
    <row r="31" spans="1:10" ht="12.75" customHeight="1">
      <c r="A31" s="1986" t="s">
        <v>3492</v>
      </c>
      <c r="B31" s="1906">
        <v>14930</v>
      </c>
      <c r="C31" s="1906">
        <v>0</v>
      </c>
      <c r="D31" s="1907">
        <v>35763.333333333336</v>
      </c>
      <c r="F31" s="1986" t="s">
        <v>3493</v>
      </c>
      <c r="G31" s="1906">
        <v>34846.666666666664</v>
      </c>
      <c r="H31" s="1906">
        <v>42036.923076923078</v>
      </c>
      <c r="I31" s="1907">
        <v>84846.666666666672</v>
      </c>
      <c r="J31" s="1890">
        <f t="shared" si="0"/>
        <v>6.16</v>
      </c>
    </row>
    <row r="32" spans="1:10" ht="12.75" customHeight="1">
      <c r="A32" s="1986" t="s">
        <v>3494</v>
      </c>
      <c r="B32" s="1906">
        <v>15761.666666666666</v>
      </c>
      <c r="C32" s="1906">
        <v>20593.846153846152</v>
      </c>
      <c r="D32" s="1907">
        <v>36595</v>
      </c>
      <c r="F32" s="1986" t="s">
        <v>3495</v>
      </c>
      <c r="G32" s="1906">
        <v>35498.333333333336</v>
      </c>
      <c r="H32" s="1906">
        <v>42036.923076923078</v>
      </c>
      <c r="I32" s="1907">
        <v>85498.333333333328</v>
      </c>
      <c r="J32" s="1890">
        <f t="shared" si="0"/>
        <v>6.16</v>
      </c>
    </row>
    <row r="33" spans="1:10" ht="12.75" customHeight="1">
      <c r="A33" s="1986" t="s">
        <v>3496</v>
      </c>
      <c r="B33" s="1906">
        <v>15451.666666666666</v>
      </c>
      <c r="C33" s="1906">
        <v>20593.846153846152</v>
      </c>
      <c r="D33" s="1907">
        <v>36285</v>
      </c>
      <c r="F33" s="1986" t="s">
        <v>3497</v>
      </c>
      <c r="G33" s="1906">
        <v>37380</v>
      </c>
      <c r="H33" s="1906">
        <v>44527.692307692305</v>
      </c>
      <c r="I33" s="1907">
        <v>87380</v>
      </c>
      <c r="J33" s="1890">
        <f t="shared" si="0"/>
        <v>6.16</v>
      </c>
    </row>
    <row r="34" spans="1:10" ht="12.75" customHeight="1">
      <c r="A34" s="1986" t="s">
        <v>3498</v>
      </c>
      <c r="B34" s="1906">
        <v>16390</v>
      </c>
      <c r="C34" s="1906">
        <v>20936.923076923078</v>
      </c>
      <c r="D34" s="1907">
        <v>37223.333333333336</v>
      </c>
      <c r="F34" s="1986" t="s">
        <v>3499</v>
      </c>
      <c r="G34" s="1906">
        <v>44290</v>
      </c>
      <c r="H34" s="1906">
        <v>49960</v>
      </c>
      <c r="I34" s="1907">
        <v>94290</v>
      </c>
      <c r="J34" s="1890">
        <f t="shared" si="0"/>
        <v>6.16</v>
      </c>
    </row>
    <row r="35" spans="1:10" ht="15">
      <c r="A35" s="1986" t="s">
        <v>3500</v>
      </c>
      <c r="B35" s="1906">
        <v>16878.333333333332</v>
      </c>
      <c r="C35" s="1906">
        <v>20936.923076923078</v>
      </c>
      <c r="D35" s="1907">
        <v>37711.666666666664</v>
      </c>
      <c r="F35" s="1986" t="s">
        <v>3501</v>
      </c>
      <c r="G35" s="1906">
        <v>45430</v>
      </c>
      <c r="H35" s="1906">
        <v>51133.846153846156</v>
      </c>
      <c r="I35" s="1907">
        <v>95430</v>
      </c>
      <c r="J35" s="1890">
        <f t="shared" si="0"/>
        <v>6.16</v>
      </c>
    </row>
    <row r="36" spans="1:10" ht="15">
      <c r="A36" s="1986" t="s">
        <v>3502</v>
      </c>
      <c r="B36" s="1906">
        <v>18081.666666666668</v>
      </c>
      <c r="C36" s="1906">
        <v>22036.923076923078</v>
      </c>
      <c r="D36" s="1907">
        <v>38915</v>
      </c>
      <c r="F36" s="1986" t="s">
        <v>3503</v>
      </c>
      <c r="G36" s="1906">
        <v>37380</v>
      </c>
      <c r="H36" s="1906">
        <v>44527.692307692305</v>
      </c>
      <c r="I36" s="1907">
        <v>87380</v>
      </c>
      <c r="J36" s="1890">
        <f t="shared" si="0"/>
        <v>6.16</v>
      </c>
    </row>
    <row r="37" spans="1:10" ht="15">
      <c r="A37" s="1986" t="s">
        <v>3504</v>
      </c>
      <c r="B37" s="1906">
        <v>18578.333333333332</v>
      </c>
      <c r="C37" s="1906">
        <v>22036.923076923078</v>
      </c>
      <c r="D37" s="1907">
        <v>39411.666666666664</v>
      </c>
      <c r="F37" s="1986" t="s">
        <v>3505</v>
      </c>
      <c r="G37" s="1906">
        <v>38955</v>
      </c>
      <c r="H37" s="1906">
        <v>47316.923076923078</v>
      </c>
      <c r="I37" s="1907">
        <v>88955</v>
      </c>
      <c r="J37" s="1890">
        <f t="shared" si="0"/>
        <v>6.16</v>
      </c>
    </row>
    <row r="38" spans="1:10" ht="15">
      <c r="A38" s="1986" t="s">
        <v>3506</v>
      </c>
      <c r="B38" s="1906">
        <v>20785</v>
      </c>
      <c r="C38" s="1906">
        <v>24636.923076923078</v>
      </c>
      <c r="D38" s="1907">
        <v>41618.333333333336</v>
      </c>
      <c r="F38" s="1986" t="s">
        <v>3507</v>
      </c>
      <c r="G38" s="1906">
        <v>40058.333333333336</v>
      </c>
      <c r="H38" s="1906">
        <v>47316.923076923078</v>
      </c>
      <c r="I38" s="1907">
        <v>90058.333333333328</v>
      </c>
      <c r="J38" s="1890">
        <f t="shared" si="0"/>
        <v>6.16</v>
      </c>
    </row>
    <row r="39" spans="1:10" ht="15.75">
      <c r="A39" s="1983" t="s">
        <v>3558</v>
      </c>
      <c r="B39" s="1984"/>
      <c r="C39" s="1984"/>
      <c r="D39" s="1985"/>
      <c r="F39" s="1986" t="s">
        <v>3509</v>
      </c>
      <c r="G39" s="1906">
        <v>45105</v>
      </c>
      <c r="H39" s="1906">
        <v>50389.230769230766</v>
      </c>
      <c r="I39" s="1907">
        <v>95105</v>
      </c>
      <c r="J39" s="1890">
        <f t="shared" si="0"/>
        <v>6.16</v>
      </c>
    </row>
    <row r="40" spans="1:10" ht="15">
      <c r="A40" s="1986" t="s">
        <v>3496</v>
      </c>
      <c r="B40" s="1906">
        <v>23785</v>
      </c>
      <c r="C40" s="1906">
        <v>26747.692307692309</v>
      </c>
      <c r="D40" s="1907">
        <v>43785</v>
      </c>
      <c r="F40" s="1986" t="s">
        <v>3510</v>
      </c>
      <c r="G40" s="1906">
        <v>50153.333333333336</v>
      </c>
      <c r="H40" s="1906">
        <v>63910.769230769234</v>
      </c>
      <c r="I40" s="1907">
        <v>100153.33333333333</v>
      </c>
      <c r="J40" s="1890">
        <f t="shared" si="0"/>
        <v>6.16</v>
      </c>
    </row>
    <row r="41" spans="1:10" ht="15">
      <c r="A41" s="1986" t="s">
        <v>3498</v>
      </c>
      <c r="B41" s="1906">
        <v>24723.333333333332</v>
      </c>
      <c r="C41" s="1906">
        <v>27090.76923076923</v>
      </c>
      <c r="D41" s="1907">
        <v>44723.333333333336</v>
      </c>
      <c r="F41" s="1986" t="s">
        <v>3511</v>
      </c>
      <c r="G41" s="1906">
        <v>54075</v>
      </c>
      <c r="H41" s="1906">
        <v>71610.769230769234</v>
      </c>
      <c r="I41" s="1907">
        <v>104075</v>
      </c>
      <c r="J41" s="1890">
        <f t="shared" si="0"/>
        <v>6.16</v>
      </c>
    </row>
    <row r="42" spans="1:10" ht="15.75">
      <c r="A42" s="1986" t="s">
        <v>3512</v>
      </c>
      <c r="B42" s="1906">
        <v>25211.666666666668</v>
      </c>
      <c r="C42" s="1906">
        <v>27090.76923076923</v>
      </c>
      <c r="D42" s="1907">
        <v>45211.666666666664</v>
      </c>
      <c r="F42" s="1983" t="s">
        <v>3559</v>
      </c>
      <c r="G42" s="1984"/>
      <c r="H42" s="1984"/>
      <c r="I42" s="1985"/>
      <c r="J42" s="1890">
        <f t="shared" si="0"/>
        <v>6.16</v>
      </c>
    </row>
    <row r="43" spans="1:10" ht="15">
      <c r="A43" s="1986" t="s">
        <v>3514</v>
      </c>
      <c r="B43" s="1906">
        <v>26278.333333333332</v>
      </c>
      <c r="C43" s="1906">
        <v>28190.76923076923</v>
      </c>
      <c r="D43" s="1907">
        <v>46278.333333333336</v>
      </c>
      <c r="F43" s="1986" t="s">
        <v>3515</v>
      </c>
      <c r="G43" s="1906">
        <v>56216.666666666664</v>
      </c>
      <c r="H43" s="1906">
        <v>77544.61538461539</v>
      </c>
      <c r="I43" s="1907">
        <v>119550</v>
      </c>
      <c r="J43" s="1890">
        <f t="shared" si="0"/>
        <v>6.16</v>
      </c>
    </row>
    <row r="44" spans="1:10" ht="15">
      <c r="A44" s="1986" t="s">
        <v>3504</v>
      </c>
      <c r="B44" s="1906">
        <v>26911.666666666668</v>
      </c>
      <c r="C44" s="1906">
        <v>28190.76923076923</v>
      </c>
      <c r="D44" s="1907">
        <v>46911.666666666664</v>
      </c>
      <c r="F44" s="1986" t="s">
        <v>3499</v>
      </c>
      <c r="G44" s="1906">
        <v>60956.666666666664</v>
      </c>
      <c r="H44" s="1906">
        <v>80729.230769230766</v>
      </c>
      <c r="I44" s="1907">
        <v>124290</v>
      </c>
      <c r="J44" s="1890">
        <f t="shared" si="0"/>
        <v>6.16</v>
      </c>
    </row>
    <row r="45" spans="1:10" ht="15">
      <c r="A45" s="1986" t="s">
        <v>3506</v>
      </c>
      <c r="B45" s="1906">
        <v>29118.333333333332</v>
      </c>
      <c r="C45" s="1906">
        <v>30790.76923076923</v>
      </c>
      <c r="D45" s="1907">
        <v>49118.333333333336</v>
      </c>
      <c r="F45" s="1986" t="s">
        <v>3501</v>
      </c>
      <c r="G45" s="1906">
        <v>62096.666666666664</v>
      </c>
      <c r="H45" s="1906">
        <v>81903.076923076922</v>
      </c>
      <c r="I45" s="1907">
        <v>125430</v>
      </c>
      <c r="J45" s="1890">
        <f t="shared" si="0"/>
        <v>6.16</v>
      </c>
    </row>
    <row r="46" spans="1:10" ht="15">
      <c r="A46" s="1986" t="s">
        <v>3516</v>
      </c>
      <c r="B46" s="1906">
        <v>31116.666666666668</v>
      </c>
      <c r="C46" s="1906">
        <v>33470.769230769234</v>
      </c>
      <c r="D46" s="1907">
        <v>51116.666666666664</v>
      </c>
      <c r="F46" s="1986" t="s">
        <v>3517</v>
      </c>
      <c r="G46" s="1906">
        <v>66865</v>
      </c>
      <c r="H46" s="1906">
        <v>95230.769230769234</v>
      </c>
      <c r="I46" s="1907">
        <v>130198.33333333333</v>
      </c>
      <c r="J46" s="1890">
        <f t="shared" si="0"/>
        <v>6.16</v>
      </c>
    </row>
    <row r="47" spans="1:10" ht="15">
      <c r="A47" s="1986" t="s">
        <v>3518</v>
      </c>
      <c r="B47" s="1906">
        <v>32805</v>
      </c>
      <c r="C47" s="1906">
        <v>33470.769230769234</v>
      </c>
      <c r="D47" s="1907">
        <v>52805</v>
      </c>
      <c r="F47" s="1986" t="s">
        <v>3519</v>
      </c>
      <c r="G47" s="1906">
        <v>70276.666666666672</v>
      </c>
      <c r="H47" s="1906">
        <v>102563.07692307692</v>
      </c>
      <c r="I47" s="1907">
        <v>133610</v>
      </c>
      <c r="J47" s="1890">
        <f t="shared" si="0"/>
        <v>6.16</v>
      </c>
    </row>
    <row r="48" spans="1:10" ht="15">
      <c r="A48" s="1986" t="s">
        <v>3520</v>
      </c>
      <c r="B48" s="1906">
        <v>36608.333333333336</v>
      </c>
      <c r="C48" s="1906" t="s">
        <v>3190</v>
      </c>
      <c r="D48" s="1907">
        <v>56608.333333333336</v>
      </c>
      <c r="F48" s="1986" t="s">
        <v>3521</v>
      </c>
      <c r="G48" s="1906">
        <v>82448.333333333328</v>
      </c>
      <c r="H48" s="1906">
        <v>115958.46153846153</v>
      </c>
      <c r="I48" s="1907">
        <v>145781.66666666666</v>
      </c>
      <c r="J48" s="1890">
        <f t="shared" si="0"/>
        <v>6.16</v>
      </c>
    </row>
    <row r="49" spans="1:10" ht="15">
      <c r="A49" s="1986" t="s">
        <v>3522</v>
      </c>
      <c r="B49" s="1906">
        <v>43881.666666666664</v>
      </c>
      <c r="C49" s="1906" t="s">
        <v>3190</v>
      </c>
      <c r="D49" s="1907">
        <v>63881.666666666664</v>
      </c>
      <c r="F49" s="1986" t="s">
        <v>3510</v>
      </c>
      <c r="G49" s="1906">
        <v>66820</v>
      </c>
      <c r="H49" s="1906">
        <v>94680</v>
      </c>
      <c r="I49" s="1907">
        <v>130153.33333333333</v>
      </c>
      <c r="J49" s="1890">
        <f t="shared" si="0"/>
        <v>6.16</v>
      </c>
    </row>
    <row r="50" spans="1:10" ht="15.75">
      <c r="A50" s="1983" t="s">
        <v>3560</v>
      </c>
      <c r="B50" s="1984"/>
      <c r="C50" s="1984"/>
      <c r="D50" s="1985"/>
      <c r="F50" s="1986" t="s">
        <v>3511</v>
      </c>
      <c r="G50" s="1906">
        <v>70741.666666666672</v>
      </c>
      <c r="H50" s="1906">
        <v>102380</v>
      </c>
      <c r="I50" s="1907">
        <v>134075</v>
      </c>
      <c r="J50" s="1890">
        <f t="shared" si="0"/>
        <v>6.16</v>
      </c>
    </row>
    <row r="51" spans="1:10" ht="15">
      <c r="A51" s="1986" t="s">
        <v>3524</v>
      </c>
      <c r="B51" s="1906">
        <v>29213.333333333332</v>
      </c>
      <c r="C51" s="1906">
        <v>36321.538461538461</v>
      </c>
      <c r="D51" s="1907">
        <v>61713.333333333336</v>
      </c>
      <c r="F51" s="1986" t="s">
        <v>3525</v>
      </c>
      <c r="G51" s="1906">
        <v>80335</v>
      </c>
      <c r="H51" s="1906">
        <v>115958.46153846153</v>
      </c>
      <c r="I51" s="1907">
        <v>143668.33333333334</v>
      </c>
      <c r="J51" s="1890">
        <f t="shared" si="0"/>
        <v>6.16</v>
      </c>
    </row>
    <row r="52" spans="1:10" ht="15">
      <c r="A52" s="1986" t="s">
        <v>3526</v>
      </c>
      <c r="B52" s="1906">
        <v>29538.333333333332</v>
      </c>
      <c r="C52" s="1906">
        <v>36321.538461538461</v>
      </c>
      <c r="D52" s="1907">
        <v>62038.333333333336</v>
      </c>
      <c r="F52" s="1986" t="s">
        <v>3527</v>
      </c>
      <c r="G52" s="1906">
        <v>86083.333333333328</v>
      </c>
      <c r="H52" s="1906">
        <v>122166.15384615384</v>
      </c>
      <c r="I52" s="1907">
        <v>149416.66666666666</v>
      </c>
      <c r="J52" s="1890">
        <f t="shared" si="0"/>
        <v>6.16</v>
      </c>
    </row>
    <row r="53" spans="1:10" ht="15">
      <c r="A53" s="1986" t="s">
        <v>3512</v>
      </c>
      <c r="B53" s="1906">
        <v>29378.333333333332</v>
      </c>
      <c r="C53" s="1906">
        <v>36321.538461538461</v>
      </c>
      <c r="D53" s="1907">
        <v>61878.333333333336</v>
      </c>
      <c r="F53" s="1986" t="s">
        <v>3528</v>
      </c>
      <c r="G53" s="1906">
        <v>97465</v>
      </c>
      <c r="H53" s="1906">
        <v>135520</v>
      </c>
      <c r="I53" s="1907">
        <v>160798.33333333334</v>
      </c>
      <c r="J53" s="1890">
        <f t="shared" si="0"/>
        <v>6.16</v>
      </c>
    </row>
    <row r="54" spans="1:10" ht="15">
      <c r="A54" s="1986" t="s">
        <v>3514</v>
      </c>
      <c r="B54" s="1906">
        <v>30445</v>
      </c>
      <c r="C54" s="1906">
        <v>37421.538461538461</v>
      </c>
      <c r="D54" s="1907">
        <v>62945</v>
      </c>
      <c r="F54" s="1986" t="s">
        <v>3529</v>
      </c>
      <c r="G54" s="1906">
        <v>98401.666666666672</v>
      </c>
      <c r="H54" s="1906"/>
      <c r="I54" s="1907">
        <v>161735</v>
      </c>
      <c r="J54" s="1890">
        <f t="shared" si="0"/>
        <v>6.16</v>
      </c>
    </row>
    <row r="55" spans="1:10" ht="15.75">
      <c r="A55" s="1986" t="s">
        <v>3530</v>
      </c>
      <c r="B55" s="1906">
        <v>31005</v>
      </c>
      <c r="C55" s="1906">
        <v>37421.538461538461</v>
      </c>
      <c r="D55" s="1907">
        <v>63505</v>
      </c>
      <c r="F55" s="1983" t="s">
        <v>3561</v>
      </c>
      <c r="G55" s="1984"/>
      <c r="H55" s="1984"/>
      <c r="I55" s="1985"/>
      <c r="J55" s="1890">
        <f t="shared" si="0"/>
        <v>6.16</v>
      </c>
    </row>
    <row r="56" spans="1:10" ht="15">
      <c r="A56" s="1986" t="s">
        <v>3503</v>
      </c>
      <c r="B56" s="1906">
        <v>33213.333333333336</v>
      </c>
      <c r="C56" s="1906">
        <v>39912.307692307695</v>
      </c>
      <c r="D56" s="1907">
        <v>65713.333333333328</v>
      </c>
      <c r="F56" s="1986" t="s">
        <v>3532</v>
      </c>
      <c r="G56" s="1906">
        <v>67911.666666666672</v>
      </c>
      <c r="H56" s="1906">
        <v>91086.153846153844</v>
      </c>
      <c r="I56" s="1907">
        <v>167911.66666666666</v>
      </c>
      <c r="J56" s="1890">
        <f t="shared" si="0"/>
        <v>6.16</v>
      </c>
    </row>
    <row r="57" spans="1:10" ht="15">
      <c r="A57" s="1986" t="s">
        <v>3505</v>
      </c>
      <c r="B57" s="1906">
        <v>34788.333333333336</v>
      </c>
      <c r="C57" s="1906">
        <v>42701.538461538461</v>
      </c>
      <c r="D57" s="1907">
        <v>67288.333333333328</v>
      </c>
      <c r="F57" s="1986" t="s">
        <v>3519</v>
      </c>
      <c r="G57" s="1906">
        <v>75276.666666666672</v>
      </c>
      <c r="H57" s="1906">
        <v>104101.53846153847</v>
      </c>
      <c r="I57" s="1907">
        <v>175276.66666666666</v>
      </c>
      <c r="J57" s="1890">
        <f t="shared" si="0"/>
        <v>6.16</v>
      </c>
    </row>
    <row r="58" spans="1:10" ht="15">
      <c r="A58" s="1986" t="s">
        <v>3507</v>
      </c>
      <c r="B58" s="1906">
        <v>35891.666666666664</v>
      </c>
      <c r="C58" s="1906">
        <v>42701.538461538461</v>
      </c>
      <c r="D58" s="1907">
        <v>68391.666666666672</v>
      </c>
      <c r="F58" s="1986" t="s">
        <v>3521</v>
      </c>
      <c r="G58" s="1906">
        <v>87448.333333333328</v>
      </c>
      <c r="H58" s="1906">
        <v>117496.92307692308</v>
      </c>
      <c r="I58" s="1907">
        <v>187448.33333333334</v>
      </c>
      <c r="J58" s="1890">
        <f t="shared" si="0"/>
        <v>6.16</v>
      </c>
    </row>
    <row r="59" spans="1:10" ht="15">
      <c r="A59" s="1986" t="s">
        <v>3506</v>
      </c>
      <c r="B59" s="1906">
        <v>33285</v>
      </c>
      <c r="C59" s="1906">
        <v>40021.538461538461</v>
      </c>
      <c r="D59" s="1907"/>
      <c r="F59" s="1986" t="s">
        <v>3533</v>
      </c>
      <c r="G59" s="1906">
        <v>93955</v>
      </c>
      <c r="H59" s="1906">
        <v>127278.46153846153</v>
      </c>
      <c r="I59" s="1907">
        <v>193955</v>
      </c>
      <c r="J59" s="1890">
        <f t="shared" si="0"/>
        <v>6.16</v>
      </c>
    </row>
    <row r="60" spans="1:10" ht="15">
      <c r="A60" s="1986" t="s">
        <v>3516</v>
      </c>
      <c r="B60" s="1906">
        <v>35283.333333333336</v>
      </c>
      <c r="C60" s="1906">
        <v>42701.538461538461</v>
      </c>
      <c r="D60" s="1907"/>
      <c r="F60" s="1986" t="s">
        <v>3534</v>
      </c>
      <c r="G60" s="1906">
        <v>117573.33333333333</v>
      </c>
      <c r="H60" s="1906" t="s">
        <v>3190</v>
      </c>
      <c r="I60" s="1907">
        <v>217573.33333333334</v>
      </c>
      <c r="J60" s="1890">
        <f t="shared" si="0"/>
        <v>6.16</v>
      </c>
    </row>
    <row r="61" spans="1:10" ht="15">
      <c r="A61" s="1986" t="s">
        <v>3518</v>
      </c>
      <c r="B61" s="1906">
        <v>36971.666666666664</v>
      </c>
      <c r="C61" s="1906">
        <v>42701.538461538461</v>
      </c>
      <c r="D61" s="1907"/>
      <c r="F61" s="1986" t="s">
        <v>3535</v>
      </c>
      <c r="G61" s="1906">
        <v>126141.66666666667</v>
      </c>
      <c r="H61" s="1906" t="s">
        <v>3190</v>
      </c>
      <c r="I61" s="1907">
        <v>226141.66666666666</v>
      </c>
      <c r="J61" s="1890">
        <f t="shared" si="0"/>
        <v>6.16</v>
      </c>
    </row>
    <row r="62" spans="1:10" ht="15.75" thickBot="1">
      <c r="A62" s="1986" t="s">
        <v>3520</v>
      </c>
      <c r="B62" s="1906">
        <v>40775</v>
      </c>
      <c r="C62" s="1906" t="s">
        <v>3190</v>
      </c>
      <c r="D62" s="1907"/>
      <c r="F62" s="1987" t="s">
        <v>3536</v>
      </c>
      <c r="G62" s="1912">
        <v>151278.33333333334</v>
      </c>
      <c r="H62" s="1912" t="s">
        <v>3190</v>
      </c>
      <c r="I62" s="1913">
        <v>251278.33333333334</v>
      </c>
      <c r="J62" s="1890">
        <f t="shared" si="0"/>
        <v>6.16</v>
      </c>
    </row>
    <row r="63" spans="1:10" ht="15">
      <c r="A63" s="1986" t="s">
        <v>3522</v>
      </c>
      <c r="B63" s="1906">
        <v>48048.333333333336</v>
      </c>
      <c r="C63" s="1906" t="s">
        <v>3190</v>
      </c>
      <c r="D63" s="1907"/>
      <c r="J63" s="1890">
        <f t="shared" si="0"/>
        <v>6.16</v>
      </c>
    </row>
    <row r="64" spans="1:10" ht="15.75">
      <c r="A64" s="1983" t="s">
        <v>3562</v>
      </c>
      <c r="B64" s="1984"/>
      <c r="C64" s="1984"/>
      <c r="D64" s="1985"/>
      <c r="J64" s="1890">
        <f t="shared" si="0"/>
        <v>6.16</v>
      </c>
    </row>
    <row r="65" spans="1:10" ht="15">
      <c r="A65" s="1986" t="s">
        <v>3503</v>
      </c>
      <c r="B65" s="1906">
        <v>30713.333333333332</v>
      </c>
      <c r="C65" s="1906">
        <v>44527.692307692305</v>
      </c>
      <c r="D65" s="1907">
        <v>69046.666666666672</v>
      </c>
      <c r="J65" s="1890">
        <f t="shared" si="0"/>
        <v>6.16</v>
      </c>
    </row>
    <row r="66" spans="1:10" ht="15">
      <c r="A66" s="1986" t="s">
        <v>3505</v>
      </c>
      <c r="B66" s="1906">
        <v>32288.333333333332</v>
      </c>
      <c r="C66" s="1906">
        <v>47316.923076923078</v>
      </c>
      <c r="D66" s="1907">
        <v>70621.666666666672</v>
      </c>
      <c r="J66" s="1890">
        <f t="shared" si="0"/>
        <v>6.16</v>
      </c>
    </row>
    <row r="67" spans="1:10" ht="15">
      <c r="A67" s="1986" t="s">
        <v>3509</v>
      </c>
      <c r="B67" s="1906">
        <v>38438.333333333336</v>
      </c>
      <c r="C67" s="1906">
        <v>50389.230769230766</v>
      </c>
      <c r="D67" s="1907">
        <v>76771.666666666672</v>
      </c>
      <c r="J67" s="1890">
        <f t="shared" si="0"/>
        <v>6.16</v>
      </c>
    </row>
    <row r="68" spans="1:10" ht="15.75" thickBot="1">
      <c r="A68" s="1987" t="s">
        <v>3510</v>
      </c>
      <c r="B68" s="1912">
        <v>43486.666666666664</v>
      </c>
      <c r="C68" s="1912">
        <v>63910.769230769234</v>
      </c>
      <c r="D68" s="1913">
        <v>81820</v>
      </c>
      <c r="J68" s="1890">
        <f t="shared" si="0"/>
        <v>6.16</v>
      </c>
    </row>
  </sheetData>
  <mergeCells count="13">
    <mergeCell ref="I3:I4"/>
    <mergeCell ref="A26:I26"/>
    <mergeCell ref="A27:A28"/>
    <mergeCell ref="B27:D27"/>
    <mergeCell ref="F27:F28"/>
    <mergeCell ref="G27:I27"/>
    <mergeCell ref="B28:C28"/>
    <mergeCell ref="G28:H28"/>
    <mergeCell ref="A2:D2"/>
    <mergeCell ref="A3:B3"/>
    <mergeCell ref="C3:D3"/>
    <mergeCell ref="F3:G3"/>
    <mergeCell ref="H3:H4"/>
  </mergeCells>
  <printOptions horizontalCentered="1"/>
  <pageMargins left="0.27559055118110237" right="0" top="0.27559055118110237" bottom="0.39370078740157483" header="0.19685039370078741" footer="0.19685039370078741"/>
  <pageSetup paperSize="9" scale="73" fitToHeight="0" orientation="portrait" r:id="rId1"/>
  <headerFooter alignWithMargins="0"/>
  <rowBreaks count="1" manualBreakCount="1">
    <brk id="56" max="8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K93"/>
  <sheetViews>
    <sheetView topLeftCell="A19" zoomScale="75" zoomScaleNormal="75" zoomScaleSheetLayoutView="75" workbookViewId="0">
      <selection activeCell="J9" sqref="J9"/>
    </sheetView>
  </sheetViews>
  <sheetFormatPr defaultRowHeight="12.75"/>
  <cols>
    <col min="1" max="1" width="17" style="1890" customWidth="1"/>
    <col min="2" max="2" width="12.85546875" style="1890" customWidth="1"/>
    <col min="3" max="3" width="16" style="1915" customWidth="1"/>
    <col min="4" max="4" width="17.28515625" style="1890" customWidth="1"/>
    <col min="5" max="5" width="3.5703125" style="1890" customWidth="1"/>
    <col min="6" max="6" width="9.5703125" style="1890" customWidth="1"/>
    <col min="7" max="7" width="10.85546875" style="1890" customWidth="1"/>
    <col min="8" max="8" width="13.42578125" style="1890" customWidth="1"/>
    <col min="9" max="10" width="10" style="1890" customWidth="1"/>
    <col min="11" max="11" width="16.140625" style="1890" customWidth="1"/>
    <col min="12" max="16384" width="9.140625" style="1890"/>
  </cols>
  <sheetData>
    <row r="1" spans="1:11" ht="11.25" customHeight="1" thickBot="1">
      <c r="A1" s="1894"/>
      <c r="B1" s="1894"/>
      <c r="C1" s="1894"/>
      <c r="D1" s="1894"/>
      <c r="E1" s="1894"/>
      <c r="F1" s="1894"/>
      <c r="G1" s="1894"/>
      <c r="H1" s="1894"/>
      <c r="I1" s="1894"/>
      <c r="J1" s="1894"/>
      <c r="K1" s="1894"/>
    </row>
    <row r="2" spans="1:11" ht="15" customHeight="1">
      <c r="A2" s="3701" t="s">
        <v>3420</v>
      </c>
      <c r="B2" s="3702"/>
      <c r="C2" s="3702"/>
      <c r="D2" s="3703"/>
      <c r="E2" s="1895"/>
      <c r="F2" s="3704" t="s">
        <v>3421</v>
      </c>
      <c r="G2" s="3705"/>
      <c r="H2" s="3705"/>
      <c r="I2" s="3705"/>
      <c r="J2" s="3706"/>
    </row>
    <row r="3" spans="1:11" ht="12.75" customHeight="1">
      <c r="A3" s="3707" t="s">
        <v>3155</v>
      </c>
      <c r="B3" s="3708"/>
      <c r="C3" s="3709" t="s">
        <v>3422</v>
      </c>
      <c r="D3" s="3710"/>
      <c r="E3" s="1895"/>
      <c r="F3" s="3711" t="s">
        <v>3423</v>
      </c>
      <c r="G3" s="3712" t="s">
        <v>3424</v>
      </c>
      <c r="H3" s="3712" t="s">
        <v>3425</v>
      </c>
      <c r="I3" s="3713" t="s">
        <v>3426</v>
      </c>
      <c r="J3" s="3714"/>
    </row>
    <row r="4" spans="1:11" ht="38.25">
      <c r="A4" s="1896" t="s">
        <v>3160</v>
      </c>
      <c r="B4" s="1897" t="s">
        <v>3271</v>
      </c>
      <c r="C4" s="1898" t="s">
        <v>3427</v>
      </c>
      <c r="D4" s="1899" t="s">
        <v>3428</v>
      </c>
      <c r="E4" s="1895"/>
      <c r="F4" s="3711"/>
      <c r="G4" s="3712"/>
      <c r="H4" s="3712"/>
      <c r="I4" s="1900" t="s">
        <v>3429</v>
      </c>
      <c r="J4" s="1901" t="s">
        <v>3430</v>
      </c>
      <c r="K4" s="1890">
        <f>KZT!I3</f>
        <v>6.16</v>
      </c>
    </row>
    <row r="5" spans="1:11" ht="15.75">
      <c r="A5" s="3715" t="s">
        <v>3431</v>
      </c>
      <c r="B5" s="3716"/>
      <c r="C5" s="3716"/>
      <c r="D5" s="3717"/>
      <c r="E5" s="1895"/>
      <c r="F5" s="3718">
        <v>8</v>
      </c>
      <c r="G5" s="3719" t="s">
        <v>3432</v>
      </c>
      <c r="H5" s="1905" t="s">
        <v>3433</v>
      </c>
      <c r="I5" s="1906">
        <v>67881.666666666672</v>
      </c>
      <c r="J5" s="1907">
        <v>56215</v>
      </c>
      <c r="K5" s="1890">
        <f>K4</f>
        <v>6.16</v>
      </c>
    </row>
    <row r="6" spans="1:11" ht="15">
      <c r="A6" s="1908" t="s">
        <v>3180</v>
      </c>
      <c r="B6" s="1909">
        <v>1500</v>
      </c>
      <c r="C6" s="1906">
        <v>47048.333333333336</v>
      </c>
      <c r="D6" s="1907">
        <v>44548.333333333336</v>
      </c>
      <c r="E6" s="1895"/>
      <c r="F6" s="3718"/>
      <c r="G6" s="3720"/>
      <c r="H6" s="1905" t="s">
        <v>3434</v>
      </c>
      <c r="I6" s="1906">
        <v>71573.333333333328</v>
      </c>
      <c r="J6" s="1907">
        <v>59906.666666666664</v>
      </c>
      <c r="K6" s="1890">
        <f t="shared" ref="K6:K69" si="0">K5</f>
        <v>6.16</v>
      </c>
    </row>
    <row r="7" spans="1:11" ht="15">
      <c r="A7" s="1908" t="s">
        <v>3181</v>
      </c>
      <c r="B7" s="1909">
        <v>1500</v>
      </c>
      <c r="C7" s="1906">
        <v>50740</v>
      </c>
      <c r="D7" s="1907">
        <v>48240</v>
      </c>
      <c r="E7" s="1895"/>
      <c r="F7" s="3718"/>
      <c r="G7" s="3720"/>
      <c r="H7" s="1905" t="s">
        <v>3435</v>
      </c>
      <c r="I7" s="1906">
        <v>75015</v>
      </c>
      <c r="J7" s="1907">
        <v>63348.333333333336</v>
      </c>
      <c r="K7" s="1890">
        <f t="shared" si="0"/>
        <v>6.16</v>
      </c>
    </row>
    <row r="8" spans="1:11" ht="15">
      <c r="A8" s="1908">
        <v>7.5</v>
      </c>
      <c r="B8" s="1909">
        <v>1500</v>
      </c>
      <c r="C8" s="1906">
        <v>54181.666666666664</v>
      </c>
      <c r="D8" s="1907">
        <v>51681.666666666664</v>
      </c>
      <c r="E8" s="1895"/>
      <c r="F8" s="3718"/>
      <c r="G8" s="3721"/>
      <c r="H8" s="1905" t="s">
        <v>3436</v>
      </c>
      <c r="I8" s="1906">
        <v>79525</v>
      </c>
      <c r="J8" s="1907">
        <v>67858.333333333328</v>
      </c>
      <c r="K8" s="1890">
        <f t="shared" si="0"/>
        <v>6.16</v>
      </c>
    </row>
    <row r="9" spans="1:11" ht="15">
      <c r="A9" s="1908">
        <v>11</v>
      </c>
      <c r="B9" s="1909">
        <v>1500</v>
      </c>
      <c r="C9" s="1906">
        <v>58691.666666666664</v>
      </c>
      <c r="D9" s="1907">
        <v>56191.666666666664</v>
      </c>
      <c r="E9" s="1895"/>
      <c r="F9" s="3718"/>
      <c r="G9" s="3719" t="s">
        <v>3437</v>
      </c>
      <c r="H9" s="1905" t="s">
        <v>3433</v>
      </c>
      <c r="I9" s="1906">
        <v>57881.666666666664</v>
      </c>
      <c r="J9" s="1907">
        <v>47881.666666666664</v>
      </c>
      <c r="K9" s="1890">
        <f t="shared" si="0"/>
        <v>6.16</v>
      </c>
    </row>
    <row r="10" spans="1:11" ht="15.75">
      <c r="A10" s="3715" t="s">
        <v>3438</v>
      </c>
      <c r="B10" s="3722"/>
      <c r="C10" s="3723"/>
      <c r="D10" s="3724"/>
      <c r="E10" s="1889"/>
      <c r="F10" s="3718"/>
      <c r="G10" s="3720"/>
      <c r="H10" s="1905" t="s">
        <v>3434</v>
      </c>
      <c r="I10" s="1906">
        <v>61573.333333333336</v>
      </c>
      <c r="J10" s="1907">
        <v>51573.333333333336</v>
      </c>
      <c r="K10" s="1890">
        <f t="shared" si="0"/>
        <v>6.16</v>
      </c>
    </row>
    <row r="11" spans="1:11" ht="15">
      <c r="A11" s="1908">
        <v>7.5</v>
      </c>
      <c r="B11" s="1909">
        <v>1500</v>
      </c>
      <c r="C11" s="1906">
        <v>53348.333333333336</v>
      </c>
      <c r="D11" s="1907">
        <v>51681.666666666664</v>
      </c>
      <c r="E11" s="1889"/>
      <c r="F11" s="3718"/>
      <c r="G11" s="3720"/>
      <c r="H11" s="1905" t="s">
        <v>3435</v>
      </c>
      <c r="I11" s="1906">
        <v>65015</v>
      </c>
      <c r="J11" s="1907">
        <v>55015</v>
      </c>
      <c r="K11" s="1890">
        <f t="shared" si="0"/>
        <v>6.16</v>
      </c>
    </row>
    <row r="12" spans="1:11" ht="15">
      <c r="A12" s="1908">
        <v>11</v>
      </c>
      <c r="B12" s="1909">
        <v>1500</v>
      </c>
      <c r="C12" s="1906">
        <v>57858.333333333336</v>
      </c>
      <c r="D12" s="1907">
        <v>56191.666666666664</v>
      </c>
      <c r="E12" s="1889"/>
      <c r="F12" s="3718"/>
      <c r="G12" s="3721"/>
      <c r="H12" s="1905" t="s">
        <v>3436</v>
      </c>
      <c r="I12" s="1906">
        <v>69525</v>
      </c>
      <c r="J12" s="1907">
        <v>59525</v>
      </c>
      <c r="K12" s="1890">
        <f t="shared" si="0"/>
        <v>6.16</v>
      </c>
    </row>
    <row r="13" spans="1:11" ht="15.75">
      <c r="A13" s="3715" t="s">
        <v>3439</v>
      </c>
      <c r="B13" s="3722"/>
      <c r="C13" s="3723"/>
      <c r="D13" s="3724"/>
      <c r="E13" s="1889"/>
      <c r="F13" s="3725">
        <v>9</v>
      </c>
      <c r="G13" s="3719" t="s">
        <v>3432</v>
      </c>
      <c r="H13" s="1905" t="s">
        <v>3435</v>
      </c>
      <c r="I13" s="1906">
        <v>86681.666666666672</v>
      </c>
      <c r="J13" s="1907">
        <v>78348.333333333328</v>
      </c>
      <c r="K13" s="1890">
        <f t="shared" si="0"/>
        <v>6.16</v>
      </c>
    </row>
    <row r="14" spans="1:11" ht="15">
      <c r="A14" s="1908">
        <v>11</v>
      </c>
      <c r="B14" s="1909">
        <v>1500</v>
      </c>
      <c r="C14" s="1906">
        <v>59525</v>
      </c>
      <c r="D14" s="1907">
        <v>56191.666666666664</v>
      </c>
      <c r="E14" s="1889"/>
      <c r="F14" s="3726"/>
      <c r="G14" s="3721"/>
      <c r="H14" s="1905" t="s">
        <v>3436</v>
      </c>
      <c r="I14" s="1906">
        <v>91191.666666666672</v>
      </c>
      <c r="J14" s="1907">
        <v>82858.333333333328</v>
      </c>
      <c r="K14" s="1890">
        <f t="shared" si="0"/>
        <v>6.16</v>
      </c>
    </row>
    <row r="15" spans="1:11" ht="15">
      <c r="A15" s="1908">
        <v>15</v>
      </c>
      <c r="B15" s="1909">
        <v>1500</v>
      </c>
      <c r="C15" s="1906">
        <v>68841.666666666672</v>
      </c>
      <c r="D15" s="1907">
        <v>65508.333333333336</v>
      </c>
      <c r="E15" s="1889"/>
      <c r="F15" s="3726"/>
      <c r="G15" s="3719" t="s">
        <v>3437</v>
      </c>
      <c r="H15" s="1905" t="s">
        <v>3435</v>
      </c>
      <c r="I15" s="1906">
        <v>73348.333333333328</v>
      </c>
      <c r="J15" s="1907">
        <v>60015</v>
      </c>
      <c r="K15" s="1890">
        <f t="shared" si="0"/>
        <v>6.16</v>
      </c>
    </row>
    <row r="16" spans="1:11" ht="15">
      <c r="A16" s="1908">
        <v>18.5</v>
      </c>
      <c r="B16" s="1909">
        <v>1500</v>
      </c>
      <c r="C16" s="1906">
        <v>72805</v>
      </c>
      <c r="D16" s="1907">
        <v>69471.666666666672</v>
      </c>
      <c r="E16" s="1889"/>
      <c r="F16" s="3727"/>
      <c r="G16" s="3721"/>
      <c r="H16" s="1905" t="s">
        <v>3436</v>
      </c>
      <c r="I16" s="1906">
        <v>77858.333333333328</v>
      </c>
      <c r="J16" s="1907">
        <v>64525</v>
      </c>
      <c r="K16" s="1890">
        <f t="shared" si="0"/>
        <v>6.16</v>
      </c>
    </row>
    <row r="17" spans="1:11" ht="15.75">
      <c r="A17" s="3715" t="s">
        <v>3440</v>
      </c>
      <c r="B17" s="3722"/>
      <c r="C17" s="3722"/>
      <c r="D17" s="3728"/>
      <c r="F17" s="3725">
        <v>10</v>
      </c>
      <c r="G17" s="3719" t="s">
        <v>3432</v>
      </c>
      <c r="H17" s="1905" t="s">
        <v>3436</v>
      </c>
      <c r="I17" s="1906">
        <v>94525</v>
      </c>
      <c r="J17" s="1907">
        <v>82858.333333333328</v>
      </c>
      <c r="K17" s="1890">
        <f t="shared" si="0"/>
        <v>6.16</v>
      </c>
    </row>
    <row r="18" spans="1:11" ht="15">
      <c r="A18" s="1908">
        <v>5.5</v>
      </c>
      <c r="B18" s="1909">
        <v>1000</v>
      </c>
      <c r="C18" s="1906">
        <v>81848.333333333328</v>
      </c>
      <c r="D18" s="1907">
        <v>80181.666666666672</v>
      </c>
      <c r="F18" s="3726"/>
      <c r="G18" s="3721"/>
      <c r="H18" s="1905" t="s">
        <v>3441</v>
      </c>
      <c r="I18" s="1906">
        <v>103841.66666666667</v>
      </c>
      <c r="J18" s="1907">
        <v>92175</v>
      </c>
      <c r="K18" s="1890">
        <f t="shared" si="0"/>
        <v>6.16</v>
      </c>
    </row>
    <row r="19" spans="1:11" ht="15">
      <c r="A19" s="1908">
        <v>7.5</v>
      </c>
      <c r="B19" s="1909">
        <v>1000</v>
      </c>
      <c r="C19" s="1906">
        <v>86356.666666666672</v>
      </c>
      <c r="D19" s="1907">
        <v>84690</v>
      </c>
      <c r="F19" s="3726"/>
      <c r="G19" s="3719" t="s">
        <v>3437</v>
      </c>
      <c r="H19" s="1905" t="s">
        <v>3436</v>
      </c>
      <c r="I19" s="1906">
        <v>79525</v>
      </c>
      <c r="J19" s="1907">
        <v>67858.333333333328</v>
      </c>
      <c r="K19" s="1890">
        <f t="shared" si="0"/>
        <v>6.16</v>
      </c>
    </row>
    <row r="20" spans="1:11" ht="15.75">
      <c r="A20" s="3729" t="s">
        <v>3442</v>
      </c>
      <c r="B20" s="3723"/>
      <c r="C20" s="3723"/>
      <c r="D20" s="3724"/>
      <c r="F20" s="3727"/>
      <c r="G20" s="3721"/>
      <c r="H20" s="1905" t="s">
        <v>3441</v>
      </c>
      <c r="I20" s="1906">
        <v>88841.666666666672</v>
      </c>
      <c r="J20" s="1907">
        <v>77175</v>
      </c>
      <c r="K20" s="1890">
        <f t="shared" si="0"/>
        <v>6.16</v>
      </c>
    </row>
    <row r="21" spans="1:11" ht="15">
      <c r="A21" s="1908">
        <v>11</v>
      </c>
      <c r="B21" s="1909">
        <v>1000</v>
      </c>
      <c r="C21" s="1906">
        <v>87103.333333333328</v>
      </c>
      <c r="D21" s="1907">
        <v>82103.333333333328</v>
      </c>
      <c r="F21" s="3718">
        <v>11.2</v>
      </c>
      <c r="G21" s="3719" t="s">
        <v>3432</v>
      </c>
      <c r="H21" s="1905" t="s">
        <v>3443</v>
      </c>
      <c r="I21" s="1906">
        <v>121848.33333333333</v>
      </c>
      <c r="J21" s="1907">
        <v>101848.33333333333</v>
      </c>
      <c r="K21" s="1890">
        <f t="shared" si="0"/>
        <v>6.16</v>
      </c>
    </row>
    <row r="22" spans="1:11" ht="15.75" thickBot="1">
      <c r="A22" s="1910">
        <v>15</v>
      </c>
      <c r="B22" s="1911">
        <v>1000</v>
      </c>
      <c r="C22" s="1912">
        <v>92005</v>
      </c>
      <c r="D22" s="1913">
        <v>87005</v>
      </c>
      <c r="F22" s="3718"/>
      <c r="G22" s="3721"/>
      <c r="H22" s="1905" t="s">
        <v>3444</v>
      </c>
      <c r="I22" s="1906">
        <v>126356.66666666667</v>
      </c>
      <c r="J22" s="1907">
        <v>106356.66666666667</v>
      </c>
      <c r="K22" s="1890">
        <f t="shared" si="0"/>
        <v>6.16</v>
      </c>
    </row>
    <row r="23" spans="1:11" ht="15">
      <c r="A23" s="1914"/>
      <c r="F23" s="3718"/>
      <c r="G23" s="3719" t="s">
        <v>3437</v>
      </c>
      <c r="H23" s="1905" t="s">
        <v>3443</v>
      </c>
      <c r="I23" s="1906">
        <v>102681.66666666667</v>
      </c>
      <c r="J23" s="1907">
        <v>90181.666666666672</v>
      </c>
      <c r="K23" s="1890">
        <f t="shared" si="0"/>
        <v>6.16</v>
      </c>
    </row>
    <row r="24" spans="1:11" ht="15.75" customHeight="1">
      <c r="F24" s="3718"/>
      <c r="G24" s="3721"/>
      <c r="H24" s="1905" t="s">
        <v>3444</v>
      </c>
      <c r="I24" s="1906">
        <v>107190</v>
      </c>
      <c r="J24" s="1907">
        <v>94690</v>
      </c>
      <c r="K24" s="1890">
        <f t="shared" si="0"/>
        <v>6.16</v>
      </c>
    </row>
    <row r="25" spans="1:11" ht="15">
      <c r="F25" s="3725">
        <v>12.5</v>
      </c>
      <c r="G25" s="3719" t="s">
        <v>3432</v>
      </c>
      <c r="H25" s="1905" t="s">
        <v>3445</v>
      </c>
      <c r="I25" s="1906">
        <v>130436.66666666667</v>
      </c>
      <c r="J25" s="1907">
        <v>117103.33333333333</v>
      </c>
      <c r="K25" s="1890">
        <f t="shared" si="0"/>
        <v>6.16</v>
      </c>
    </row>
    <row r="26" spans="1:11" ht="15">
      <c r="F26" s="3726"/>
      <c r="G26" s="3721"/>
      <c r="H26" s="1905" t="s">
        <v>3446</v>
      </c>
      <c r="I26" s="1906">
        <v>135338.33333333334</v>
      </c>
      <c r="J26" s="1907">
        <v>122005</v>
      </c>
      <c r="K26" s="1890">
        <f t="shared" si="0"/>
        <v>6.16</v>
      </c>
    </row>
    <row r="27" spans="1:11" ht="15.75" customHeight="1">
      <c r="F27" s="3726"/>
      <c r="G27" s="3719" t="s">
        <v>3437</v>
      </c>
      <c r="H27" s="1905" t="s">
        <v>3445</v>
      </c>
      <c r="I27" s="1906">
        <v>110436.66666666667</v>
      </c>
      <c r="J27" s="1907">
        <v>95436.666666666672</v>
      </c>
      <c r="K27" s="1890">
        <f t="shared" si="0"/>
        <v>6.16</v>
      </c>
    </row>
    <row r="28" spans="1:11" ht="15.75" thickBot="1">
      <c r="F28" s="3730"/>
      <c r="G28" s="3731"/>
      <c r="H28" s="1916" t="s">
        <v>3446</v>
      </c>
      <c r="I28" s="1912">
        <v>115338.33333333333</v>
      </c>
      <c r="J28" s="1913">
        <v>100338.33333333333</v>
      </c>
      <c r="K28" s="1890">
        <f t="shared" si="0"/>
        <v>6.16</v>
      </c>
    </row>
    <row r="29" spans="1:11">
      <c r="F29" s="1889"/>
      <c r="G29" s="1889"/>
      <c r="H29" s="1889"/>
      <c r="I29" s="1889"/>
      <c r="J29" s="1917"/>
      <c r="K29" s="1890">
        <f t="shared" si="0"/>
        <v>6.16</v>
      </c>
    </row>
    <row r="30" spans="1:11" ht="15">
      <c r="F30" s="1918" t="s">
        <v>3447</v>
      </c>
      <c r="G30" s="1889"/>
      <c r="H30" s="1889"/>
      <c r="I30" s="1889"/>
      <c r="J30" s="1917"/>
      <c r="K30" s="1890">
        <f t="shared" si="0"/>
        <v>6.16</v>
      </c>
    </row>
    <row r="31" spans="1:11" ht="15">
      <c r="F31" s="1918" t="s">
        <v>3448</v>
      </c>
      <c r="G31" s="1889"/>
      <c r="H31" s="1889"/>
      <c r="I31" s="1889"/>
      <c r="J31" s="1917"/>
      <c r="K31" s="1890">
        <f t="shared" si="0"/>
        <v>6.16</v>
      </c>
    </row>
    <row r="32" spans="1:11" ht="18" customHeight="1" thickBot="1">
      <c r="K32" s="1890">
        <f t="shared" si="0"/>
        <v>6.16</v>
      </c>
    </row>
    <row r="33" spans="1:11" ht="15.75">
      <c r="A33" s="3732" t="s">
        <v>3449</v>
      </c>
      <c r="B33" s="3733"/>
      <c r="C33" s="3733"/>
      <c r="D33" s="3734"/>
      <c r="F33" s="3704" t="s">
        <v>3450</v>
      </c>
      <c r="G33" s="3705"/>
      <c r="H33" s="3705"/>
      <c r="I33" s="3705"/>
      <c r="J33" s="3706"/>
      <c r="K33" s="1890">
        <f t="shared" si="0"/>
        <v>6.16</v>
      </c>
    </row>
    <row r="34" spans="1:11" ht="15.75">
      <c r="A34" s="3735" t="s">
        <v>3451</v>
      </c>
      <c r="B34" s="3736" t="s">
        <v>3155</v>
      </c>
      <c r="C34" s="3736"/>
      <c r="D34" s="3737" t="s">
        <v>3422</v>
      </c>
      <c r="F34" s="3739" t="s">
        <v>3423</v>
      </c>
      <c r="G34" s="3740" t="s">
        <v>3452</v>
      </c>
      <c r="H34" s="3741" t="s">
        <v>3425</v>
      </c>
      <c r="I34" s="3742" t="s">
        <v>3453</v>
      </c>
      <c r="J34" s="3743"/>
      <c r="K34" s="1890">
        <f t="shared" si="0"/>
        <v>6.16</v>
      </c>
    </row>
    <row r="35" spans="1:11" ht="15">
      <c r="A35" s="3735"/>
      <c r="B35" s="1919" t="s">
        <v>3160</v>
      </c>
      <c r="C35" s="1920" t="s">
        <v>3271</v>
      </c>
      <c r="D35" s="3738"/>
      <c r="F35" s="3739"/>
      <c r="G35" s="3740"/>
      <c r="H35" s="3741"/>
      <c r="I35" s="3744" t="s">
        <v>3424</v>
      </c>
      <c r="J35" s="3745"/>
      <c r="K35" s="1890">
        <f t="shared" si="0"/>
        <v>6.16</v>
      </c>
    </row>
    <row r="36" spans="1:11" ht="15.75">
      <c r="A36" s="3715" t="s">
        <v>3454</v>
      </c>
      <c r="B36" s="3716"/>
      <c r="C36" s="3716"/>
      <c r="D36" s="3717"/>
      <c r="F36" s="3739"/>
      <c r="G36" s="3740"/>
      <c r="H36" s="3741"/>
      <c r="I36" s="1921" t="s">
        <v>3432</v>
      </c>
      <c r="J36" s="1922" t="s">
        <v>3437</v>
      </c>
      <c r="K36" s="1890">
        <f t="shared" si="0"/>
        <v>6.16</v>
      </c>
    </row>
    <row r="37" spans="1:11" ht="15.75">
      <c r="A37" s="1923">
        <v>1</v>
      </c>
      <c r="B37" s="1924">
        <v>1.1000000000000001</v>
      </c>
      <c r="C37" s="1925">
        <v>1500</v>
      </c>
      <c r="D37" s="1907">
        <v>21838.333333333332</v>
      </c>
      <c r="F37" s="3747">
        <v>6.3</v>
      </c>
      <c r="G37" s="1926">
        <v>18</v>
      </c>
      <c r="H37" s="1927" t="s">
        <v>3455</v>
      </c>
      <c r="I37" s="1906">
        <v>54338.333333333336</v>
      </c>
      <c r="J37" s="1907">
        <v>34338.333333333336</v>
      </c>
      <c r="K37" s="1890">
        <f t="shared" si="0"/>
        <v>6.16</v>
      </c>
    </row>
    <row r="38" spans="1:11" ht="15.75">
      <c r="A38" s="1923" t="s">
        <v>3456</v>
      </c>
      <c r="B38" s="1924">
        <v>2.2000000000000002</v>
      </c>
      <c r="C38" s="1925">
        <v>1500</v>
      </c>
      <c r="D38" s="1907">
        <v>23963.333333333332</v>
      </c>
      <c r="F38" s="3747"/>
      <c r="G38" s="1926">
        <v>26</v>
      </c>
      <c r="H38" s="1927" t="s">
        <v>3457</v>
      </c>
      <c r="I38" s="1906">
        <v>56463.333333333336</v>
      </c>
      <c r="J38" s="1907">
        <v>36463.333333333336</v>
      </c>
      <c r="K38" s="1890">
        <f t="shared" si="0"/>
        <v>6.16</v>
      </c>
    </row>
    <row r="39" spans="1:11" ht="15.75">
      <c r="A39" s="1923">
        <v>4</v>
      </c>
      <c r="B39" s="1924" t="s">
        <v>3458</v>
      </c>
      <c r="C39" s="1925">
        <v>1500</v>
      </c>
      <c r="D39" s="1907">
        <v>25991.666666666668</v>
      </c>
      <c r="E39" s="1928"/>
      <c r="F39" s="3747"/>
      <c r="G39" s="1926">
        <v>38</v>
      </c>
      <c r="H39" s="1927" t="s">
        <v>3457</v>
      </c>
      <c r="I39" s="1906">
        <v>56463.333333333336</v>
      </c>
      <c r="J39" s="1907">
        <v>36463.333333333336</v>
      </c>
      <c r="K39" s="1890">
        <f t="shared" si="0"/>
        <v>6.16</v>
      </c>
    </row>
    <row r="40" spans="1:11" ht="15" customHeight="1">
      <c r="A40" s="3715" t="s">
        <v>3459</v>
      </c>
      <c r="B40" s="3716"/>
      <c r="C40" s="3716"/>
      <c r="D40" s="3717"/>
      <c r="F40" s="3747"/>
      <c r="G40" s="1926">
        <v>46</v>
      </c>
      <c r="H40" s="1927" t="s">
        <v>3458</v>
      </c>
      <c r="I40" s="1906">
        <v>58491.666666666664</v>
      </c>
      <c r="J40" s="1907">
        <v>38491.666666666664</v>
      </c>
      <c r="K40" s="1890">
        <f t="shared" si="0"/>
        <v>6.16</v>
      </c>
    </row>
    <row r="41" spans="1:11" ht="15.75">
      <c r="A41" s="1923">
        <v>1</v>
      </c>
      <c r="B41" s="1924">
        <v>2.2000000000000002</v>
      </c>
      <c r="C41" s="1925">
        <v>1500</v>
      </c>
      <c r="D41" s="1907">
        <v>26463.333333333332</v>
      </c>
      <c r="F41" s="3751">
        <v>7.1</v>
      </c>
      <c r="G41" s="1926">
        <v>18</v>
      </c>
      <c r="H41" s="1927" t="s">
        <v>3457</v>
      </c>
      <c r="I41" s="1906">
        <v>59796.666666666664</v>
      </c>
      <c r="J41" s="1907">
        <v>37296.666666666664</v>
      </c>
      <c r="K41" s="1890">
        <f t="shared" si="0"/>
        <v>6.16</v>
      </c>
    </row>
    <row r="42" spans="1:11" ht="15" customHeight="1">
      <c r="A42" s="1923">
        <v>2</v>
      </c>
      <c r="B42" s="1924">
        <v>3</v>
      </c>
      <c r="C42" s="1925">
        <v>1500</v>
      </c>
      <c r="D42" s="1907">
        <v>28491.666666666668</v>
      </c>
      <c r="F42" s="3752"/>
      <c r="G42" s="1926">
        <v>26</v>
      </c>
      <c r="H42" s="1927" t="s">
        <v>3458</v>
      </c>
      <c r="I42" s="1906">
        <v>61825</v>
      </c>
      <c r="J42" s="1907">
        <v>39325</v>
      </c>
      <c r="K42" s="1890">
        <f t="shared" si="0"/>
        <v>6.16</v>
      </c>
    </row>
    <row r="43" spans="1:11" ht="15.75" customHeight="1">
      <c r="A43" s="1923">
        <v>3</v>
      </c>
      <c r="B43" s="1924">
        <v>5.5</v>
      </c>
      <c r="C43" s="1925">
        <v>1500</v>
      </c>
      <c r="D43" s="1907">
        <v>33240</v>
      </c>
      <c r="F43" s="3752"/>
      <c r="G43" s="1926">
        <v>38</v>
      </c>
      <c r="H43" s="1927" t="s">
        <v>3460</v>
      </c>
      <c r="I43" s="1906">
        <v>66573.333333333328</v>
      </c>
      <c r="J43" s="1907">
        <v>44073.333333333336</v>
      </c>
      <c r="K43" s="1890">
        <f t="shared" si="0"/>
        <v>6.16</v>
      </c>
    </row>
    <row r="44" spans="1:11" ht="15.75" customHeight="1">
      <c r="A44" s="1923">
        <v>4</v>
      </c>
      <c r="B44" s="1924">
        <v>7.5</v>
      </c>
      <c r="C44" s="1925">
        <v>1500</v>
      </c>
      <c r="D44" s="1907">
        <v>36681.666666666664</v>
      </c>
      <c r="F44" s="3753"/>
      <c r="G44" s="1926">
        <v>46</v>
      </c>
      <c r="H44" s="1927" t="s">
        <v>3461</v>
      </c>
      <c r="I44" s="1906">
        <v>70015</v>
      </c>
      <c r="J44" s="1907">
        <v>47515</v>
      </c>
      <c r="K44" s="1890">
        <f t="shared" si="0"/>
        <v>6.16</v>
      </c>
    </row>
    <row r="45" spans="1:11" ht="15" customHeight="1">
      <c r="A45" s="1902" t="s">
        <v>3462</v>
      </c>
      <c r="B45" s="1903"/>
      <c r="C45" s="1903"/>
      <c r="D45" s="1904"/>
      <c r="F45" s="3746">
        <v>8</v>
      </c>
      <c r="G45" s="1926">
        <v>18</v>
      </c>
      <c r="H45" s="1927" t="s">
        <v>3463</v>
      </c>
      <c r="I45" s="1906">
        <v>76215</v>
      </c>
      <c r="J45" s="1907">
        <v>44548.333333333336</v>
      </c>
      <c r="K45" s="1890">
        <f t="shared" si="0"/>
        <v>6.16</v>
      </c>
    </row>
    <row r="46" spans="1:11" ht="15.75" customHeight="1">
      <c r="A46" s="1923">
        <v>1</v>
      </c>
      <c r="B46" s="1924">
        <v>4</v>
      </c>
      <c r="C46" s="1925">
        <v>1500</v>
      </c>
      <c r="D46" s="1907">
        <v>34548.333333333336</v>
      </c>
      <c r="F46" s="3746"/>
      <c r="G46" s="1926">
        <v>26</v>
      </c>
      <c r="H46" s="1927" t="s">
        <v>3460</v>
      </c>
      <c r="I46" s="1906">
        <v>79906.666666666672</v>
      </c>
      <c r="J46" s="1907">
        <v>48240</v>
      </c>
      <c r="K46" s="1890">
        <f t="shared" si="0"/>
        <v>6.16</v>
      </c>
    </row>
    <row r="47" spans="1:11" ht="15.75" customHeight="1">
      <c r="A47" s="1923">
        <v>2</v>
      </c>
      <c r="B47" s="1924">
        <v>5.5</v>
      </c>
      <c r="C47" s="1925">
        <v>1500</v>
      </c>
      <c r="D47" s="1907">
        <v>38240</v>
      </c>
      <c r="F47" s="3746"/>
      <c r="G47" s="1926">
        <v>38</v>
      </c>
      <c r="H47" s="1927" t="s">
        <v>3464</v>
      </c>
      <c r="I47" s="1906">
        <v>87858.333333333328</v>
      </c>
      <c r="J47" s="1907">
        <v>56191.666666666664</v>
      </c>
      <c r="K47" s="1890">
        <f t="shared" si="0"/>
        <v>6.16</v>
      </c>
    </row>
    <row r="48" spans="1:11" ht="15" customHeight="1">
      <c r="A48" s="1923" t="s">
        <v>3465</v>
      </c>
      <c r="B48" s="1924">
        <v>11</v>
      </c>
      <c r="C48" s="1925">
        <v>1500</v>
      </c>
      <c r="D48" s="1907">
        <v>46191.666666666664</v>
      </c>
      <c r="F48" s="3746"/>
      <c r="G48" s="1926">
        <v>46</v>
      </c>
      <c r="H48" s="1927" t="s">
        <v>3464</v>
      </c>
      <c r="I48" s="1906">
        <v>87858.333333333328</v>
      </c>
      <c r="J48" s="1907">
        <v>56191.666666666664</v>
      </c>
      <c r="K48" s="1890">
        <f t="shared" si="0"/>
        <v>6.16</v>
      </c>
    </row>
    <row r="49" spans="1:11" ht="15.75">
      <c r="A49" s="1902" t="s">
        <v>3466</v>
      </c>
      <c r="B49" s="1903"/>
      <c r="C49" s="1903"/>
      <c r="D49" s="1904"/>
      <c r="F49" s="3747">
        <v>9</v>
      </c>
      <c r="G49" s="1926">
        <v>18</v>
      </c>
      <c r="H49" s="1929" t="s">
        <v>3467</v>
      </c>
      <c r="I49" s="1906">
        <v>90728.333333333328</v>
      </c>
      <c r="J49" s="1907">
        <v>73228.333333333328</v>
      </c>
      <c r="K49" s="1890">
        <f t="shared" si="0"/>
        <v>6.16</v>
      </c>
    </row>
    <row r="50" spans="1:11" ht="16.5" customHeight="1">
      <c r="A50" s="1930">
        <v>1</v>
      </c>
      <c r="B50" s="1931">
        <v>2.2000000000000002</v>
      </c>
      <c r="C50" s="1925">
        <v>1000</v>
      </c>
      <c r="D50" s="1907">
        <v>49061.666666666664</v>
      </c>
      <c r="F50" s="3747"/>
      <c r="G50" s="1926">
        <v>26</v>
      </c>
      <c r="H50" s="1929" t="s">
        <v>3468</v>
      </c>
      <c r="I50" s="1906">
        <v>93790</v>
      </c>
      <c r="J50" s="1907">
        <v>76290</v>
      </c>
      <c r="K50" s="1890">
        <f t="shared" si="0"/>
        <v>6.16</v>
      </c>
    </row>
    <row r="51" spans="1:11" ht="17.25" customHeight="1">
      <c r="A51" s="1930">
        <v>2</v>
      </c>
      <c r="B51" s="1931">
        <v>3</v>
      </c>
      <c r="C51" s="1925">
        <v>1000</v>
      </c>
      <c r="D51" s="1907">
        <v>52123.333333333336</v>
      </c>
      <c r="F51" s="3747"/>
      <c r="G51" s="1926">
        <v>38</v>
      </c>
      <c r="H51" s="1929" t="s">
        <v>3469</v>
      </c>
      <c r="I51" s="1906">
        <v>98515</v>
      </c>
      <c r="J51" s="1907">
        <v>81015</v>
      </c>
      <c r="K51" s="1890">
        <f t="shared" si="0"/>
        <v>6.16</v>
      </c>
    </row>
    <row r="52" spans="1:11" ht="15" customHeight="1">
      <c r="A52" s="1930">
        <v>3</v>
      </c>
      <c r="B52" s="1931">
        <v>5.5</v>
      </c>
      <c r="C52" s="1925">
        <v>1000</v>
      </c>
      <c r="D52" s="1907">
        <v>56848.333333333336</v>
      </c>
      <c r="F52" s="3747"/>
      <c r="G52" s="1926">
        <v>46</v>
      </c>
      <c r="H52" s="1929" t="s">
        <v>3470</v>
      </c>
      <c r="I52" s="1906">
        <v>103023.33333333333</v>
      </c>
      <c r="J52" s="1907">
        <v>85523.333333333328</v>
      </c>
      <c r="K52" s="1890">
        <f t="shared" si="0"/>
        <v>6.16</v>
      </c>
    </row>
    <row r="53" spans="1:11" ht="15.75">
      <c r="A53" s="1930">
        <v>4</v>
      </c>
      <c r="B53" s="1931">
        <v>7.5</v>
      </c>
      <c r="C53" s="1925">
        <v>1000</v>
      </c>
      <c r="D53" s="1907">
        <v>61356.666666666664</v>
      </c>
      <c r="F53" s="3747"/>
      <c r="G53" s="1926">
        <v>18</v>
      </c>
      <c r="H53" s="1929" t="s">
        <v>3461</v>
      </c>
      <c r="I53" s="1906">
        <v>98348.333333333328</v>
      </c>
      <c r="J53" s="1907">
        <v>80848.333333333328</v>
      </c>
      <c r="K53" s="1890">
        <f t="shared" si="0"/>
        <v>6.16</v>
      </c>
    </row>
    <row r="54" spans="1:11" ht="15" customHeight="1">
      <c r="A54" s="1930">
        <v>5</v>
      </c>
      <c r="B54" s="1931">
        <v>7.5</v>
      </c>
      <c r="C54" s="1925">
        <v>1500</v>
      </c>
      <c r="D54" s="1907">
        <v>56681.666666666664</v>
      </c>
      <c r="F54" s="3747"/>
      <c r="G54" s="1926">
        <v>26</v>
      </c>
      <c r="H54" s="1929" t="s">
        <v>3464</v>
      </c>
      <c r="I54" s="1906">
        <v>102858.33333333333</v>
      </c>
      <c r="J54" s="1907">
        <v>85358.333333333328</v>
      </c>
      <c r="K54" s="1890">
        <f t="shared" si="0"/>
        <v>6.16</v>
      </c>
    </row>
    <row r="55" spans="1:11" ht="12.75" customHeight="1">
      <c r="A55" s="1930">
        <v>6</v>
      </c>
      <c r="B55" s="1931">
        <v>11</v>
      </c>
      <c r="C55" s="1925">
        <v>1500</v>
      </c>
      <c r="D55" s="1907">
        <v>61191.666666666664</v>
      </c>
      <c r="E55" s="1932"/>
      <c r="F55" s="3747"/>
      <c r="G55" s="1926">
        <v>38</v>
      </c>
      <c r="H55" s="1929" t="s">
        <v>3471</v>
      </c>
      <c r="I55" s="1906">
        <v>112175</v>
      </c>
      <c r="J55" s="1907">
        <v>94675</v>
      </c>
      <c r="K55" s="1890">
        <f t="shared" si="0"/>
        <v>6.16</v>
      </c>
    </row>
    <row r="56" spans="1:11" ht="13.5" customHeight="1">
      <c r="A56" s="1930">
        <v>7</v>
      </c>
      <c r="B56" s="1931">
        <v>15</v>
      </c>
      <c r="C56" s="1925">
        <v>1500</v>
      </c>
      <c r="D56" s="1907">
        <v>70508.333333333328</v>
      </c>
      <c r="E56" s="1932"/>
      <c r="F56" s="3747"/>
      <c r="G56" s="1926">
        <v>46</v>
      </c>
      <c r="H56" s="1929" t="s">
        <v>3472</v>
      </c>
      <c r="I56" s="1906">
        <v>122261.66666666667</v>
      </c>
      <c r="J56" s="1907">
        <v>104761.66666666667</v>
      </c>
      <c r="K56" s="1890">
        <f t="shared" si="0"/>
        <v>6.16</v>
      </c>
    </row>
    <row r="57" spans="1:11" ht="15.75">
      <c r="A57" s="1930">
        <v>8</v>
      </c>
      <c r="B57" s="1931">
        <v>22</v>
      </c>
      <c r="C57" s="1925">
        <v>1500</v>
      </c>
      <c r="D57" s="1907">
        <v>80595</v>
      </c>
      <c r="E57" s="1933"/>
      <c r="F57" s="3746">
        <v>10</v>
      </c>
      <c r="G57" s="1926">
        <v>18</v>
      </c>
      <c r="H57" s="1927" t="s">
        <v>3473</v>
      </c>
      <c r="I57" s="1906">
        <v>103240</v>
      </c>
      <c r="J57" s="1907">
        <v>84906.666666666672</v>
      </c>
      <c r="K57" s="1890">
        <f t="shared" si="0"/>
        <v>6.16</v>
      </c>
    </row>
    <row r="58" spans="1:11" ht="15.75">
      <c r="A58" s="1902" t="s">
        <v>3474</v>
      </c>
      <c r="B58" s="1903"/>
      <c r="C58" s="1903"/>
      <c r="D58" s="1904"/>
      <c r="E58" s="1932"/>
      <c r="F58" s="3746"/>
      <c r="G58" s="1926">
        <v>26</v>
      </c>
      <c r="H58" s="1927" t="s">
        <v>3469</v>
      </c>
      <c r="I58" s="1906">
        <v>106848.33333333333</v>
      </c>
      <c r="J58" s="1907">
        <v>88515</v>
      </c>
      <c r="K58" s="1890">
        <f t="shared" si="0"/>
        <v>6.16</v>
      </c>
    </row>
    <row r="59" spans="1:11" ht="15.75">
      <c r="A59" s="1923">
        <v>1</v>
      </c>
      <c r="B59" s="1924">
        <v>4</v>
      </c>
      <c r="C59" s="1925">
        <v>1000</v>
      </c>
      <c r="D59" s="1907">
        <v>64906.666666666664</v>
      </c>
      <c r="E59" s="1932"/>
      <c r="F59" s="3746"/>
      <c r="G59" s="1926">
        <v>38</v>
      </c>
      <c r="H59" s="1927" t="s">
        <v>3470</v>
      </c>
      <c r="I59" s="1906">
        <v>111356.66666666667</v>
      </c>
      <c r="J59" s="1907">
        <v>93023.333333333328</v>
      </c>
      <c r="K59" s="1890">
        <f t="shared" si="0"/>
        <v>6.16</v>
      </c>
    </row>
    <row r="60" spans="1:11" ht="15.75">
      <c r="A60" s="1923">
        <v>2</v>
      </c>
      <c r="B60" s="1924">
        <v>5.5</v>
      </c>
      <c r="C60" s="1925">
        <v>1000</v>
      </c>
      <c r="D60" s="1907">
        <v>68515</v>
      </c>
      <c r="E60" s="1932"/>
      <c r="F60" s="3746"/>
      <c r="G60" s="1926">
        <v>46</v>
      </c>
      <c r="H60" s="1927" t="s">
        <v>3475</v>
      </c>
      <c r="I60" s="1906">
        <v>120436.66666666667</v>
      </c>
      <c r="J60" s="1907">
        <v>102103.33333333333</v>
      </c>
      <c r="K60" s="1890">
        <f t="shared" si="0"/>
        <v>6.16</v>
      </c>
    </row>
    <row r="61" spans="1:11" ht="12.75" customHeight="1">
      <c r="A61" s="1923">
        <v>3</v>
      </c>
      <c r="B61" s="1924">
        <v>7.5</v>
      </c>
      <c r="C61" s="1925">
        <v>1000</v>
      </c>
      <c r="D61" s="1907">
        <v>73023.333333333328</v>
      </c>
      <c r="E61" s="1932"/>
      <c r="F61" s="3746"/>
      <c r="G61" s="1926">
        <v>18</v>
      </c>
      <c r="H61" s="1927" t="s">
        <v>3464</v>
      </c>
      <c r="I61" s="1906">
        <v>111191.66666666667</v>
      </c>
      <c r="J61" s="1907">
        <v>92858.333333333328</v>
      </c>
      <c r="K61" s="1890">
        <f t="shared" si="0"/>
        <v>6.16</v>
      </c>
    </row>
    <row r="62" spans="1:11" ht="15.75" customHeight="1">
      <c r="A62" s="1923">
        <v>4</v>
      </c>
      <c r="B62" s="1924">
        <v>11</v>
      </c>
      <c r="C62" s="1925">
        <v>1000</v>
      </c>
      <c r="D62" s="1907">
        <v>82103.333333333328</v>
      </c>
      <c r="E62" s="1932"/>
      <c r="F62" s="3746"/>
      <c r="G62" s="1926">
        <v>26</v>
      </c>
      <c r="H62" s="1927" t="s">
        <v>3476</v>
      </c>
      <c r="I62" s="1906">
        <v>124471.66666666667</v>
      </c>
      <c r="J62" s="1907">
        <v>106138.33333333333</v>
      </c>
      <c r="K62" s="1890">
        <f t="shared" si="0"/>
        <v>6.16</v>
      </c>
    </row>
    <row r="63" spans="1:11" ht="15.75" customHeight="1">
      <c r="A63" s="1923">
        <v>5</v>
      </c>
      <c r="B63" s="1924">
        <v>11</v>
      </c>
      <c r="C63" s="1925">
        <v>1500</v>
      </c>
      <c r="D63" s="1907">
        <v>72858.333333333328</v>
      </c>
      <c r="E63" s="1932"/>
      <c r="F63" s="3746"/>
      <c r="G63" s="1926">
        <v>38</v>
      </c>
      <c r="H63" s="1927" t="s">
        <v>3477</v>
      </c>
      <c r="I63" s="1906">
        <v>139413.33333333334</v>
      </c>
      <c r="J63" s="1907">
        <v>121080</v>
      </c>
      <c r="K63" s="1890">
        <f t="shared" si="0"/>
        <v>6.16</v>
      </c>
    </row>
    <row r="64" spans="1:11" ht="16.5" customHeight="1">
      <c r="A64" s="1923">
        <v>6</v>
      </c>
      <c r="B64" s="1924">
        <v>18.5</v>
      </c>
      <c r="C64" s="1925">
        <v>1500</v>
      </c>
      <c r="D64" s="1907">
        <v>86138.333333333328</v>
      </c>
      <c r="E64" s="1932"/>
      <c r="F64" s="3747">
        <v>11.2</v>
      </c>
      <c r="G64" s="1926">
        <v>18</v>
      </c>
      <c r="H64" s="1929" t="s">
        <v>3460</v>
      </c>
      <c r="I64" s="1906">
        <v>120740</v>
      </c>
      <c r="J64" s="1907">
        <v>98240</v>
      </c>
      <c r="K64" s="1890">
        <f t="shared" si="0"/>
        <v>6.16</v>
      </c>
    </row>
    <row r="65" spans="1:11" ht="18" customHeight="1">
      <c r="A65" s="1923">
        <v>7</v>
      </c>
      <c r="B65" s="1924">
        <v>30</v>
      </c>
      <c r="C65" s="1925">
        <v>1500</v>
      </c>
      <c r="D65" s="1907">
        <v>101080</v>
      </c>
      <c r="E65" s="1932"/>
      <c r="F65" s="3747"/>
      <c r="G65" s="1926">
        <v>26</v>
      </c>
      <c r="H65" s="1929" t="s">
        <v>3475</v>
      </c>
      <c r="I65" s="1906">
        <v>137936.66666666666</v>
      </c>
      <c r="J65" s="1907">
        <v>115436.66666666667</v>
      </c>
      <c r="K65" s="1890">
        <f t="shared" si="0"/>
        <v>6.16</v>
      </c>
    </row>
    <row r="66" spans="1:11" ht="15.75">
      <c r="A66" s="1902" t="s">
        <v>3478</v>
      </c>
      <c r="B66" s="1903"/>
      <c r="C66" s="1903"/>
      <c r="D66" s="1904"/>
      <c r="E66" s="1932"/>
      <c r="F66" s="3747"/>
      <c r="G66" s="1926">
        <v>38</v>
      </c>
      <c r="H66" s="1929" t="s">
        <v>3479</v>
      </c>
      <c r="I66" s="1906">
        <v>142838.33333333334</v>
      </c>
      <c r="J66" s="1907">
        <v>120338.33333333333</v>
      </c>
      <c r="K66" s="1890">
        <f t="shared" si="0"/>
        <v>6.16</v>
      </c>
    </row>
    <row r="67" spans="1:11" ht="15.75">
      <c r="A67" s="1930">
        <v>1</v>
      </c>
      <c r="B67" s="1931">
        <v>5.5</v>
      </c>
      <c r="C67" s="1925">
        <v>1000</v>
      </c>
      <c r="D67" s="1907">
        <v>78515</v>
      </c>
      <c r="E67" s="1932"/>
      <c r="F67" s="3747"/>
      <c r="G67" s="1926">
        <v>46</v>
      </c>
      <c r="H67" s="1929" t="s">
        <v>3480</v>
      </c>
      <c r="I67" s="1906">
        <v>155383.33333333334</v>
      </c>
      <c r="J67" s="1907">
        <v>132883.33333333334</v>
      </c>
      <c r="K67" s="1890">
        <f t="shared" si="0"/>
        <v>6.16</v>
      </c>
    </row>
    <row r="68" spans="1:11" ht="15.75">
      <c r="A68" s="1930">
        <v>2</v>
      </c>
      <c r="B68" s="1931">
        <v>11</v>
      </c>
      <c r="C68" s="1925">
        <v>1000</v>
      </c>
      <c r="D68" s="1907">
        <v>92103.333333333328</v>
      </c>
      <c r="E68" s="1932"/>
      <c r="F68" s="3748">
        <v>12.5</v>
      </c>
      <c r="G68" s="1926">
        <v>18</v>
      </c>
      <c r="H68" s="1927" t="s">
        <v>3475</v>
      </c>
      <c r="I68" s="1906">
        <v>158770</v>
      </c>
      <c r="J68" s="1907">
        <v>130436.66666666667</v>
      </c>
      <c r="K68" s="1890">
        <f t="shared" si="0"/>
        <v>6.16</v>
      </c>
    </row>
    <row r="69" spans="1:11" ht="15.75">
      <c r="A69" s="1930">
        <v>3</v>
      </c>
      <c r="B69" s="1931">
        <v>15</v>
      </c>
      <c r="C69" s="1925">
        <v>1000</v>
      </c>
      <c r="D69" s="1907">
        <v>97005</v>
      </c>
      <c r="E69" s="1932"/>
      <c r="F69" s="3749"/>
      <c r="G69" s="1926">
        <v>26</v>
      </c>
      <c r="H69" s="1927" t="s">
        <v>3479</v>
      </c>
      <c r="I69" s="1906">
        <v>163716.66666666666</v>
      </c>
      <c r="J69" s="1907">
        <v>135383.33333333334</v>
      </c>
      <c r="K69" s="1890">
        <f t="shared" si="0"/>
        <v>6.16</v>
      </c>
    </row>
    <row r="70" spans="1:11" ht="15.75">
      <c r="A70" s="1930">
        <v>4</v>
      </c>
      <c r="B70" s="1931">
        <v>18.5</v>
      </c>
      <c r="C70" s="1925">
        <v>1000</v>
      </c>
      <c r="D70" s="1907">
        <v>109550</v>
      </c>
      <c r="E70" s="1932"/>
      <c r="F70" s="3749"/>
      <c r="G70" s="1926">
        <v>38</v>
      </c>
      <c r="H70" s="1927" t="s">
        <v>3481</v>
      </c>
      <c r="I70" s="1906">
        <v>187288.33333333334</v>
      </c>
      <c r="J70" s="1907">
        <v>158955</v>
      </c>
      <c r="K70" s="1890">
        <f t="shared" ref="K70:K75" si="1">K69</f>
        <v>6.16</v>
      </c>
    </row>
    <row r="71" spans="1:11" ht="16.5" thickBot="1">
      <c r="A71" s="1902" t="s">
        <v>3482</v>
      </c>
      <c r="B71" s="1903"/>
      <c r="C71" s="1903"/>
      <c r="D71" s="1904"/>
      <c r="E71" s="1932"/>
      <c r="F71" s="3750"/>
      <c r="G71" s="1934">
        <v>46</v>
      </c>
      <c r="H71" s="1935" t="s">
        <v>3483</v>
      </c>
      <c r="I71" s="1912">
        <v>213778.33333333334</v>
      </c>
      <c r="J71" s="1913">
        <v>185445</v>
      </c>
      <c r="K71" s="1890">
        <f t="shared" si="1"/>
        <v>6.16</v>
      </c>
    </row>
    <row r="72" spans="1:11" ht="15">
      <c r="A72" s="1923">
        <v>1</v>
      </c>
      <c r="B72" s="1924">
        <v>11</v>
      </c>
      <c r="C72" s="1925">
        <v>1000</v>
      </c>
      <c r="D72" s="1907">
        <v>101014.16</v>
      </c>
      <c r="E72" s="1932"/>
      <c r="F72" s="1889"/>
      <c r="G72" s="1889"/>
      <c r="H72" s="1889"/>
      <c r="I72" s="1889"/>
      <c r="J72" s="1889"/>
      <c r="K72" s="1890">
        <f t="shared" si="1"/>
        <v>6.16</v>
      </c>
    </row>
    <row r="73" spans="1:11" ht="15">
      <c r="A73" s="1923">
        <v>2</v>
      </c>
      <c r="B73" s="1924">
        <v>15</v>
      </c>
      <c r="C73" s="1925">
        <v>1000</v>
      </c>
      <c r="D73" s="1907">
        <v>109390.94399999999</v>
      </c>
      <c r="E73" s="1932"/>
      <c r="F73" s="1936" t="s">
        <v>3447</v>
      </c>
      <c r="G73" s="1889"/>
      <c r="H73" s="1889"/>
      <c r="I73" s="1889"/>
      <c r="J73" s="1889"/>
      <c r="K73" s="1890">
        <f t="shared" si="1"/>
        <v>6.16</v>
      </c>
    </row>
    <row r="74" spans="1:11" ht="15">
      <c r="A74" s="1923">
        <v>3</v>
      </c>
      <c r="B74" s="1924">
        <v>22</v>
      </c>
      <c r="C74" s="1925">
        <v>1000</v>
      </c>
      <c r="D74" s="1907">
        <v>132104.72004674358</v>
      </c>
      <c r="E74" s="1932"/>
      <c r="F74" s="1936" t="s">
        <v>3448</v>
      </c>
      <c r="G74" s="1889"/>
      <c r="H74" s="1889"/>
      <c r="I74" s="1889"/>
      <c r="J74" s="1889"/>
      <c r="K74" s="1890">
        <f t="shared" si="1"/>
        <v>6.16</v>
      </c>
    </row>
    <row r="75" spans="1:11" ht="15.75" thickBot="1">
      <c r="A75" s="1937">
        <v>4</v>
      </c>
      <c r="B75" s="1938">
        <v>37</v>
      </c>
      <c r="C75" s="1939">
        <v>1000</v>
      </c>
      <c r="D75" s="1913">
        <v>141283.62844357319</v>
      </c>
      <c r="E75" s="1932"/>
      <c r="F75" s="1940"/>
      <c r="G75" s="1941"/>
      <c r="H75" s="1941"/>
      <c r="I75" s="1941"/>
      <c r="K75" s="1890">
        <f t="shared" si="1"/>
        <v>6.16</v>
      </c>
    </row>
    <row r="76" spans="1:11">
      <c r="A76" s="1940"/>
      <c r="B76" s="1941"/>
      <c r="C76" s="1941"/>
      <c r="D76" s="1941"/>
      <c r="E76" s="1932"/>
      <c r="F76" s="1940"/>
      <c r="G76" s="1941"/>
      <c r="H76" s="1941"/>
      <c r="I76" s="1941"/>
    </row>
    <row r="77" spans="1:11">
      <c r="A77" s="1940"/>
      <c r="B77" s="1941"/>
      <c r="C77" s="1941"/>
      <c r="D77" s="1941"/>
      <c r="E77" s="1932"/>
      <c r="F77" s="1940"/>
      <c r="G77" s="1941"/>
      <c r="H77" s="1941"/>
      <c r="I77" s="1941"/>
    </row>
    <row r="78" spans="1:11">
      <c r="A78" s="1940"/>
      <c r="B78" s="1941"/>
      <c r="C78" s="1941"/>
      <c r="D78" s="1941"/>
      <c r="E78" s="1932"/>
      <c r="F78" s="1940"/>
      <c r="G78" s="1941"/>
      <c r="H78" s="1941"/>
      <c r="I78" s="1941"/>
    </row>
    <row r="79" spans="1:11">
      <c r="A79" s="1940"/>
      <c r="B79" s="1941"/>
      <c r="C79" s="1941"/>
      <c r="D79" s="1941"/>
      <c r="E79" s="1932"/>
      <c r="F79" s="1940"/>
      <c r="G79" s="1941"/>
      <c r="H79" s="1941"/>
      <c r="I79" s="1941"/>
    </row>
    <row r="80" spans="1:11">
      <c r="A80" s="1940"/>
      <c r="B80" s="1941"/>
      <c r="C80" s="1941"/>
      <c r="D80" s="1941"/>
      <c r="E80" s="1932"/>
      <c r="F80" s="1932"/>
      <c r="G80" s="1932"/>
      <c r="H80" s="1932"/>
      <c r="I80" s="1932"/>
    </row>
    <row r="81" spans="1:9">
      <c r="A81" s="1940"/>
      <c r="B81" s="1941"/>
      <c r="C81" s="1941"/>
      <c r="D81" s="1941"/>
      <c r="E81" s="1932"/>
      <c r="F81" s="1932"/>
      <c r="G81" s="1932"/>
      <c r="H81" s="1932"/>
      <c r="I81" s="1932"/>
    </row>
    <row r="82" spans="1:9">
      <c r="A82" s="1940"/>
      <c r="B82" s="1941"/>
      <c r="C82" s="1941"/>
      <c r="D82" s="1941"/>
      <c r="E82" s="1932"/>
      <c r="F82" s="1932"/>
      <c r="G82" s="1932"/>
      <c r="H82" s="1932"/>
      <c r="I82" s="1932"/>
    </row>
    <row r="83" spans="1:9" ht="15.75">
      <c r="A83" s="1942"/>
      <c r="B83" s="1942"/>
      <c r="C83" s="1942"/>
      <c r="D83" s="1942"/>
      <c r="E83" s="1932"/>
      <c r="F83" s="1932"/>
      <c r="G83" s="1932"/>
      <c r="H83" s="1932"/>
      <c r="I83" s="1932"/>
    </row>
    <row r="84" spans="1:9">
      <c r="A84" s="1940"/>
      <c r="B84" s="1941"/>
      <c r="C84" s="1941"/>
      <c r="D84" s="1941"/>
      <c r="E84" s="1932"/>
      <c r="F84" s="1932"/>
      <c r="G84" s="1932"/>
      <c r="H84" s="1932"/>
      <c r="I84" s="1932"/>
    </row>
    <row r="85" spans="1:9">
      <c r="A85" s="1940"/>
      <c r="B85" s="1941"/>
      <c r="C85" s="1941"/>
      <c r="D85" s="1941"/>
      <c r="E85" s="1932"/>
      <c r="F85" s="1932"/>
      <c r="G85" s="1932"/>
      <c r="H85" s="1932"/>
      <c r="I85" s="1932"/>
    </row>
    <row r="86" spans="1:9">
      <c r="A86" s="1940"/>
      <c r="B86" s="1941"/>
      <c r="C86" s="1941"/>
      <c r="D86" s="1941"/>
      <c r="E86" s="1932"/>
      <c r="F86" s="1932"/>
      <c r="G86" s="1932"/>
      <c r="H86" s="1932"/>
      <c r="I86" s="1932"/>
    </row>
    <row r="87" spans="1:9">
      <c r="A87" s="1940"/>
      <c r="B87" s="1941"/>
      <c r="C87" s="1941"/>
      <c r="D87" s="1941"/>
      <c r="E87" s="1932"/>
    </row>
    <row r="88" spans="1:9">
      <c r="A88" s="1932"/>
      <c r="B88" s="1932"/>
      <c r="C88" s="1943"/>
      <c r="D88" s="1932"/>
      <c r="E88" s="1932"/>
    </row>
    <row r="89" spans="1:9">
      <c r="A89" s="1932"/>
      <c r="B89" s="1932"/>
      <c r="C89" s="1943"/>
      <c r="D89" s="1932"/>
      <c r="E89" s="1932"/>
    </row>
    <row r="90" spans="1:9">
      <c r="A90" s="1932"/>
      <c r="B90" s="1932"/>
      <c r="C90" s="1943"/>
      <c r="D90" s="1932"/>
      <c r="E90" s="1932"/>
    </row>
    <row r="91" spans="1:9">
      <c r="A91" s="1932"/>
      <c r="B91" s="1932"/>
      <c r="C91" s="1943"/>
      <c r="D91" s="1932"/>
      <c r="E91" s="1932"/>
    </row>
    <row r="92" spans="1:9">
      <c r="A92" s="1932"/>
      <c r="B92" s="1932"/>
      <c r="C92" s="1943"/>
      <c r="D92" s="1932"/>
      <c r="E92" s="1932"/>
    </row>
    <row r="93" spans="1:9">
      <c r="A93" s="1932"/>
      <c r="B93" s="1932"/>
      <c r="C93" s="1943"/>
      <c r="D93" s="1932"/>
      <c r="E93" s="1932"/>
    </row>
  </sheetData>
  <mergeCells count="47">
    <mergeCell ref="F57:F63"/>
    <mergeCell ref="F64:F67"/>
    <mergeCell ref="F68:F71"/>
    <mergeCell ref="F37:F40"/>
    <mergeCell ref="A40:D40"/>
    <mergeCell ref="F41:F44"/>
    <mergeCell ref="F45:F48"/>
    <mergeCell ref="F49:F56"/>
    <mergeCell ref="A33:D33"/>
    <mergeCell ref="F33:J33"/>
    <mergeCell ref="A34:A35"/>
    <mergeCell ref="B34:C34"/>
    <mergeCell ref="D34:D35"/>
    <mergeCell ref="F34:F36"/>
    <mergeCell ref="G34:G36"/>
    <mergeCell ref="H34:H36"/>
    <mergeCell ref="I34:J34"/>
    <mergeCell ref="I35:J35"/>
    <mergeCell ref="A36:D36"/>
    <mergeCell ref="F21:F24"/>
    <mergeCell ref="G21:G22"/>
    <mergeCell ref="G23:G24"/>
    <mergeCell ref="F25:F28"/>
    <mergeCell ref="G25:G26"/>
    <mergeCell ref="G27:G28"/>
    <mergeCell ref="A13:D13"/>
    <mergeCell ref="F13:F16"/>
    <mergeCell ref="G13:G14"/>
    <mergeCell ref="G15:G16"/>
    <mergeCell ref="A17:D17"/>
    <mergeCell ref="F17:F20"/>
    <mergeCell ref="G17:G18"/>
    <mergeCell ref="G19:G20"/>
    <mergeCell ref="A20:D20"/>
    <mergeCell ref="A5:D5"/>
    <mergeCell ref="F5:F12"/>
    <mergeCell ref="G5:G8"/>
    <mergeCell ref="G9:G12"/>
    <mergeCell ref="A10:D10"/>
    <mergeCell ref="A2:D2"/>
    <mergeCell ref="F2:J2"/>
    <mergeCell ref="A3:B3"/>
    <mergeCell ref="C3:D3"/>
    <mergeCell ref="F3:F4"/>
    <mergeCell ref="G3:G4"/>
    <mergeCell ref="H3:H4"/>
    <mergeCell ref="I3:J3"/>
  </mergeCells>
  <printOptions horizontalCentered="1"/>
  <pageMargins left="0.27559055118110237" right="0" top="0.27559055118110237" bottom="0.39370078740157483" header="0.19685039370078741" footer="0.19685039370078741"/>
  <pageSetup paperSize="9" scale="75" fitToHeight="0" orientation="portrait" r:id="rId1"/>
  <headerFooter alignWithMargins="0"/>
  <rowBreaks count="1" manualBreakCount="1">
    <brk id="32" max="9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/>
  <dimension ref="A1:H48"/>
  <sheetViews>
    <sheetView topLeftCell="A4" zoomScale="90" zoomScaleNormal="90" workbookViewId="0">
      <selection activeCell="H11" sqref="H11:H48"/>
    </sheetView>
  </sheetViews>
  <sheetFormatPr defaultRowHeight="12.75"/>
  <cols>
    <col min="1" max="1" width="13.85546875" style="1889" customWidth="1"/>
    <col min="2" max="2" width="15.42578125" style="1889" customWidth="1"/>
    <col min="3" max="3" width="17.5703125" style="1889" customWidth="1"/>
    <col min="4" max="4" width="8.7109375" style="1889" customWidth="1"/>
    <col min="5" max="5" width="13.5703125" style="1889" customWidth="1"/>
    <col min="6" max="6" width="14.42578125" style="1889" customWidth="1"/>
    <col min="7" max="7" width="16.140625" style="1889" customWidth="1"/>
    <col min="8" max="16384" width="9.140625" style="1889"/>
  </cols>
  <sheetData>
    <row r="1" spans="1:8" ht="12.75" customHeight="1">
      <c r="A1" s="3757"/>
      <c r="B1" s="3757"/>
      <c r="C1" s="3757"/>
      <c r="D1" s="3758" t="s">
        <v>3484</v>
      </c>
      <c r="E1" s="3758"/>
      <c r="F1" s="3758" t="s">
        <v>3485</v>
      </c>
      <c r="G1" s="3758"/>
    </row>
    <row r="2" spans="1:8" ht="12.75" customHeight="1">
      <c r="A2" s="3757"/>
      <c r="B2" s="3757"/>
      <c r="C2" s="3757"/>
      <c r="D2" s="3758"/>
      <c r="E2" s="3758"/>
      <c r="F2" s="3758"/>
      <c r="G2" s="3758"/>
    </row>
    <row r="3" spans="1:8" ht="72" customHeight="1">
      <c r="A3" s="3757"/>
      <c r="B3" s="3757"/>
      <c r="C3" s="3757"/>
      <c r="D3" s="3758"/>
      <c r="E3" s="3758"/>
      <c r="F3" s="3758"/>
      <c r="G3" s="3758"/>
    </row>
    <row r="4" spans="1:8" ht="2.25" customHeight="1" thickBot="1">
      <c r="A4" s="1895"/>
      <c r="B4" s="1895"/>
      <c r="C4" s="1895"/>
      <c r="D4" s="1895"/>
      <c r="E4" s="1895"/>
      <c r="F4" s="1895"/>
      <c r="G4" s="1895"/>
    </row>
    <row r="5" spans="1:8" ht="105.75" customHeight="1" thickBot="1">
      <c r="A5" s="3759" t="s">
        <v>3346</v>
      </c>
      <c r="B5" s="3760"/>
      <c r="C5" s="3760"/>
      <c r="D5" s="3761"/>
      <c r="E5" s="3762" t="s">
        <v>3224</v>
      </c>
      <c r="F5" s="3763"/>
      <c r="G5" s="3764"/>
    </row>
    <row r="6" spans="1:8" ht="6" customHeight="1"/>
    <row r="7" spans="1:8" ht="15.75">
      <c r="A7" s="3688" t="s">
        <v>3486</v>
      </c>
      <c r="B7" s="3688"/>
      <c r="C7" s="3688"/>
      <c r="D7" s="3688"/>
      <c r="E7" s="3688"/>
      <c r="F7" s="3688"/>
      <c r="G7" s="3688"/>
    </row>
    <row r="8" spans="1:8">
      <c r="A8" s="3765" t="s">
        <v>3487</v>
      </c>
      <c r="B8" s="3691" t="s">
        <v>3225</v>
      </c>
      <c r="C8" s="3691"/>
      <c r="D8" s="1890"/>
      <c r="E8" s="3765" t="s">
        <v>3487</v>
      </c>
      <c r="F8" s="3691" t="s">
        <v>3225</v>
      </c>
      <c r="G8" s="3691"/>
    </row>
    <row r="9" spans="1:8">
      <c r="A9" s="3766"/>
      <c r="B9" s="1944" t="s">
        <v>3488</v>
      </c>
      <c r="C9" s="1944" t="s">
        <v>3489</v>
      </c>
      <c r="D9" s="1890"/>
      <c r="E9" s="3766"/>
      <c r="F9" s="1944" t="s">
        <v>3488</v>
      </c>
      <c r="G9" s="1944" t="s">
        <v>3489</v>
      </c>
    </row>
    <row r="10" spans="1:8" ht="15">
      <c r="A10" s="3754" t="s">
        <v>3490</v>
      </c>
      <c r="B10" s="3755"/>
      <c r="C10" s="3756"/>
      <c r="D10" s="1890"/>
      <c r="E10" s="3754" t="s">
        <v>3491</v>
      </c>
      <c r="F10" s="3755"/>
      <c r="G10" s="3756"/>
      <c r="H10" s="1889">
        <f>KZT!I3</f>
        <v>6.16</v>
      </c>
    </row>
    <row r="11" spans="1:8" ht="15">
      <c r="A11" s="1945" t="s">
        <v>3492</v>
      </c>
      <c r="B11" s="1906">
        <v>19200</v>
      </c>
      <c r="C11" s="1906">
        <v>30417</v>
      </c>
      <c r="D11" s="1890"/>
      <c r="E11" s="1945" t="s">
        <v>3493</v>
      </c>
      <c r="F11" s="1906">
        <v>43386.666666666664</v>
      </c>
      <c r="G11" s="1906">
        <v>61256.666666666664</v>
      </c>
      <c r="H11" s="1889">
        <f>H10</f>
        <v>6.16</v>
      </c>
    </row>
    <row r="12" spans="1:8" ht="15">
      <c r="A12" s="1945" t="s">
        <v>3494</v>
      </c>
      <c r="B12" s="1906">
        <v>20031.666666666664</v>
      </c>
      <c r="C12" s="1906">
        <v>31248.666666666664</v>
      </c>
      <c r="D12" s="1890"/>
      <c r="E12" s="1945" t="s">
        <v>3495</v>
      </c>
      <c r="F12" s="1906">
        <v>44038.333333333336</v>
      </c>
      <c r="G12" s="1906">
        <v>61908.333333333336</v>
      </c>
      <c r="H12" s="1889">
        <f t="shared" ref="H12:H48" si="0">H11</f>
        <v>6.16</v>
      </c>
    </row>
    <row r="13" spans="1:8" ht="15">
      <c r="A13" s="1945" t="s">
        <v>3496</v>
      </c>
      <c r="B13" s="1906">
        <v>19721.666666666664</v>
      </c>
      <c r="C13" s="1906">
        <v>30938.666666666664</v>
      </c>
      <c r="D13" s="1890"/>
      <c r="E13" s="1945" t="s">
        <v>3497</v>
      </c>
      <c r="F13" s="1906">
        <v>45920</v>
      </c>
      <c r="G13" s="1906">
        <v>63790</v>
      </c>
      <c r="H13" s="1889">
        <f t="shared" si="0"/>
        <v>6.16</v>
      </c>
    </row>
    <row r="14" spans="1:8" ht="15">
      <c r="A14" s="1945" t="s">
        <v>3498</v>
      </c>
      <c r="B14" s="1906">
        <v>20660</v>
      </c>
      <c r="C14" s="1906">
        <v>31877</v>
      </c>
      <c r="D14" s="1890"/>
      <c r="E14" s="1945" t="s">
        <v>3499</v>
      </c>
      <c r="F14" s="1906">
        <v>52830</v>
      </c>
      <c r="G14" s="1906">
        <v>70700</v>
      </c>
      <c r="H14" s="1889">
        <f t="shared" si="0"/>
        <v>6.16</v>
      </c>
    </row>
    <row r="15" spans="1:8" ht="15">
      <c r="A15" s="1945" t="s">
        <v>3500</v>
      </c>
      <c r="B15" s="1906">
        <v>21148.333333333332</v>
      </c>
      <c r="C15" s="1906">
        <v>32365.333333333332</v>
      </c>
      <c r="D15" s="1890"/>
      <c r="E15" s="1945" t="s">
        <v>3501</v>
      </c>
      <c r="F15" s="1906">
        <v>53970</v>
      </c>
      <c r="G15" s="1906">
        <v>71840</v>
      </c>
      <c r="H15" s="1889">
        <f t="shared" si="0"/>
        <v>6.16</v>
      </c>
    </row>
    <row r="16" spans="1:8" ht="15">
      <c r="A16" s="1945" t="s">
        <v>3502</v>
      </c>
      <c r="B16" s="1906">
        <v>22351.666666666668</v>
      </c>
      <c r="C16" s="1906">
        <v>33568.666666666672</v>
      </c>
      <c r="D16" s="1890"/>
      <c r="E16" s="1945" t="s">
        <v>3503</v>
      </c>
      <c r="F16" s="1906">
        <v>45920</v>
      </c>
      <c r="G16" s="1906">
        <v>63790</v>
      </c>
      <c r="H16" s="1889">
        <f t="shared" si="0"/>
        <v>6.16</v>
      </c>
    </row>
    <row r="17" spans="1:8" ht="15">
      <c r="A17" s="1945" t="s">
        <v>3504</v>
      </c>
      <c r="B17" s="1906">
        <v>22848.333333333332</v>
      </c>
      <c r="C17" s="1906">
        <v>34065.333333333328</v>
      </c>
      <c r="D17" s="1890"/>
      <c r="E17" s="1945" t="s">
        <v>3505</v>
      </c>
      <c r="F17" s="1906">
        <v>47495</v>
      </c>
      <c r="G17" s="1906">
        <v>65365</v>
      </c>
      <c r="H17" s="1889">
        <f t="shared" si="0"/>
        <v>6.16</v>
      </c>
    </row>
    <row r="18" spans="1:8" ht="15">
      <c r="A18" s="1945" t="s">
        <v>3506</v>
      </c>
      <c r="B18" s="1906">
        <v>25055</v>
      </c>
      <c r="C18" s="1906">
        <v>36272</v>
      </c>
      <c r="D18" s="1890"/>
      <c r="E18" s="1945" t="s">
        <v>3507</v>
      </c>
      <c r="F18" s="1906">
        <v>48598.333333333336</v>
      </c>
      <c r="G18" s="1906">
        <v>66468.333333333343</v>
      </c>
      <c r="H18" s="1889">
        <f t="shared" si="0"/>
        <v>6.16</v>
      </c>
    </row>
    <row r="19" spans="1:8" ht="15.75">
      <c r="A19" s="3754" t="s">
        <v>3508</v>
      </c>
      <c r="B19" s="3755"/>
      <c r="C19" s="3756"/>
      <c r="D19" s="1890"/>
      <c r="E19" s="1945" t="s">
        <v>3509</v>
      </c>
      <c r="F19" s="1906">
        <v>53645</v>
      </c>
      <c r="G19" s="1906">
        <v>71515</v>
      </c>
      <c r="H19" s="1889">
        <f t="shared" si="0"/>
        <v>6.16</v>
      </c>
    </row>
    <row r="20" spans="1:8" ht="15">
      <c r="A20" s="1945" t="s">
        <v>3496</v>
      </c>
      <c r="B20" s="1906">
        <v>29675</v>
      </c>
      <c r="C20" s="1906">
        <v>41115</v>
      </c>
      <c r="D20" s="1890"/>
      <c r="E20" s="1945" t="s">
        <v>3510</v>
      </c>
      <c r="F20" s="1906">
        <v>58693.333333333336</v>
      </c>
      <c r="G20" s="1906">
        <v>76563.333333333343</v>
      </c>
      <c r="H20" s="1889">
        <f t="shared" si="0"/>
        <v>6.16</v>
      </c>
    </row>
    <row r="21" spans="1:8" ht="15">
      <c r="A21" s="1945" t="s">
        <v>3498</v>
      </c>
      <c r="B21" s="1906">
        <v>30613.333333333332</v>
      </c>
      <c r="C21" s="1906">
        <v>42053.333333333328</v>
      </c>
      <c r="D21" s="1890"/>
      <c r="E21" s="1945" t="s">
        <v>3511</v>
      </c>
      <c r="F21" s="1906">
        <v>62615</v>
      </c>
      <c r="G21" s="1906">
        <v>80485</v>
      </c>
      <c r="H21" s="1889">
        <f t="shared" si="0"/>
        <v>6.16</v>
      </c>
    </row>
    <row r="22" spans="1:8" ht="15.75">
      <c r="A22" s="1945" t="s">
        <v>3512</v>
      </c>
      <c r="B22" s="1906">
        <v>31101.666666666668</v>
      </c>
      <c r="C22" s="1906">
        <v>42541.666666666672</v>
      </c>
      <c r="D22" s="1890"/>
      <c r="E22" s="3754" t="s">
        <v>3513</v>
      </c>
      <c r="F22" s="3755"/>
      <c r="G22" s="3756"/>
      <c r="H22" s="1889">
        <f t="shared" si="0"/>
        <v>6.16</v>
      </c>
    </row>
    <row r="23" spans="1:8" ht="15">
      <c r="A23" s="1945" t="s">
        <v>3514</v>
      </c>
      <c r="B23" s="1906">
        <v>32168.333333333332</v>
      </c>
      <c r="C23" s="1906">
        <v>43608.333333333328</v>
      </c>
      <c r="D23" s="1890"/>
      <c r="E23" s="1945" t="s">
        <v>3515</v>
      </c>
      <c r="F23" s="1906">
        <v>66536.666666666657</v>
      </c>
      <c r="G23" s="1906">
        <v>85776.666666666657</v>
      </c>
      <c r="H23" s="1889">
        <f t="shared" si="0"/>
        <v>6.16</v>
      </c>
    </row>
    <row r="24" spans="1:8" ht="15">
      <c r="A24" s="1945" t="s">
        <v>3504</v>
      </c>
      <c r="B24" s="1906">
        <v>32801.666666666672</v>
      </c>
      <c r="C24" s="1906">
        <v>44241.666666666672</v>
      </c>
      <c r="D24" s="1890"/>
      <c r="E24" s="1945" t="s">
        <v>3499</v>
      </c>
      <c r="F24" s="1906">
        <v>71276.666666666657</v>
      </c>
      <c r="G24" s="1906">
        <v>90516.666666666657</v>
      </c>
      <c r="H24" s="1889">
        <f t="shared" si="0"/>
        <v>6.16</v>
      </c>
    </row>
    <row r="25" spans="1:8" ht="15">
      <c r="A25" s="1945" t="s">
        <v>3506</v>
      </c>
      <c r="B25" s="1906">
        <v>35008.333333333328</v>
      </c>
      <c r="C25" s="1906">
        <v>46448.333333333328</v>
      </c>
      <c r="D25" s="1890"/>
      <c r="E25" s="1945" t="s">
        <v>3501</v>
      </c>
      <c r="F25" s="1906">
        <v>72416.666666666657</v>
      </c>
      <c r="G25" s="1906">
        <v>91656.666666666657</v>
      </c>
      <c r="H25" s="1889">
        <f t="shared" si="0"/>
        <v>6.16</v>
      </c>
    </row>
    <row r="26" spans="1:8" ht="15">
      <c r="A26" s="1945" t="s">
        <v>3516</v>
      </c>
      <c r="B26" s="1906">
        <v>37006.666666666672</v>
      </c>
      <c r="C26" s="1906">
        <v>48446.666666666672</v>
      </c>
      <c r="D26" s="1890"/>
      <c r="E26" s="1945" t="s">
        <v>3517</v>
      </c>
      <c r="F26" s="1906">
        <v>77185</v>
      </c>
      <c r="G26" s="1906">
        <v>96425</v>
      </c>
      <c r="H26" s="1889">
        <f t="shared" si="0"/>
        <v>6.16</v>
      </c>
    </row>
    <row r="27" spans="1:8" ht="15">
      <c r="A27" s="1945" t="s">
        <v>3518</v>
      </c>
      <c r="B27" s="1906">
        <v>38695</v>
      </c>
      <c r="C27" s="1906">
        <v>50135</v>
      </c>
      <c r="D27" s="1890"/>
      <c r="E27" s="1945" t="s">
        <v>3519</v>
      </c>
      <c r="F27" s="1906">
        <v>80596.666666666672</v>
      </c>
      <c r="G27" s="1906">
        <v>99836.666666666672</v>
      </c>
      <c r="H27" s="1889">
        <f t="shared" si="0"/>
        <v>6.16</v>
      </c>
    </row>
    <row r="28" spans="1:8" ht="15">
      <c r="A28" s="1945" t="s">
        <v>3520</v>
      </c>
      <c r="B28" s="1906">
        <v>42498.333333333336</v>
      </c>
      <c r="C28" s="1906">
        <v>53938.333333333336</v>
      </c>
      <c r="D28" s="1890"/>
      <c r="E28" s="1945" t="s">
        <v>3521</v>
      </c>
      <c r="F28" s="1906">
        <v>92768.333333333328</v>
      </c>
      <c r="G28" s="1906">
        <v>112008.33333333333</v>
      </c>
      <c r="H28" s="1889">
        <f t="shared" si="0"/>
        <v>6.16</v>
      </c>
    </row>
    <row r="29" spans="1:8" ht="15">
      <c r="A29" s="1945" t="s">
        <v>3522</v>
      </c>
      <c r="B29" s="1906">
        <v>49771.666666666664</v>
      </c>
      <c r="C29" s="1906">
        <v>61211.666666666664</v>
      </c>
      <c r="D29" s="1890"/>
      <c r="E29" s="1945" t="s">
        <v>3510</v>
      </c>
      <c r="F29" s="1906">
        <v>77140</v>
      </c>
      <c r="G29" s="1906">
        <v>96380</v>
      </c>
      <c r="H29" s="1889">
        <f t="shared" si="0"/>
        <v>6.16</v>
      </c>
    </row>
    <row r="30" spans="1:8" ht="15.75">
      <c r="A30" s="3754" t="s">
        <v>3523</v>
      </c>
      <c r="B30" s="3755"/>
      <c r="C30" s="3756"/>
      <c r="D30" s="1890"/>
      <c r="E30" s="1945" t="s">
        <v>3511</v>
      </c>
      <c r="F30" s="1906">
        <v>81061.666666666672</v>
      </c>
      <c r="G30" s="1906">
        <v>100301.66666666667</v>
      </c>
      <c r="H30" s="1889">
        <f t="shared" si="0"/>
        <v>6.16</v>
      </c>
    </row>
    <row r="31" spans="1:8" ht="15">
      <c r="A31" s="1945" t="s">
        <v>3524</v>
      </c>
      <c r="B31" s="1906">
        <v>36193.333333333328</v>
      </c>
      <c r="C31" s="1906">
        <v>49623.333333333328</v>
      </c>
      <c r="D31" s="1890"/>
      <c r="E31" s="1945" t="s">
        <v>3525</v>
      </c>
      <c r="F31" s="1906">
        <v>90655</v>
      </c>
      <c r="G31" s="1906">
        <v>109895</v>
      </c>
      <c r="H31" s="1889">
        <f t="shared" si="0"/>
        <v>6.16</v>
      </c>
    </row>
    <row r="32" spans="1:8" ht="15">
      <c r="A32" s="1945" t="s">
        <v>3526</v>
      </c>
      <c r="B32" s="1906">
        <v>36518.333333333328</v>
      </c>
      <c r="C32" s="1906">
        <v>49948.333333333328</v>
      </c>
      <c r="D32" s="1890"/>
      <c r="E32" s="1945" t="s">
        <v>3527</v>
      </c>
      <c r="F32" s="1906">
        <v>96403.333333333328</v>
      </c>
      <c r="G32" s="1906">
        <v>115643.33333333333</v>
      </c>
      <c r="H32" s="1889">
        <f t="shared" si="0"/>
        <v>6.16</v>
      </c>
    </row>
    <row r="33" spans="1:8" ht="15">
      <c r="A33" s="1945" t="s">
        <v>3512</v>
      </c>
      <c r="B33" s="1906">
        <v>36358.333333333328</v>
      </c>
      <c r="C33" s="1906">
        <v>49788.333333333328</v>
      </c>
      <c r="D33" s="1890"/>
      <c r="E33" s="1945" t="s">
        <v>3528</v>
      </c>
      <c r="F33" s="1906">
        <v>107785</v>
      </c>
      <c r="G33" s="1906">
        <v>127025</v>
      </c>
      <c r="H33" s="1889">
        <f t="shared" si="0"/>
        <v>6.16</v>
      </c>
    </row>
    <row r="34" spans="1:8" ht="15">
      <c r="A34" s="1945" t="s">
        <v>3514</v>
      </c>
      <c r="B34" s="1906">
        <v>37425</v>
      </c>
      <c r="C34" s="1906">
        <v>50855</v>
      </c>
      <c r="D34" s="1890"/>
      <c r="E34" s="1945" t="s">
        <v>3529</v>
      </c>
      <c r="F34" s="1906">
        <v>108721.66666666667</v>
      </c>
      <c r="G34" s="1906">
        <v>127961.66666666667</v>
      </c>
      <c r="H34" s="1889">
        <f t="shared" si="0"/>
        <v>6.16</v>
      </c>
    </row>
    <row r="35" spans="1:8" ht="15.75">
      <c r="A35" s="1945" t="s">
        <v>3530</v>
      </c>
      <c r="B35" s="1906">
        <v>37985</v>
      </c>
      <c r="C35" s="1906">
        <v>51415</v>
      </c>
      <c r="D35" s="1890"/>
      <c r="E35" s="3754" t="s">
        <v>3531</v>
      </c>
      <c r="F35" s="3755"/>
      <c r="G35" s="3756"/>
      <c r="H35" s="1889">
        <f t="shared" si="0"/>
        <v>6.16</v>
      </c>
    </row>
    <row r="36" spans="1:8" ht="15">
      <c r="A36" s="1945" t="s">
        <v>3503</v>
      </c>
      <c r="B36" s="1906">
        <v>40193.333333333336</v>
      </c>
      <c r="C36" s="1906">
        <v>53623.333333333336</v>
      </c>
      <c r="D36" s="1890"/>
      <c r="E36" s="1945" t="s">
        <v>3532</v>
      </c>
      <c r="F36" s="1906">
        <v>80021.666666666672</v>
      </c>
      <c r="G36" s="1906">
        <v>100191.66666666667</v>
      </c>
      <c r="H36" s="1889">
        <f t="shared" si="0"/>
        <v>6.16</v>
      </c>
    </row>
    <row r="37" spans="1:8" ht="15">
      <c r="A37" s="1945" t="s">
        <v>3505</v>
      </c>
      <c r="B37" s="1906">
        <v>41768.333333333336</v>
      </c>
      <c r="C37" s="1906">
        <v>55198.333333333336</v>
      </c>
      <c r="D37" s="1890"/>
      <c r="E37" s="1945" t="s">
        <v>3519</v>
      </c>
      <c r="F37" s="1906">
        <v>87386.666666666672</v>
      </c>
      <c r="G37" s="1906">
        <v>107556.66666666667</v>
      </c>
      <c r="H37" s="1889">
        <f t="shared" si="0"/>
        <v>6.16</v>
      </c>
    </row>
    <row r="38" spans="1:8" ht="15">
      <c r="A38" s="1945" t="s">
        <v>3507</v>
      </c>
      <c r="B38" s="1906">
        <v>42871.666666666664</v>
      </c>
      <c r="C38" s="1906">
        <v>56301.666666666664</v>
      </c>
      <c r="D38" s="1890"/>
      <c r="E38" s="1945" t="s">
        <v>3521</v>
      </c>
      <c r="F38" s="1906">
        <v>99558.333333333328</v>
      </c>
      <c r="G38" s="1906">
        <v>119728.33333333333</v>
      </c>
      <c r="H38" s="1889">
        <f t="shared" si="0"/>
        <v>6.16</v>
      </c>
    </row>
    <row r="39" spans="1:8" ht="15">
      <c r="A39" s="1945" t="s">
        <v>3506</v>
      </c>
      <c r="B39" s="1906">
        <v>40265</v>
      </c>
      <c r="C39" s="1906">
        <v>53695</v>
      </c>
      <c r="D39" s="1890"/>
      <c r="E39" s="1945" t="s">
        <v>3533</v>
      </c>
      <c r="F39" s="1906">
        <v>106065</v>
      </c>
      <c r="G39" s="1906">
        <v>126235</v>
      </c>
      <c r="H39" s="1889">
        <f t="shared" si="0"/>
        <v>6.16</v>
      </c>
    </row>
    <row r="40" spans="1:8" ht="15">
      <c r="A40" s="1945" t="s">
        <v>3516</v>
      </c>
      <c r="B40" s="1906">
        <v>42263.333333333336</v>
      </c>
      <c r="C40" s="1906">
        <v>55693.333333333336</v>
      </c>
      <c r="D40" s="1890"/>
      <c r="E40" s="1945" t="s">
        <v>3534</v>
      </c>
      <c r="F40" s="1906">
        <v>129683.33333333333</v>
      </c>
      <c r="G40" s="1906">
        <v>149853.33333333331</v>
      </c>
      <c r="H40" s="1889">
        <f t="shared" si="0"/>
        <v>6.16</v>
      </c>
    </row>
    <row r="41" spans="1:8" ht="15">
      <c r="A41" s="1945" t="s">
        <v>3518</v>
      </c>
      <c r="B41" s="1906">
        <v>43951.666666666664</v>
      </c>
      <c r="C41" s="1906">
        <v>57381.666666666664</v>
      </c>
      <c r="D41" s="1890"/>
      <c r="E41" s="1945" t="s">
        <v>3535</v>
      </c>
      <c r="F41" s="1906">
        <v>138251.66666666669</v>
      </c>
      <c r="G41" s="1906">
        <v>158421.66666666669</v>
      </c>
      <c r="H41" s="1889">
        <f t="shared" si="0"/>
        <v>6.16</v>
      </c>
    </row>
    <row r="42" spans="1:8" ht="15.75" thickBot="1">
      <c r="A42" s="1945" t="s">
        <v>3520</v>
      </c>
      <c r="B42" s="1906">
        <v>47755</v>
      </c>
      <c r="C42" s="1906">
        <v>61185</v>
      </c>
      <c r="D42" s="1890"/>
      <c r="E42" s="1946" t="s">
        <v>3536</v>
      </c>
      <c r="F42" s="1912">
        <v>163388.33333333334</v>
      </c>
      <c r="G42" s="1912">
        <v>183558.33333333334</v>
      </c>
      <c r="H42" s="1889">
        <f t="shared" si="0"/>
        <v>6.16</v>
      </c>
    </row>
    <row r="43" spans="1:8" ht="15">
      <c r="A43" s="1945" t="s">
        <v>3522</v>
      </c>
      <c r="B43" s="1906">
        <v>55028.333333333336</v>
      </c>
      <c r="C43" s="1906">
        <v>68458.333333333343</v>
      </c>
      <c r="D43" s="1890"/>
      <c r="E43" s="1890"/>
      <c r="F43" s="1890"/>
      <c r="G43" s="1890"/>
      <c r="H43" s="1889">
        <f t="shared" si="0"/>
        <v>6.16</v>
      </c>
    </row>
    <row r="44" spans="1:8" ht="15.75">
      <c r="A44" s="3754" t="s">
        <v>3537</v>
      </c>
      <c r="B44" s="3755"/>
      <c r="C44" s="3756"/>
      <c r="D44" s="1890"/>
      <c r="E44" s="1936" t="s">
        <v>3447</v>
      </c>
      <c r="F44" s="1890"/>
      <c r="G44" s="1890"/>
      <c r="H44" s="1889">
        <f t="shared" si="0"/>
        <v>6.16</v>
      </c>
    </row>
    <row r="45" spans="1:8" ht="15">
      <c r="A45" s="1945" t="s">
        <v>3503</v>
      </c>
      <c r="B45" s="1906">
        <v>38553.333333333328</v>
      </c>
      <c r="C45" s="1906">
        <v>53833.333333333328</v>
      </c>
      <c r="D45" s="1890"/>
      <c r="E45" s="1936" t="s">
        <v>3448</v>
      </c>
      <c r="F45" s="1890"/>
      <c r="G45" s="1890"/>
      <c r="H45" s="1889">
        <f t="shared" si="0"/>
        <v>6.16</v>
      </c>
    </row>
    <row r="46" spans="1:8" ht="15">
      <c r="A46" s="1945" t="s">
        <v>3505</v>
      </c>
      <c r="B46" s="1906">
        <v>40128.333333333328</v>
      </c>
      <c r="C46" s="1906">
        <v>55408.333333333328</v>
      </c>
      <c r="D46" s="1890"/>
      <c r="E46" s="1947"/>
      <c r="F46" s="1890"/>
      <c r="G46" s="1890"/>
      <c r="H46" s="1889">
        <f t="shared" si="0"/>
        <v>6.16</v>
      </c>
    </row>
    <row r="47" spans="1:8" ht="15">
      <c r="A47" s="1945" t="s">
        <v>3509</v>
      </c>
      <c r="B47" s="1906">
        <v>46278.333333333336</v>
      </c>
      <c r="C47" s="1906">
        <v>61558.333333333336</v>
      </c>
      <c r="D47" s="1890"/>
      <c r="E47" s="1947"/>
      <c r="F47" s="1890"/>
      <c r="G47" s="1890"/>
      <c r="H47" s="1889">
        <f t="shared" si="0"/>
        <v>6.16</v>
      </c>
    </row>
    <row r="48" spans="1:8" ht="15.75" thickBot="1">
      <c r="A48" s="1946" t="s">
        <v>3510</v>
      </c>
      <c r="B48" s="1912">
        <v>51326.666666666664</v>
      </c>
      <c r="C48" s="1912">
        <v>66606.666666666657</v>
      </c>
      <c r="D48" s="1890"/>
      <c r="E48" s="1947"/>
      <c r="F48" s="1890"/>
      <c r="G48" s="1890"/>
      <c r="H48" s="1889">
        <f t="shared" si="0"/>
        <v>6.16</v>
      </c>
    </row>
  </sheetData>
  <mergeCells count="17">
    <mergeCell ref="A19:C19"/>
    <mergeCell ref="E22:G22"/>
    <mergeCell ref="A30:C30"/>
    <mergeCell ref="E35:G35"/>
    <mergeCell ref="A44:C44"/>
    <mergeCell ref="E10:G10"/>
    <mergeCell ref="A1:C3"/>
    <mergeCell ref="D1:E3"/>
    <mergeCell ref="F1:G3"/>
    <mergeCell ref="A5:D5"/>
    <mergeCell ref="E5:G5"/>
    <mergeCell ref="A7:G7"/>
    <mergeCell ref="A8:A9"/>
    <mergeCell ref="B8:C8"/>
    <mergeCell ref="E8:E9"/>
    <mergeCell ref="F8:G8"/>
    <mergeCell ref="A10:C10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/>
  <dimension ref="A1:M60"/>
  <sheetViews>
    <sheetView topLeftCell="A18" zoomScaleNormal="100" workbookViewId="0">
      <selection activeCell="M37" sqref="M37:M59"/>
    </sheetView>
  </sheetViews>
  <sheetFormatPr defaultRowHeight="12.75"/>
  <cols>
    <col min="1" max="1" width="25.140625" style="1889" customWidth="1"/>
    <col min="2" max="2" width="16.85546875" style="1889" customWidth="1"/>
    <col min="3" max="3" width="0.85546875" style="1889" hidden="1" customWidth="1"/>
    <col min="4" max="4" width="11.28515625" style="1889" customWidth="1"/>
    <col min="5" max="5" width="11.5703125" style="1889" customWidth="1"/>
    <col min="6" max="6" width="12.5703125" style="1889" customWidth="1"/>
    <col min="7" max="8" width="9.140625" style="1889"/>
    <col min="9" max="9" width="9.28515625" style="1889" customWidth="1"/>
    <col min="11" max="16384" width="9.140625" style="1889"/>
  </cols>
  <sheetData>
    <row r="1" spans="1:13">
      <c r="A1" s="3771" t="s">
        <v>3563</v>
      </c>
      <c r="B1" s="3772"/>
      <c r="C1" s="3773"/>
      <c r="D1" s="3779" t="s">
        <v>3564</v>
      </c>
      <c r="E1" s="3780"/>
      <c r="F1" s="3781"/>
      <c r="G1" s="3788" t="s">
        <v>3419</v>
      </c>
      <c r="H1" s="3789"/>
      <c r="I1" s="3790"/>
    </row>
    <row r="2" spans="1:13" ht="36.75" customHeight="1">
      <c r="A2" s="3774"/>
      <c r="B2" s="3757"/>
      <c r="C2" s="3775"/>
      <c r="D2" s="3782"/>
      <c r="E2" s="3783"/>
      <c r="F2" s="3784"/>
      <c r="G2" s="3791"/>
      <c r="H2" s="3792"/>
      <c r="I2" s="3793"/>
    </row>
    <row r="3" spans="1:13" ht="9" customHeight="1" thickBot="1">
      <c r="A3" s="3776"/>
      <c r="B3" s="3777"/>
      <c r="C3" s="3778"/>
      <c r="D3" s="3785"/>
      <c r="E3" s="3786"/>
      <c r="F3" s="3787"/>
      <c r="G3" s="3794"/>
      <c r="H3" s="3795"/>
      <c r="I3" s="3796"/>
    </row>
    <row r="4" spans="1:13" ht="9" customHeight="1" thickBot="1">
      <c r="A4" s="1989"/>
      <c r="B4" s="1990"/>
      <c r="C4" s="1990"/>
      <c r="D4" s="1991"/>
      <c r="E4" s="1991"/>
      <c r="F4" s="1991"/>
      <c r="G4" s="1988"/>
      <c r="H4" s="1988"/>
      <c r="I4" s="1988"/>
    </row>
    <row r="5" spans="1:13" ht="100.5" customHeight="1" thickBot="1">
      <c r="A5" s="3759" t="s">
        <v>3346</v>
      </c>
      <c r="B5" s="3760"/>
      <c r="C5" s="3760"/>
      <c r="D5" s="3760"/>
      <c r="E5" s="1892"/>
      <c r="F5" s="3797" t="s">
        <v>3224</v>
      </c>
      <c r="G5" s="3798"/>
      <c r="H5" s="3798"/>
      <c r="I5" s="3799"/>
    </row>
    <row r="6" spans="1:13" ht="8.25" customHeight="1" thickBot="1">
      <c r="A6" s="1992"/>
      <c r="B6" s="1992"/>
      <c r="C6" s="1992"/>
      <c r="D6" s="1992"/>
      <c r="E6" s="1993"/>
      <c r="F6" s="1994"/>
      <c r="G6" s="1994"/>
      <c r="H6" s="1994"/>
      <c r="I6" s="1994"/>
    </row>
    <row r="7" spans="1:13" ht="5.25" hidden="1" customHeight="1">
      <c r="A7" s="1992"/>
      <c r="B7" s="1992"/>
      <c r="C7" s="1992"/>
      <c r="D7" s="1992"/>
      <c r="E7" s="1993"/>
      <c r="F7" s="1994"/>
      <c r="G7" s="1994"/>
      <c r="H7" s="1994"/>
      <c r="I7" s="1994"/>
    </row>
    <row r="8" spans="1:13" ht="9" hidden="1" customHeight="1">
      <c r="A8" s="1992"/>
      <c r="B8" s="1992"/>
      <c r="C8" s="1992"/>
      <c r="D8" s="1992"/>
      <c r="E8" s="1993"/>
      <c r="F8" s="1994"/>
      <c r="G8" s="1994"/>
      <c r="H8" s="1994"/>
      <c r="I8" s="1994"/>
    </row>
    <row r="9" spans="1:13" ht="16.5" customHeight="1">
      <c r="A9" s="3800" t="s">
        <v>3565</v>
      </c>
      <c r="B9" s="3801"/>
      <c r="C9" s="3801"/>
      <c r="D9" s="3801"/>
      <c r="E9" s="3801"/>
      <c r="F9" s="3801"/>
      <c r="G9" s="3801"/>
      <c r="H9" s="3801"/>
      <c r="I9" s="3802"/>
    </row>
    <row r="10" spans="1:13" ht="11.25" customHeight="1">
      <c r="A10" s="3803"/>
      <c r="B10" s="3804"/>
      <c r="C10" s="3804"/>
      <c r="D10" s="3804"/>
      <c r="E10" s="3804"/>
      <c r="F10" s="3804"/>
      <c r="G10" s="3804"/>
      <c r="H10" s="3804"/>
      <c r="I10" s="3805"/>
    </row>
    <row r="11" spans="1:13" ht="10.5" customHeight="1" thickBot="1">
      <c r="A11" s="3806"/>
      <c r="B11" s="3807"/>
      <c r="C11" s="3807"/>
      <c r="D11" s="3807"/>
      <c r="E11" s="3807"/>
      <c r="F11" s="3807"/>
      <c r="G11" s="3807"/>
      <c r="H11" s="3807"/>
      <c r="I11" s="3808"/>
    </row>
    <row r="12" spans="1:13" ht="26.25" customHeight="1">
      <c r="A12" s="3817" t="s">
        <v>3566</v>
      </c>
      <c r="B12" s="3818" t="s">
        <v>3422</v>
      </c>
      <c r="C12" s="3819"/>
      <c r="D12" s="3769" t="s">
        <v>3567</v>
      </c>
      <c r="E12" s="3769" t="s">
        <v>3568</v>
      </c>
      <c r="F12" s="3769" t="s">
        <v>3569</v>
      </c>
      <c r="G12" s="3769" t="s">
        <v>3570</v>
      </c>
      <c r="H12" s="3809" t="s">
        <v>3571</v>
      </c>
      <c r="I12" s="3810"/>
    </row>
    <row r="13" spans="1:13" ht="3.75" customHeight="1">
      <c r="A13" s="3817"/>
      <c r="B13" s="3820"/>
      <c r="C13" s="3821"/>
      <c r="D13" s="3769"/>
      <c r="E13" s="3769"/>
      <c r="F13" s="3769"/>
      <c r="G13" s="3769"/>
      <c r="H13" s="3809"/>
      <c r="I13" s="3810"/>
    </row>
    <row r="14" spans="1:13" ht="1.5" customHeight="1">
      <c r="A14" s="3817"/>
      <c r="B14" s="3820"/>
      <c r="C14" s="3821"/>
      <c r="D14" s="3770"/>
      <c r="E14" s="3770"/>
      <c r="F14" s="3769"/>
      <c r="G14" s="3770"/>
      <c r="H14" s="3811"/>
      <c r="I14" s="3812"/>
    </row>
    <row r="15" spans="1:13" ht="23.25" thickBot="1">
      <c r="A15" s="3817"/>
      <c r="B15" s="3822"/>
      <c r="C15" s="3823"/>
      <c r="D15" s="1995" t="s">
        <v>3572</v>
      </c>
      <c r="E15" s="1995" t="s">
        <v>3573</v>
      </c>
      <c r="F15" s="3769"/>
      <c r="G15" s="1995" t="s">
        <v>3574</v>
      </c>
      <c r="H15" s="1996" t="s">
        <v>222</v>
      </c>
      <c r="I15" s="1997" t="s">
        <v>994</v>
      </c>
      <c r="J15">
        <f>KZT!I3</f>
        <v>6.16</v>
      </c>
    </row>
    <row r="16" spans="1:13">
      <c r="A16" s="3824" t="s">
        <v>3575</v>
      </c>
      <c r="B16" s="3826">
        <v>4060</v>
      </c>
      <c r="C16" s="1998">
        <v>2593</v>
      </c>
      <c r="D16" s="3767">
        <v>2300</v>
      </c>
      <c r="E16" s="3829">
        <v>8.2000000000000003E-2</v>
      </c>
      <c r="F16" s="3767">
        <v>250</v>
      </c>
      <c r="G16" s="3767">
        <v>310</v>
      </c>
      <c r="H16" s="1999" t="s">
        <v>3576</v>
      </c>
      <c r="I16" s="2000">
        <v>2540</v>
      </c>
      <c r="J16">
        <f>J15</f>
        <v>6.16</v>
      </c>
      <c r="K16" s="1889">
        <f>B16*J16</f>
        <v>25009.600000000002</v>
      </c>
      <c r="M16" s="1889">
        <f>I16*J16</f>
        <v>15646.4</v>
      </c>
    </row>
    <row r="17" spans="1:13" ht="13.5" thickBot="1">
      <c r="A17" s="3831"/>
      <c r="B17" s="3832"/>
      <c r="C17" s="2001"/>
      <c r="D17" s="3768"/>
      <c r="E17" s="3833"/>
      <c r="F17" s="3768"/>
      <c r="G17" s="3768"/>
      <c r="H17" s="2002" t="s">
        <v>3577</v>
      </c>
      <c r="I17" s="2003">
        <v>2650</v>
      </c>
      <c r="J17">
        <f t="shared" ref="J17:J29" si="0">J16</f>
        <v>6.16</v>
      </c>
      <c r="K17" s="1889">
        <f t="shared" ref="K17:K29" si="1">B17*J17</f>
        <v>0</v>
      </c>
      <c r="M17" s="1889">
        <f t="shared" ref="M17:M29" si="2">I17*J17</f>
        <v>16324</v>
      </c>
    </row>
    <row r="18" spans="1:13">
      <c r="A18" s="3824" t="s">
        <v>3578</v>
      </c>
      <c r="B18" s="3826">
        <v>4070</v>
      </c>
      <c r="C18" s="1998">
        <v>2598</v>
      </c>
      <c r="D18" s="3767">
        <v>2300</v>
      </c>
      <c r="E18" s="3829">
        <v>8.2000000000000003E-2</v>
      </c>
      <c r="F18" s="3767">
        <v>320</v>
      </c>
      <c r="G18" s="3767">
        <v>310</v>
      </c>
      <c r="H18" s="1999" t="s">
        <v>3576</v>
      </c>
      <c r="I18" s="2000">
        <v>2540</v>
      </c>
      <c r="J18">
        <f t="shared" si="0"/>
        <v>6.16</v>
      </c>
      <c r="K18" s="1889">
        <f t="shared" si="1"/>
        <v>25071.200000000001</v>
      </c>
      <c r="M18" s="1889">
        <f t="shared" si="2"/>
        <v>15646.4</v>
      </c>
    </row>
    <row r="19" spans="1:13" ht="13.5" thickBot="1">
      <c r="A19" s="3825"/>
      <c r="B19" s="3827"/>
      <c r="C19" s="2004"/>
      <c r="D19" s="3828"/>
      <c r="E19" s="3830"/>
      <c r="F19" s="3828"/>
      <c r="G19" s="3828"/>
      <c r="H19" s="2005" t="s">
        <v>3577</v>
      </c>
      <c r="I19" s="2006">
        <v>2650</v>
      </c>
      <c r="J19">
        <f t="shared" si="0"/>
        <v>6.16</v>
      </c>
      <c r="K19" s="1889">
        <f t="shared" si="1"/>
        <v>0</v>
      </c>
      <c r="M19" s="1889">
        <f t="shared" si="2"/>
        <v>16324</v>
      </c>
    </row>
    <row r="20" spans="1:13">
      <c r="A20" s="3824" t="s">
        <v>3579</v>
      </c>
      <c r="B20" s="3826">
        <v>4710</v>
      </c>
      <c r="C20" s="1998">
        <v>3012</v>
      </c>
      <c r="D20" s="3767">
        <v>2700</v>
      </c>
      <c r="E20" s="3829">
        <v>8.5000000000000006E-2</v>
      </c>
      <c r="F20" s="3767">
        <v>700</v>
      </c>
      <c r="G20" s="3767">
        <v>420</v>
      </c>
      <c r="H20" s="1999" t="s">
        <v>3576</v>
      </c>
      <c r="I20" s="2000">
        <v>2540</v>
      </c>
      <c r="J20">
        <f t="shared" si="0"/>
        <v>6.16</v>
      </c>
      <c r="K20" s="1889">
        <f t="shared" si="1"/>
        <v>29013.600000000002</v>
      </c>
      <c r="M20" s="1889">
        <f t="shared" si="2"/>
        <v>15646.4</v>
      </c>
    </row>
    <row r="21" spans="1:13" ht="13.5" thickBot="1">
      <c r="A21" s="3825"/>
      <c r="B21" s="3827"/>
      <c r="C21" s="2004"/>
      <c r="D21" s="3828"/>
      <c r="E21" s="3830"/>
      <c r="F21" s="3828"/>
      <c r="G21" s="3828"/>
      <c r="H21" s="2005" t="s">
        <v>3577</v>
      </c>
      <c r="I21" s="2006">
        <v>2650</v>
      </c>
      <c r="J21">
        <f t="shared" si="0"/>
        <v>6.16</v>
      </c>
      <c r="K21" s="1889">
        <f t="shared" si="1"/>
        <v>0</v>
      </c>
      <c r="M21" s="1889">
        <f t="shared" si="2"/>
        <v>16324</v>
      </c>
    </row>
    <row r="22" spans="1:13">
      <c r="A22" s="3824" t="s">
        <v>3580</v>
      </c>
      <c r="B22" s="3826">
        <v>5290</v>
      </c>
      <c r="C22" s="1998">
        <v>3378</v>
      </c>
      <c r="D22" s="3767">
        <v>2650</v>
      </c>
      <c r="E22" s="3829" t="s">
        <v>3581</v>
      </c>
      <c r="F22" s="3767">
        <v>950</v>
      </c>
      <c r="G22" s="3767">
        <v>500</v>
      </c>
      <c r="H22" s="1999" t="s">
        <v>3582</v>
      </c>
      <c r="I22" s="2000">
        <v>2620</v>
      </c>
      <c r="J22">
        <f t="shared" si="0"/>
        <v>6.16</v>
      </c>
      <c r="K22" s="1889">
        <f t="shared" si="1"/>
        <v>32586.400000000001</v>
      </c>
      <c r="M22" s="1889">
        <f t="shared" si="2"/>
        <v>16139.2</v>
      </c>
    </row>
    <row r="23" spans="1:13" ht="13.5" thickBot="1">
      <c r="A23" s="3825"/>
      <c r="B23" s="3827"/>
      <c r="C23" s="2004"/>
      <c r="D23" s="3828"/>
      <c r="E23" s="3830"/>
      <c r="F23" s="3828"/>
      <c r="G23" s="3828"/>
      <c r="H23" s="2005" t="s">
        <v>3583</v>
      </c>
      <c r="I23" s="2006">
        <v>2700</v>
      </c>
      <c r="J23">
        <f t="shared" si="0"/>
        <v>6.16</v>
      </c>
      <c r="K23" s="1889">
        <f t="shared" si="1"/>
        <v>0</v>
      </c>
      <c r="M23" s="1889">
        <f t="shared" si="2"/>
        <v>16632</v>
      </c>
    </row>
    <row r="24" spans="1:13">
      <c r="A24" s="3815" t="s">
        <v>3584</v>
      </c>
      <c r="B24" s="3839">
        <v>5695</v>
      </c>
      <c r="C24" s="2007">
        <v>3637</v>
      </c>
      <c r="D24" s="3813">
        <v>2650</v>
      </c>
      <c r="E24" s="3835">
        <v>0.13500000000000001</v>
      </c>
      <c r="F24" s="3813">
        <v>950</v>
      </c>
      <c r="G24" s="3813">
        <v>500</v>
      </c>
      <c r="H24" s="2008" t="s">
        <v>3582</v>
      </c>
      <c r="I24" s="2009">
        <v>2620</v>
      </c>
      <c r="J24">
        <f t="shared" si="0"/>
        <v>6.16</v>
      </c>
      <c r="K24" s="1889">
        <f t="shared" si="1"/>
        <v>35081.200000000004</v>
      </c>
      <c r="M24" s="1889">
        <f t="shared" si="2"/>
        <v>16139.2</v>
      </c>
    </row>
    <row r="25" spans="1:13" ht="13.5" thickBot="1">
      <c r="A25" s="3816"/>
      <c r="B25" s="3832"/>
      <c r="C25" s="2001"/>
      <c r="D25" s="3814"/>
      <c r="E25" s="3838"/>
      <c r="F25" s="3814"/>
      <c r="G25" s="3814"/>
      <c r="H25" s="2002" t="s">
        <v>3583</v>
      </c>
      <c r="I25" s="2003">
        <v>2700</v>
      </c>
      <c r="J25">
        <f t="shared" si="0"/>
        <v>6.16</v>
      </c>
      <c r="K25" s="1889">
        <f t="shared" si="1"/>
        <v>0</v>
      </c>
      <c r="M25" s="1889">
        <f t="shared" si="2"/>
        <v>16632</v>
      </c>
    </row>
    <row r="26" spans="1:13">
      <c r="A26" s="3824" t="s">
        <v>3585</v>
      </c>
      <c r="B26" s="3826">
        <v>8315</v>
      </c>
      <c r="C26" s="1998">
        <v>5308</v>
      </c>
      <c r="D26" s="3767">
        <v>2700</v>
      </c>
      <c r="E26" s="3829">
        <v>0.22500000000000001</v>
      </c>
      <c r="F26" s="3767">
        <v>1800</v>
      </c>
      <c r="G26" s="3767">
        <v>700</v>
      </c>
      <c r="H26" s="1999" t="s">
        <v>3582</v>
      </c>
      <c r="I26" s="2000">
        <v>2620</v>
      </c>
      <c r="J26">
        <f t="shared" si="0"/>
        <v>6.16</v>
      </c>
      <c r="K26" s="1889">
        <f t="shared" si="1"/>
        <v>51220.4</v>
      </c>
      <c r="M26" s="1889">
        <f t="shared" si="2"/>
        <v>16139.2</v>
      </c>
    </row>
    <row r="27" spans="1:13" ht="13.5" thickBot="1">
      <c r="A27" s="3825"/>
      <c r="B27" s="3827"/>
      <c r="C27" s="2004"/>
      <c r="D27" s="3828"/>
      <c r="E27" s="3830"/>
      <c r="F27" s="3828"/>
      <c r="G27" s="3828"/>
      <c r="H27" s="2005" t="s">
        <v>3583</v>
      </c>
      <c r="I27" s="2006">
        <v>2700</v>
      </c>
      <c r="J27">
        <f t="shared" si="0"/>
        <v>6.16</v>
      </c>
      <c r="K27" s="1889">
        <f t="shared" si="1"/>
        <v>0</v>
      </c>
      <c r="M27" s="1889">
        <f t="shared" si="2"/>
        <v>16632</v>
      </c>
    </row>
    <row r="28" spans="1:13">
      <c r="A28" s="3815" t="s">
        <v>3586</v>
      </c>
      <c r="B28" s="3839">
        <v>18890</v>
      </c>
      <c r="C28" s="2007">
        <v>12057</v>
      </c>
      <c r="D28" s="3813">
        <v>1400</v>
      </c>
      <c r="E28" s="3835" t="s">
        <v>3587</v>
      </c>
      <c r="F28" s="3837">
        <v>2500</v>
      </c>
      <c r="G28" s="3837">
        <v>550</v>
      </c>
      <c r="H28" s="2008" t="s">
        <v>3582</v>
      </c>
      <c r="I28" s="2009">
        <v>2620</v>
      </c>
      <c r="J28">
        <f t="shared" si="0"/>
        <v>6.16</v>
      </c>
      <c r="K28" s="1889">
        <f t="shared" si="1"/>
        <v>116362.40000000001</v>
      </c>
      <c r="M28" s="1889">
        <f t="shared" si="2"/>
        <v>16139.2</v>
      </c>
    </row>
    <row r="29" spans="1:13" ht="13.5" thickBot="1">
      <c r="A29" s="3853"/>
      <c r="B29" s="3827"/>
      <c r="C29" s="2004"/>
      <c r="D29" s="3834"/>
      <c r="E29" s="3836"/>
      <c r="F29" s="3834"/>
      <c r="G29" s="3834"/>
      <c r="H29" s="2005" t="s">
        <v>3583</v>
      </c>
      <c r="I29" s="2006">
        <v>2700</v>
      </c>
      <c r="J29">
        <f t="shared" si="0"/>
        <v>6.16</v>
      </c>
      <c r="K29" s="1889">
        <f t="shared" si="1"/>
        <v>0</v>
      </c>
      <c r="M29" s="1889">
        <f t="shared" si="2"/>
        <v>16632</v>
      </c>
    </row>
    <row r="30" spans="1:13">
      <c r="A30" s="2010"/>
      <c r="B30" s="2011"/>
      <c r="C30" s="2011"/>
      <c r="D30" s="2012"/>
      <c r="E30" s="2013"/>
      <c r="F30" s="2014"/>
      <c r="G30" s="2014"/>
      <c r="H30" s="2014"/>
      <c r="I30" s="2014"/>
      <c r="J30">
        <f>J15</f>
        <v>6.16</v>
      </c>
    </row>
    <row r="31" spans="1:13">
      <c r="A31" s="2010"/>
      <c r="B31" s="2011"/>
      <c r="C31" s="2011"/>
      <c r="D31" s="2012"/>
      <c r="E31" s="2013"/>
      <c r="F31" s="2014"/>
      <c r="G31" s="2014"/>
      <c r="H31" s="2014"/>
      <c r="I31" s="2014"/>
      <c r="J31">
        <f t="shared" ref="J31:J59" si="3">J30</f>
        <v>6.16</v>
      </c>
    </row>
    <row r="32" spans="1:13" ht="13.5" thickBot="1">
      <c r="A32" s="2015"/>
      <c r="B32" s="2015"/>
      <c r="C32" s="2015"/>
      <c r="D32" s="2015"/>
      <c r="E32" s="2015"/>
      <c r="F32" s="2015"/>
      <c r="G32" s="2015"/>
      <c r="H32" s="2015"/>
      <c r="I32" s="2015"/>
      <c r="J32">
        <f t="shared" si="3"/>
        <v>6.16</v>
      </c>
    </row>
    <row r="33" spans="1:13" ht="12.75" customHeight="1">
      <c r="A33" s="3840" t="s">
        <v>3588</v>
      </c>
      <c r="B33" s="3841"/>
      <c r="C33" s="3841"/>
      <c r="D33" s="3841"/>
      <c r="E33" s="3841"/>
      <c r="F33" s="3841"/>
      <c r="G33" s="3842"/>
      <c r="H33" s="2015"/>
      <c r="I33" s="2015"/>
      <c r="J33">
        <f t="shared" si="3"/>
        <v>6.16</v>
      </c>
    </row>
    <row r="34" spans="1:13" ht="13.5" customHeight="1" thickBot="1">
      <c r="A34" s="3843"/>
      <c r="B34" s="3844"/>
      <c r="C34" s="3844"/>
      <c r="D34" s="3844"/>
      <c r="E34" s="3844"/>
      <c r="F34" s="3844"/>
      <c r="G34" s="3845"/>
      <c r="H34" s="2015"/>
      <c r="I34" s="2015"/>
      <c r="J34">
        <f t="shared" si="3"/>
        <v>6.16</v>
      </c>
    </row>
    <row r="35" spans="1:13" ht="20.25" customHeight="1">
      <c r="A35" s="3846" t="s">
        <v>3589</v>
      </c>
      <c r="B35" s="2016" t="s">
        <v>3570</v>
      </c>
      <c r="C35" s="2016" t="s">
        <v>3568</v>
      </c>
      <c r="D35" s="3848" t="s">
        <v>3590</v>
      </c>
      <c r="E35" s="3850" t="s">
        <v>3591</v>
      </c>
      <c r="F35" s="3851" t="s">
        <v>3569</v>
      </c>
      <c r="G35" s="2017" t="s">
        <v>3592</v>
      </c>
      <c r="H35" s="2015"/>
      <c r="I35" s="2015"/>
      <c r="J35">
        <f t="shared" si="3"/>
        <v>6.16</v>
      </c>
    </row>
    <row r="36" spans="1:13" ht="19.5" customHeight="1" thickBot="1">
      <c r="A36" s="3847"/>
      <c r="B36" s="2018" t="s">
        <v>3574</v>
      </c>
      <c r="C36" s="2018" t="s">
        <v>3593</v>
      </c>
      <c r="D36" s="3849"/>
      <c r="E36" s="3834"/>
      <c r="F36" s="3852"/>
      <c r="G36" s="2019" t="s">
        <v>3594</v>
      </c>
      <c r="H36" s="2015"/>
      <c r="I36" s="2015"/>
      <c r="J36">
        <f t="shared" si="3"/>
        <v>6.16</v>
      </c>
    </row>
    <row r="37" spans="1:13" ht="13.5" customHeight="1">
      <c r="A37" s="2020" t="s">
        <v>3595</v>
      </c>
      <c r="B37" s="2021">
        <v>250</v>
      </c>
      <c r="C37" s="2022">
        <v>0.33</v>
      </c>
      <c r="D37" s="2023">
        <v>0.33</v>
      </c>
      <c r="E37" s="2024">
        <v>1280</v>
      </c>
      <c r="F37" s="2021">
        <v>1200</v>
      </c>
      <c r="G37" s="2025">
        <v>16420</v>
      </c>
      <c r="H37" s="2015"/>
      <c r="I37" s="2015"/>
      <c r="J37">
        <f t="shared" si="3"/>
        <v>6.16</v>
      </c>
      <c r="M37" s="1889">
        <f>G37*J37</f>
        <v>101147.2</v>
      </c>
    </row>
    <row r="38" spans="1:13" ht="12.75" customHeight="1">
      <c r="A38" s="2026" t="s">
        <v>3596</v>
      </c>
      <c r="B38" s="2027">
        <v>250</v>
      </c>
      <c r="C38" s="2028">
        <v>0.33</v>
      </c>
      <c r="D38" s="2029">
        <v>0.33</v>
      </c>
      <c r="E38" s="2030">
        <v>1270</v>
      </c>
      <c r="F38" s="2027">
        <v>1200</v>
      </c>
      <c r="G38" s="2025">
        <v>16290</v>
      </c>
      <c r="H38" s="2015"/>
      <c r="I38" s="2015"/>
      <c r="J38">
        <f t="shared" si="3"/>
        <v>6.16</v>
      </c>
      <c r="M38" s="1889">
        <f t="shared" ref="M38:M59" si="4">G38*J38</f>
        <v>100346.40000000001</v>
      </c>
    </row>
    <row r="39" spans="1:13" ht="12.75" customHeight="1">
      <c r="A39" s="2026" t="s">
        <v>3597</v>
      </c>
      <c r="B39" s="2027">
        <v>300</v>
      </c>
      <c r="C39" s="2028">
        <v>0.51</v>
      </c>
      <c r="D39" s="2029">
        <v>0.51</v>
      </c>
      <c r="E39" s="2030">
        <v>1320</v>
      </c>
      <c r="F39" s="2027">
        <v>1600</v>
      </c>
      <c r="G39" s="2025">
        <v>18830</v>
      </c>
      <c r="H39" s="2015"/>
      <c r="I39" s="2015"/>
      <c r="J39">
        <f t="shared" si="3"/>
        <v>6.16</v>
      </c>
      <c r="M39" s="1889">
        <f t="shared" si="4"/>
        <v>115992.8</v>
      </c>
    </row>
    <row r="40" spans="1:13" ht="12" customHeight="1">
      <c r="A40" s="2026" t="s">
        <v>3598</v>
      </c>
      <c r="B40" s="2027">
        <v>310</v>
      </c>
      <c r="C40" s="2028">
        <v>0.49</v>
      </c>
      <c r="D40" s="2029">
        <v>0.49</v>
      </c>
      <c r="E40" s="2030">
        <v>1300</v>
      </c>
      <c r="F40" s="2027">
        <v>1800</v>
      </c>
      <c r="G40" s="2025">
        <v>16189.635000000002</v>
      </c>
      <c r="H40" s="2015"/>
      <c r="I40" s="2015"/>
      <c r="J40">
        <f t="shared" si="3"/>
        <v>6.16</v>
      </c>
      <c r="M40" s="1889">
        <f t="shared" si="4"/>
        <v>99728.151600000012</v>
      </c>
    </row>
    <row r="41" spans="1:13" ht="12.75" customHeight="1">
      <c r="A41" s="2026" t="s">
        <v>3599</v>
      </c>
      <c r="B41" s="2027">
        <v>110</v>
      </c>
      <c r="C41" s="2031">
        <v>0.26500000000000001</v>
      </c>
      <c r="D41" s="2029">
        <v>0.27</v>
      </c>
      <c r="E41" s="2027">
        <v>900</v>
      </c>
      <c r="F41" s="2027">
        <v>1350</v>
      </c>
      <c r="G41" s="2025">
        <v>17835.5625</v>
      </c>
      <c r="H41" s="2015"/>
      <c r="I41" s="2015"/>
      <c r="J41">
        <f t="shared" si="3"/>
        <v>6.16</v>
      </c>
      <c r="M41" s="1889">
        <f t="shared" si="4"/>
        <v>109867.065</v>
      </c>
    </row>
    <row r="42" spans="1:13" ht="12" customHeight="1">
      <c r="A42" s="2026" t="s">
        <v>3600</v>
      </c>
      <c r="B42" s="2027">
        <v>120</v>
      </c>
      <c r="C42" s="2028">
        <v>0.3</v>
      </c>
      <c r="D42" s="2029">
        <v>0.3</v>
      </c>
      <c r="E42" s="2030">
        <v>930</v>
      </c>
      <c r="F42" s="2027">
        <v>1500</v>
      </c>
      <c r="G42" s="2025">
        <v>16639.035</v>
      </c>
      <c r="H42" s="2015"/>
      <c r="I42" s="2015"/>
      <c r="J42">
        <f t="shared" si="3"/>
        <v>6.16</v>
      </c>
      <c r="M42" s="1889">
        <f t="shared" si="4"/>
        <v>102496.4556</v>
      </c>
    </row>
    <row r="43" spans="1:13" ht="11.25" customHeight="1">
      <c r="A43" s="2026" t="s">
        <v>3601</v>
      </c>
      <c r="B43" s="2027">
        <v>390</v>
      </c>
      <c r="C43" s="2028">
        <v>0.9</v>
      </c>
      <c r="D43" s="2029">
        <v>0.9</v>
      </c>
      <c r="E43" s="2030">
        <v>1330</v>
      </c>
      <c r="F43" s="2027">
        <v>2500</v>
      </c>
      <c r="G43" s="2025">
        <v>20442.082500000004</v>
      </c>
      <c r="H43" s="2015"/>
      <c r="I43" s="2015"/>
      <c r="J43">
        <f t="shared" si="3"/>
        <v>6.16</v>
      </c>
      <c r="M43" s="1889">
        <f t="shared" si="4"/>
        <v>125923.22820000003</v>
      </c>
    </row>
    <row r="44" spans="1:13" ht="11.25" customHeight="1">
      <c r="A44" s="2026" t="s">
        <v>3602</v>
      </c>
      <c r="B44" s="2027">
        <v>410</v>
      </c>
      <c r="C44" s="2028">
        <v>0.87</v>
      </c>
      <c r="D44" s="2029">
        <v>0.87</v>
      </c>
      <c r="E44" s="2030">
        <v>1400</v>
      </c>
      <c r="F44" s="2027">
        <v>2450</v>
      </c>
      <c r="G44" s="2025">
        <v>18279.345000000001</v>
      </c>
      <c r="H44" s="2015"/>
      <c r="I44" s="2015"/>
      <c r="J44">
        <f t="shared" si="3"/>
        <v>6.16</v>
      </c>
      <c r="M44" s="1889">
        <f t="shared" si="4"/>
        <v>112600.76520000001</v>
      </c>
    </row>
    <row r="45" spans="1:13" ht="12" customHeight="1">
      <c r="A45" s="2026" t="s">
        <v>3603</v>
      </c>
      <c r="B45" s="2027">
        <v>125</v>
      </c>
      <c r="C45" s="2028">
        <v>0.32</v>
      </c>
      <c r="D45" s="2029">
        <v>0.32</v>
      </c>
      <c r="E45" s="2030">
        <v>890</v>
      </c>
      <c r="F45" s="2027">
        <v>1420</v>
      </c>
      <c r="G45" s="2025">
        <v>19610.692500000001</v>
      </c>
      <c r="H45" s="2015"/>
      <c r="I45" s="2015"/>
      <c r="J45">
        <f t="shared" si="3"/>
        <v>6.16</v>
      </c>
      <c r="M45" s="1889">
        <f t="shared" si="4"/>
        <v>120801.86580000001</v>
      </c>
    </row>
    <row r="46" spans="1:13" ht="12" customHeight="1">
      <c r="A46" s="2026" t="s">
        <v>3604</v>
      </c>
      <c r="B46" s="2027">
        <v>140</v>
      </c>
      <c r="C46" s="2028">
        <v>0.32</v>
      </c>
      <c r="D46" s="2029">
        <v>0.32</v>
      </c>
      <c r="E46" s="2030">
        <v>910</v>
      </c>
      <c r="F46" s="2027">
        <v>1590</v>
      </c>
      <c r="G46" s="2025">
        <v>18408.547500000001</v>
      </c>
      <c r="H46" s="2015"/>
      <c r="I46" s="2015"/>
      <c r="J46">
        <f t="shared" si="3"/>
        <v>6.16</v>
      </c>
      <c r="M46" s="1889">
        <f t="shared" si="4"/>
        <v>113396.6526</v>
      </c>
    </row>
    <row r="47" spans="1:13" ht="12" customHeight="1">
      <c r="A47" s="2026" t="s">
        <v>3605</v>
      </c>
      <c r="B47" s="2027">
        <v>420</v>
      </c>
      <c r="C47" s="2028">
        <v>1.6</v>
      </c>
      <c r="D47" s="2029">
        <v>1.6</v>
      </c>
      <c r="E47" s="2030">
        <v>1360</v>
      </c>
      <c r="F47" s="2027">
        <v>2700</v>
      </c>
      <c r="G47" s="2025">
        <v>30733.342499999999</v>
      </c>
      <c r="H47" s="2015"/>
      <c r="I47" s="2015"/>
      <c r="J47">
        <f t="shared" si="3"/>
        <v>6.16</v>
      </c>
      <c r="M47" s="1889">
        <f t="shared" si="4"/>
        <v>189317.3898</v>
      </c>
    </row>
    <row r="48" spans="1:13" ht="12.75" customHeight="1">
      <c r="A48" s="2026" t="s">
        <v>3606</v>
      </c>
      <c r="B48" s="2027">
        <v>450</v>
      </c>
      <c r="C48" s="2028">
        <v>1.7</v>
      </c>
      <c r="D48" s="2029">
        <v>1.7</v>
      </c>
      <c r="E48" s="2030">
        <v>1360</v>
      </c>
      <c r="F48" s="2027">
        <v>3500</v>
      </c>
      <c r="G48" s="2025">
        <v>29649.165000000001</v>
      </c>
      <c r="H48" s="2015"/>
      <c r="I48" s="2015"/>
      <c r="J48">
        <f t="shared" si="3"/>
        <v>6.16</v>
      </c>
      <c r="M48" s="1889">
        <f t="shared" si="4"/>
        <v>182638.85640000002</v>
      </c>
    </row>
    <row r="49" spans="1:13" ht="13.5" customHeight="1">
      <c r="A49" s="2026" t="s">
        <v>3607</v>
      </c>
      <c r="B49" s="2027">
        <v>230</v>
      </c>
      <c r="C49" s="2028">
        <v>0.45</v>
      </c>
      <c r="D49" s="2029">
        <v>0.45</v>
      </c>
      <c r="E49" s="2030">
        <v>900</v>
      </c>
      <c r="F49" s="2027">
        <v>2470</v>
      </c>
      <c r="G49" s="2025">
        <v>27132.525000000001</v>
      </c>
      <c r="H49" s="2015"/>
      <c r="I49" s="2015"/>
      <c r="J49">
        <f t="shared" si="3"/>
        <v>6.16</v>
      </c>
      <c r="M49" s="1889">
        <f t="shared" si="4"/>
        <v>167136.35400000002</v>
      </c>
    </row>
    <row r="50" spans="1:13">
      <c r="A50" s="2026" t="s">
        <v>3608</v>
      </c>
      <c r="B50" s="2027">
        <v>230</v>
      </c>
      <c r="C50" s="2028">
        <v>0.45</v>
      </c>
      <c r="D50" s="2029">
        <v>0.45</v>
      </c>
      <c r="E50" s="2030">
        <v>900</v>
      </c>
      <c r="F50" s="2027">
        <v>2470</v>
      </c>
      <c r="G50" s="2025">
        <v>23335.095000000001</v>
      </c>
      <c r="H50" s="2015"/>
      <c r="I50" s="2015"/>
      <c r="J50">
        <f t="shared" si="3"/>
        <v>6.16</v>
      </c>
      <c r="M50" s="1889">
        <f t="shared" si="4"/>
        <v>143744.18520000001</v>
      </c>
    </row>
    <row r="51" spans="1:13" ht="13.5" customHeight="1">
      <c r="A51" s="2026" t="s">
        <v>3609</v>
      </c>
      <c r="B51" s="2027">
        <v>610</v>
      </c>
      <c r="C51" s="2028">
        <v>2.2999999999999998</v>
      </c>
      <c r="D51" s="2029">
        <v>2.2999999999999998</v>
      </c>
      <c r="E51" s="2030">
        <v>1360</v>
      </c>
      <c r="F51" s="2027">
        <v>4300</v>
      </c>
      <c r="G51" s="2025">
        <v>38389.995000000003</v>
      </c>
      <c r="H51" s="2015"/>
      <c r="I51" s="2015"/>
      <c r="J51">
        <f t="shared" si="3"/>
        <v>6.16</v>
      </c>
      <c r="M51" s="1889">
        <f t="shared" si="4"/>
        <v>236482.36920000002</v>
      </c>
    </row>
    <row r="52" spans="1:13" ht="12" customHeight="1">
      <c r="A52" s="2026" t="s">
        <v>3610</v>
      </c>
      <c r="B52" s="2027">
        <v>620</v>
      </c>
      <c r="C52" s="2028">
        <v>2.2000000000000002</v>
      </c>
      <c r="D52" s="2029">
        <v>2.2000000000000002</v>
      </c>
      <c r="E52" s="2030">
        <v>1360</v>
      </c>
      <c r="F52" s="2027">
        <v>4200</v>
      </c>
      <c r="G52" s="2025">
        <v>33401.654999999999</v>
      </c>
      <c r="H52" s="2015"/>
      <c r="I52" s="2015"/>
      <c r="J52">
        <f t="shared" si="3"/>
        <v>6.16</v>
      </c>
      <c r="M52" s="1889">
        <f t="shared" si="4"/>
        <v>205754.1948</v>
      </c>
    </row>
    <row r="53" spans="1:13" ht="11.25" customHeight="1">
      <c r="A53" s="2026" t="s">
        <v>3611</v>
      </c>
      <c r="B53" s="2027">
        <v>260</v>
      </c>
      <c r="C53" s="2028">
        <v>0.72</v>
      </c>
      <c r="D53" s="2029">
        <v>0.72</v>
      </c>
      <c r="E53" s="2030">
        <v>870</v>
      </c>
      <c r="F53" s="2027">
        <v>2900</v>
      </c>
      <c r="G53" s="2025">
        <v>34907.145000000004</v>
      </c>
      <c r="H53" s="2015"/>
      <c r="I53" s="2015"/>
      <c r="J53">
        <f t="shared" si="3"/>
        <v>6.16</v>
      </c>
      <c r="M53" s="1889">
        <f t="shared" si="4"/>
        <v>215028.01320000002</v>
      </c>
    </row>
    <row r="54" spans="1:13" ht="12" customHeight="1">
      <c r="A54" s="2026" t="s">
        <v>3612</v>
      </c>
      <c r="B54" s="2027">
        <v>260</v>
      </c>
      <c r="C54" s="2028">
        <v>0.78</v>
      </c>
      <c r="D54" s="2029">
        <v>0.78</v>
      </c>
      <c r="E54" s="2030">
        <v>840</v>
      </c>
      <c r="F54" s="2027">
        <v>3500</v>
      </c>
      <c r="G54" s="2025">
        <v>30334.5</v>
      </c>
      <c r="H54" s="2015"/>
      <c r="I54" s="2015"/>
      <c r="J54">
        <f t="shared" si="3"/>
        <v>6.16</v>
      </c>
      <c r="M54" s="1889">
        <f t="shared" si="4"/>
        <v>186860.52000000002</v>
      </c>
    </row>
    <row r="55" spans="1:13" ht="12" customHeight="1">
      <c r="A55" s="2026" t="s">
        <v>3613</v>
      </c>
      <c r="B55" s="2027">
        <v>790</v>
      </c>
      <c r="C55" s="2028">
        <v>3.5</v>
      </c>
      <c r="D55" s="2029">
        <v>3.5</v>
      </c>
      <c r="E55" s="2030">
        <v>1340</v>
      </c>
      <c r="F55" s="2027">
        <v>5600</v>
      </c>
      <c r="G55" s="2025">
        <v>44074.904999999999</v>
      </c>
      <c r="H55" s="2015"/>
      <c r="I55" s="2015"/>
      <c r="J55">
        <f t="shared" si="3"/>
        <v>6.16</v>
      </c>
      <c r="M55" s="1889">
        <f t="shared" si="4"/>
        <v>271501.41480000003</v>
      </c>
    </row>
    <row r="56" spans="1:13" ht="13.5" customHeight="1">
      <c r="A56" s="2026" t="s">
        <v>3614</v>
      </c>
      <c r="B56" s="2027">
        <v>300</v>
      </c>
      <c r="C56" s="2028">
        <v>1.1499999999999999</v>
      </c>
      <c r="D56" s="2029">
        <v>1.1499999999999999</v>
      </c>
      <c r="E56" s="2030">
        <v>810</v>
      </c>
      <c r="F56" s="2027">
        <v>4500</v>
      </c>
      <c r="G56" s="2025">
        <v>40895.4</v>
      </c>
      <c r="H56" s="2015"/>
      <c r="I56" s="2015"/>
      <c r="J56">
        <f t="shared" si="3"/>
        <v>6.16</v>
      </c>
      <c r="M56" s="1889">
        <f t="shared" si="4"/>
        <v>251915.66400000002</v>
      </c>
    </row>
    <row r="57" spans="1:13" ht="12" customHeight="1">
      <c r="A57" s="2026" t="s">
        <v>3615</v>
      </c>
      <c r="B57" s="2027">
        <v>1000</v>
      </c>
      <c r="C57" s="2028">
        <v>4.8</v>
      </c>
      <c r="D57" s="2029">
        <v>4.8</v>
      </c>
      <c r="E57" s="2030">
        <v>1400</v>
      </c>
      <c r="F57" s="2027">
        <v>6500</v>
      </c>
      <c r="G57" s="2025">
        <v>60478.005000000005</v>
      </c>
      <c r="H57" s="2015"/>
      <c r="I57" s="2015"/>
      <c r="J57">
        <f t="shared" si="3"/>
        <v>6.16</v>
      </c>
      <c r="M57" s="1889">
        <f t="shared" si="4"/>
        <v>372544.51080000005</v>
      </c>
    </row>
    <row r="58" spans="1:13" ht="12.75" customHeight="1">
      <c r="A58" s="2026" t="s">
        <v>3616</v>
      </c>
      <c r="B58" s="2027">
        <v>430</v>
      </c>
      <c r="C58" s="2028">
        <v>2.8</v>
      </c>
      <c r="D58" s="2029">
        <v>2.8</v>
      </c>
      <c r="E58" s="2030">
        <v>870</v>
      </c>
      <c r="F58" s="2027">
        <v>6900</v>
      </c>
      <c r="G58" s="2025">
        <v>52787.647499999999</v>
      </c>
      <c r="H58" s="2015"/>
      <c r="I58" s="2015"/>
      <c r="J58">
        <f t="shared" si="3"/>
        <v>6.16</v>
      </c>
      <c r="M58" s="1889">
        <f t="shared" si="4"/>
        <v>325171.90860000002</v>
      </c>
    </row>
    <row r="59" spans="1:13" ht="13.5" thickBot="1">
      <c r="A59" s="2032" t="s">
        <v>3617</v>
      </c>
      <c r="B59" s="2033">
        <v>650</v>
      </c>
      <c r="C59" s="2034">
        <v>1.8</v>
      </c>
      <c r="D59" s="2035">
        <v>1.8</v>
      </c>
      <c r="E59" s="2036">
        <v>1000</v>
      </c>
      <c r="F59" s="2033">
        <v>8890</v>
      </c>
      <c r="G59" s="2037">
        <v>71780.415000000008</v>
      </c>
      <c r="H59" s="2015"/>
      <c r="I59" s="2015"/>
      <c r="J59">
        <f t="shared" si="3"/>
        <v>6.16</v>
      </c>
      <c r="M59" s="1889">
        <f t="shared" si="4"/>
        <v>442167.35640000005</v>
      </c>
    </row>
    <row r="60" spans="1:13">
      <c r="A60" s="2010"/>
      <c r="B60" s="2038"/>
      <c r="C60" s="2013"/>
      <c r="D60" s="2012"/>
      <c r="E60" s="2038"/>
      <c r="F60" s="2039"/>
      <c r="G60" s="2015"/>
      <c r="H60" s="2015"/>
      <c r="I60" s="2015"/>
    </row>
  </sheetData>
  <mergeCells count="60">
    <mergeCell ref="B24:B25"/>
    <mergeCell ref="D24:D25"/>
    <mergeCell ref="A33:G34"/>
    <mergeCell ref="A35:A36"/>
    <mergeCell ref="D35:D36"/>
    <mergeCell ref="E35:E36"/>
    <mergeCell ref="F35:F36"/>
    <mergeCell ref="G28:G29"/>
    <mergeCell ref="A26:A27"/>
    <mergeCell ref="B26:B27"/>
    <mergeCell ref="D26:D27"/>
    <mergeCell ref="E26:E27"/>
    <mergeCell ref="F26:F27"/>
    <mergeCell ref="G26:G27"/>
    <mergeCell ref="A28:A29"/>
    <mergeCell ref="B28:B29"/>
    <mergeCell ref="D28:D29"/>
    <mergeCell ref="E28:E29"/>
    <mergeCell ref="F28:F29"/>
    <mergeCell ref="E24:E25"/>
    <mergeCell ref="F24:F25"/>
    <mergeCell ref="G20:G21"/>
    <mergeCell ref="A22:A23"/>
    <mergeCell ref="B22:B23"/>
    <mergeCell ref="D22:D23"/>
    <mergeCell ref="E22:E23"/>
    <mergeCell ref="F22:F23"/>
    <mergeCell ref="G22:G23"/>
    <mergeCell ref="A20:A21"/>
    <mergeCell ref="B20:B21"/>
    <mergeCell ref="D20:D21"/>
    <mergeCell ref="E20:E21"/>
    <mergeCell ref="F20:F21"/>
    <mergeCell ref="G24:G25"/>
    <mergeCell ref="A24:A25"/>
    <mergeCell ref="G16:G17"/>
    <mergeCell ref="A12:A15"/>
    <mergeCell ref="B12:C15"/>
    <mergeCell ref="D12:D14"/>
    <mergeCell ref="A18:A19"/>
    <mergeCell ref="B18:B19"/>
    <mergeCell ref="D18:D19"/>
    <mergeCell ref="E18:E19"/>
    <mergeCell ref="F18:F19"/>
    <mergeCell ref="G18:G19"/>
    <mergeCell ref="A16:A17"/>
    <mergeCell ref="B16:B17"/>
    <mergeCell ref="D16:D17"/>
    <mergeCell ref="E16:E17"/>
    <mergeCell ref="F16:F17"/>
    <mergeCell ref="E12:E14"/>
    <mergeCell ref="F12:F15"/>
    <mergeCell ref="G12:G14"/>
    <mergeCell ref="A1:C3"/>
    <mergeCell ref="D1:F3"/>
    <mergeCell ref="G1:I3"/>
    <mergeCell ref="A5:D5"/>
    <mergeCell ref="F5:I5"/>
    <mergeCell ref="A9:I11"/>
    <mergeCell ref="H12:I14"/>
  </mergeCells>
  <pageMargins left="0.75" right="0.75" top="1" bottom="1" header="0.5" footer="0.5"/>
  <pageSetup paperSize="9" scale="7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pageSetUpPr fitToPage="1"/>
  </sheetPr>
  <dimension ref="A1:J155"/>
  <sheetViews>
    <sheetView zoomScaleNormal="100" workbookViewId="0">
      <selection activeCell="J3" sqref="J3:J47"/>
    </sheetView>
  </sheetViews>
  <sheetFormatPr defaultRowHeight="12.75"/>
  <cols>
    <col min="1" max="1" width="11.140625" style="1895" customWidth="1"/>
    <col min="2" max="2" width="10.140625" style="1895" customWidth="1"/>
    <col min="3" max="3" width="17.140625" style="1895" customWidth="1"/>
    <col min="4" max="4" width="15.5703125" style="1895" customWidth="1"/>
    <col min="5" max="5" width="3.28515625" style="1895" customWidth="1"/>
    <col min="6" max="6" width="6.140625" style="1895" customWidth="1"/>
    <col min="7" max="7" width="7.42578125" style="1895" customWidth="1"/>
    <col min="8" max="8" width="13.85546875" style="1895" customWidth="1"/>
    <col min="9" max="9" width="12.7109375" style="1895" customWidth="1"/>
    <col min="10" max="16384" width="9.140625" style="1895"/>
  </cols>
  <sheetData>
    <row r="1" spans="1:10" ht="89.25" customHeight="1">
      <c r="A1" s="1874"/>
      <c r="B1" s="1874"/>
      <c r="C1" s="1874"/>
      <c r="D1" s="1874"/>
      <c r="E1" s="2040"/>
      <c r="F1" s="2041"/>
      <c r="G1" s="2041"/>
      <c r="H1" s="2041"/>
      <c r="I1" s="2041"/>
    </row>
    <row r="2" spans="1:10" ht="27.75" customHeight="1">
      <c r="A2" s="3854" t="s">
        <v>3618</v>
      </c>
      <c r="B2" s="3854"/>
      <c r="C2" s="3854"/>
      <c r="D2" s="3854"/>
      <c r="F2" s="3855" t="s">
        <v>3619</v>
      </c>
      <c r="G2" s="3855"/>
      <c r="H2" s="3855"/>
      <c r="I2" s="3855"/>
      <c r="J2" s="1895">
        <f>KZT!I3</f>
        <v>6.16</v>
      </c>
    </row>
    <row r="3" spans="1:10" ht="14.25" customHeight="1">
      <c r="A3" s="3856" t="s">
        <v>3155</v>
      </c>
      <c r="B3" s="3856"/>
      <c r="C3" s="3857" t="s">
        <v>3225</v>
      </c>
      <c r="D3" s="3857"/>
      <c r="F3" s="3858" t="s">
        <v>230</v>
      </c>
      <c r="G3" s="3858"/>
      <c r="H3" s="3858"/>
      <c r="I3" s="2043" t="s">
        <v>3620</v>
      </c>
      <c r="J3" s="1895">
        <f>J2</f>
        <v>6.16</v>
      </c>
    </row>
    <row r="4" spans="1:10" ht="15.75" customHeight="1">
      <c r="A4" s="3859" t="s">
        <v>3160</v>
      </c>
      <c r="B4" s="3860" t="s">
        <v>3271</v>
      </c>
      <c r="C4" s="2042" t="s">
        <v>3621</v>
      </c>
      <c r="D4" s="2042" t="s">
        <v>3622</v>
      </c>
      <c r="F4" s="3861" t="s">
        <v>3623</v>
      </c>
      <c r="G4" s="3861"/>
      <c r="H4" s="3861"/>
      <c r="I4" s="2046">
        <v>17511.013520000004</v>
      </c>
      <c r="J4" s="1895">
        <f t="shared" ref="J4:J47" si="0">J3</f>
        <v>6.16</v>
      </c>
    </row>
    <row r="5" spans="1:10" ht="23.25" customHeight="1">
      <c r="A5" s="3859"/>
      <c r="B5" s="3860"/>
      <c r="C5" s="2044" t="s">
        <v>3273</v>
      </c>
      <c r="D5" s="2044" t="s">
        <v>3273</v>
      </c>
      <c r="F5" s="3861" t="s">
        <v>3624</v>
      </c>
      <c r="G5" s="3861"/>
      <c r="H5" s="3861"/>
      <c r="I5" s="2046">
        <v>23667.735520000006</v>
      </c>
      <c r="J5" s="1895">
        <f t="shared" si="0"/>
        <v>6.16</v>
      </c>
    </row>
    <row r="6" spans="1:10" ht="12" customHeight="1">
      <c r="A6" s="3862" t="s">
        <v>3625</v>
      </c>
      <c r="B6" s="3862"/>
      <c r="C6" s="3862"/>
      <c r="D6" s="3862"/>
      <c r="F6" s="2045" t="s">
        <v>3626</v>
      </c>
      <c r="G6" s="2045"/>
      <c r="H6" s="2045"/>
      <c r="I6" s="2046">
        <v>28463.497920000009</v>
      </c>
      <c r="J6" s="1895">
        <f t="shared" si="0"/>
        <v>6.16</v>
      </c>
    </row>
    <row r="7" spans="1:10" ht="12" customHeight="1">
      <c r="A7" s="2047">
        <v>3</v>
      </c>
      <c r="B7" s="2048">
        <v>3000</v>
      </c>
      <c r="C7" s="2046">
        <v>19175.582911965485</v>
      </c>
      <c r="D7" s="2049"/>
      <c r="F7" s="2045" t="s">
        <v>3627</v>
      </c>
      <c r="G7" s="2045"/>
      <c r="H7" s="2045"/>
      <c r="I7" s="2046">
        <v>37225.485440000004</v>
      </c>
      <c r="J7" s="1895">
        <f t="shared" si="0"/>
        <v>6.16</v>
      </c>
    </row>
    <row r="8" spans="1:10" ht="12" customHeight="1">
      <c r="A8" s="3862" t="s">
        <v>3628</v>
      </c>
      <c r="B8" s="3862"/>
      <c r="C8" s="3862"/>
      <c r="D8" s="3862"/>
      <c r="F8" s="2045" t="s">
        <v>3629</v>
      </c>
      <c r="G8" s="2045"/>
      <c r="H8" s="2045"/>
      <c r="I8" s="2046">
        <v>39493.751440000007</v>
      </c>
      <c r="J8" s="1895">
        <f t="shared" si="0"/>
        <v>6.16</v>
      </c>
    </row>
    <row r="9" spans="1:10" ht="12" customHeight="1">
      <c r="A9" s="2047">
        <v>1.5</v>
      </c>
      <c r="B9" s="2048">
        <v>3000</v>
      </c>
      <c r="C9" s="2046">
        <v>18178.649525656623</v>
      </c>
      <c r="D9" s="2049"/>
      <c r="F9" s="2045" t="s">
        <v>3630</v>
      </c>
      <c r="G9" s="2045"/>
      <c r="H9" s="2045"/>
      <c r="I9" s="2046">
        <v>56237.442976000006</v>
      </c>
      <c r="J9" s="1895">
        <f t="shared" si="0"/>
        <v>6.16</v>
      </c>
    </row>
    <row r="10" spans="1:10" ht="12" customHeight="1">
      <c r="A10" s="2047">
        <v>3</v>
      </c>
      <c r="B10" s="2048">
        <v>3000</v>
      </c>
      <c r="C10" s="2046">
        <v>19249.429829469842</v>
      </c>
      <c r="D10" s="2049"/>
      <c r="F10" s="2045" t="s">
        <v>3631</v>
      </c>
      <c r="G10" s="2045"/>
      <c r="H10" s="2045"/>
      <c r="I10" s="2046">
        <v>91521.292720000027</v>
      </c>
      <c r="J10" s="1895">
        <f t="shared" si="0"/>
        <v>6.16</v>
      </c>
    </row>
    <row r="11" spans="1:10" ht="12" customHeight="1">
      <c r="A11" s="3862" t="s">
        <v>3632</v>
      </c>
      <c r="B11" s="3862"/>
      <c r="C11" s="3862"/>
      <c r="D11" s="3862"/>
      <c r="F11" s="2045" t="s">
        <v>3633</v>
      </c>
      <c r="G11" s="2045"/>
      <c r="H11" s="2045"/>
      <c r="I11" s="2046">
        <v>125081.26030400001</v>
      </c>
      <c r="J11" s="1895">
        <f t="shared" si="0"/>
        <v>6.16</v>
      </c>
    </row>
    <row r="12" spans="1:10" ht="12" customHeight="1">
      <c r="A12" s="2047" t="s">
        <v>3634</v>
      </c>
      <c r="B12" s="2048">
        <v>1500</v>
      </c>
      <c r="C12" s="2046">
        <v>20123.285019938096</v>
      </c>
      <c r="D12" s="2049"/>
      <c r="J12" s="1895">
        <f t="shared" si="0"/>
        <v>6.16</v>
      </c>
    </row>
    <row r="13" spans="1:10" ht="12" customHeight="1">
      <c r="A13" s="2047">
        <v>5.5</v>
      </c>
      <c r="B13" s="2048">
        <v>3000</v>
      </c>
      <c r="C13" s="2046">
        <v>20701.752540388919</v>
      </c>
      <c r="D13" s="2049"/>
      <c r="J13" s="1895">
        <f t="shared" si="0"/>
        <v>6.16</v>
      </c>
    </row>
    <row r="14" spans="1:10" ht="12" customHeight="1">
      <c r="A14" s="3862" t="s">
        <v>3635</v>
      </c>
      <c r="B14" s="3862"/>
      <c r="C14" s="3862"/>
      <c r="D14" s="3862"/>
      <c r="J14" s="1895">
        <f t="shared" si="0"/>
        <v>6.16</v>
      </c>
    </row>
    <row r="15" spans="1:10" ht="12" customHeight="1">
      <c r="A15" s="2047">
        <v>4</v>
      </c>
      <c r="B15" s="2048">
        <v>1000</v>
      </c>
      <c r="C15" s="2046">
        <v>51422.070222202681</v>
      </c>
      <c r="D15" s="2046">
        <v>111620.73470052959</v>
      </c>
      <c r="J15" s="1895">
        <f t="shared" si="0"/>
        <v>6.16</v>
      </c>
    </row>
    <row r="16" spans="1:10" ht="12" customHeight="1">
      <c r="A16" s="2047">
        <v>5.5</v>
      </c>
      <c r="B16" s="2048">
        <v>1500</v>
      </c>
      <c r="C16" s="2046">
        <v>51422.070222202681</v>
      </c>
      <c r="D16" s="2046">
        <v>111620.73470052959</v>
      </c>
      <c r="J16" s="1895">
        <f t="shared" si="0"/>
        <v>6.16</v>
      </c>
    </row>
    <row r="17" spans="1:10" ht="12" customHeight="1">
      <c r="A17" s="3862" t="s">
        <v>3636</v>
      </c>
      <c r="B17" s="3862"/>
      <c r="C17" s="3862"/>
      <c r="D17" s="3862"/>
      <c r="J17" s="1895">
        <f t="shared" si="0"/>
        <v>6.16</v>
      </c>
    </row>
    <row r="18" spans="1:10" ht="12" customHeight="1">
      <c r="A18" s="2047">
        <v>11</v>
      </c>
      <c r="B18" s="2048">
        <v>1000</v>
      </c>
      <c r="C18" s="2046">
        <v>76171.727870238014</v>
      </c>
      <c r="D18" s="2046">
        <v>148615.74664020058</v>
      </c>
      <c r="J18" s="1895">
        <f t="shared" si="0"/>
        <v>6.16</v>
      </c>
    </row>
    <row r="19" spans="1:10" ht="12" customHeight="1">
      <c r="A19" s="2047">
        <v>15</v>
      </c>
      <c r="B19" s="2048">
        <v>1500</v>
      </c>
      <c r="C19" s="2046">
        <v>76171.727870238014</v>
      </c>
      <c r="D19" s="2046">
        <v>148615.74664020058</v>
      </c>
      <c r="J19" s="1895">
        <f t="shared" si="0"/>
        <v>6.16</v>
      </c>
    </row>
    <row r="20" spans="1:10" ht="12" customHeight="1">
      <c r="A20" s="3862" t="s">
        <v>3637</v>
      </c>
      <c r="B20" s="3862"/>
      <c r="C20" s="3862"/>
      <c r="D20" s="3862"/>
      <c r="J20" s="1895">
        <f t="shared" si="0"/>
        <v>6.16</v>
      </c>
    </row>
    <row r="21" spans="1:10" ht="12" customHeight="1">
      <c r="A21" s="2047">
        <v>11</v>
      </c>
      <c r="B21" s="2048">
        <v>1000</v>
      </c>
      <c r="C21" s="2046">
        <v>79043.552439852007</v>
      </c>
      <c r="D21" s="2046">
        <v>171794.84570039337</v>
      </c>
      <c r="J21" s="1895">
        <f t="shared" si="0"/>
        <v>6.16</v>
      </c>
    </row>
    <row r="22" spans="1:10" ht="12" customHeight="1">
      <c r="A22" s="2047">
        <v>15</v>
      </c>
      <c r="B22" s="2048">
        <v>1500</v>
      </c>
      <c r="C22" s="2046">
        <v>79727.320194521992</v>
      </c>
      <c r="D22" s="2046">
        <v>171794.84570039337</v>
      </c>
      <c r="J22" s="1895">
        <f t="shared" si="0"/>
        <v>6.16</v>
      </c>
    </row>
    <row r="23" spans="1:10" ht="12" customHeight="1">
      <c r="A23" s="3862" t="s">
        <v>3638</v>
      </c>
      <c r="B23" s="3862"/>
      <c r="C23" s="3862"/>
      <c r="D23" s="3862"/>
      <c r="J23" s="1895">
        <f t="shared" si="0"/>
        <v>6.16</v>
      </c>
    </row>
    <row r="24" spans="1:10" ht="11.25" customHeight="1">
      <c r="A24" s="2047">
        <v>11</v>
      </c>
      <c r="B24" s="2048">
        <v>1000</v>
      </c>
      <c r="C24" s="2046">
        <v>97231.77471407401</v>
      </c>
      <c r="D24" s="2046">
        <v>174617.56331308107</v>
      </c>
      <c r="J24" s="1895">
        <f t="shared" si="0"/>
        <v>6.16</v>
      </c>
    </row>
    <row r="25" spans="1:10" ht="12" customHeight="1">
      <c r="A25" s="2047">
        <v>30</v>
      </c>
      <c r="B25" s="2048">
        <v>1500</v>
      </c>
      <c r="C25" s="2046">
        <v>117642.2421909735</v>
      </c>
      <c r="D25" s="2046">
        <v>195315.52405046677</v>
      </c>
      <c r="F25" s="2050" t="s">
        <v>3639</v>
      </c>
      <c r="G25" s="2050"/>
      <c r="H25" s="2050"/>
      <c r="I25" s="2050"/>
      <c r="J25" s="1895">
        <f t="shared" si="0"/>
        <v>6.16</v>
      </c>
    </row>
    <row r="26" spans="1:10" ht="12" customHeight="1">
      <c r="A26" s="3862" t="s">
        <v>3640</v>
      </c>
      <c r="B26" s="3862"/>
      <c r="C26" s="3862"/>
      <c r="D26" s="3862"/>
      <c r="F26" s="2050" t="s">
        <v>3641</v>
      </c>
      <c r="G26" s="2050"/>
      <c r="H26" s="2050"/>
      <c r="I26" s="2050"/>
      <c r="J26" s="1895">
        <f t="shared" si="0"/>
        <v>6.16</v>
      </c>
    </row>
    <row r="27" spans="1:10" ht="13.5" customHeight="1">
      <c r="A27" s="2047">
        <v>22</v>
      </c>
      <c r="B27" s="2048">
        <v>1000</v>
      </c>
      <c r="C27" s="2046">
        <v>136480.04383213201</v>
      </c>
      <c r="D27" s="2046">
        <v>226050.07653371873</v>
      </c>
      <c r="F27" s="2050" t="s">
        <v>3642</v>
      </c>
      <c r="G27" s="2050"/>
      <c r="H27" s="2050"/>
      <c r="I27" s="2050"/>
      <c r="J27" s="1895">
        <f t="shared" si="0"/>
        <v>6.16</v>
      </c>
    </row>
    <row r="28" spans="1:10" ht="12" customHeight="1">
      <c r="A28" s="2047">
        <v>45</v>
      </c>
      <c r="B28" s="2048">
        <v>1500</v>
      </c>
      <c r="C28" s="2046">
        <v>155762.294513826</v>
      </c>
      <c r="D28" s="2046">
        <v>252859.98858727969</v>
      </c>
      <c r="J28" s="1895">
        <f t="shared" si="0"/>
        <v>6.16</v>
      </c>
    </row>
    <row r="29" spans="1:10" ht="12" customHeight="1">
      <c r="A29" s="3862" t="s">
        <v>3643</v>
      </c>
      <c r="B29" s="3862"/>
      <c r="C29" s="3862"/>
      <c r="D29" s="3862"/>
      <c r="F29" s="2050"/>
      <c r="G29" s="2050"/>
      <c r="H29" s="2050"/>
      <c r="I29" s="2050"/>
      <c r="J29" s="1895">
        <f t="shared" si="0"/>
        <v>6.16</v>
      </c>
    </row>
    <row r="30" spans="1:10" ht="12" customHeight="1">
      <c r="A30" s="2047">
        <v>30</v>
      </c>
      <c r="B30" s="2048">
        <v>1000</v>
      </c>
      <c r="C30" s="2046">
        <v>160548.66879651597</v>
      </c>
      <c r="D30" s="2046">
        <v>259561.28554727556</v>
      </c>
      <c r="F30" s="2050" t="s">
        <v>3644</v>
      </c>
      <c r="G30" s="2050"/>
      <c r="H30" s="2050"/>
      <c r="I30" s="2050"/>
      <c r="J30" s="1895">
        <f t="shared" si="0"/>
        <v>6.16</v>
      </c>
    </row>
    <row r="31" spans="1:10" ht="12" customHeight="1">
      <c r="A31" s="2047">
        <v>75</v>
      </c>
      <c r="B31" s="2048">
        <v>1500</v>
      </c>
      <c r="C31" s="2046">
        <v>208685.91872528405</v>
      </c>
      <c r="D31" s="2046">
        <v>302477.22274067847</v>
      </c>
      <c r="F31" s="2050" t="s">
        <v>3645</v>
      </c>
      <c r="G31" s="2050"/>
      <c r="H31" s="2050"/>
      <c r="I31" s="2050"/>
      <c r="J31" s="1895">
        <f t="shared" si="0"/>
        <v>6.16</v>
      </c>
    </row>
    <row r="32" spans="1:10" ht="12" customHeight="1">
      <c r="A32" s="2047">
        <v>90</v>
      </c>
      <c r="B32" s="2048">
        <v>1500</v>
      </c>
      <c r="C32" s="2046">
        <v>222087.76671681603</v>
      </c>
      <c r="D32" s="2046">
        <v>314429.48309231008</v>
      </c>
      <c r="J32" s="1895">
        <f t="shared" si="0"/>
        <v>6.16</v>
      </c>
    </row>
    <row r="33" spans="1:10" ht="11.25" customHeight="1">
      <c r="A33" s="3862" t="s">
        <v>3646</v>
      </c>
      <c r="B33" s="3863"/>
      <c r="C33" s="3863"/>
      <c r="D33" s="3863"/>
      <c r="J33" s="1895">
        <f t="shared" si="0"/>
        <v>6.16</v>
      </c>
    </row>
    <row r="34" spans="1:10" ht="12.75" customHeight="1">
      <c r="A34" s="3864" t="s">
        <v>3647</v>
      </c>
      <c r="B34" s="3865"/>
      <c r="C34" s="2046">
        <v>122804.688738732</v>
      </c>
      <c r="D34" s="2046">
        <v>226211.40221132731</v>
      </c>
      <c r="F34" s="2050" t="s">
        <v>3648</v>
      </c>
      <c r="G34" s="2050"/>
      <c r="H34" s="2050"/>
      <c r="I34" s="2050"/>
      <c r="J34" s="1895">
        <f t="shared" si="0"/>
        <v>6.16</v>
      </c>
    </row>
    <row r="35" spans="1:10" ht="12" customHeight="1">
      <c r="A35" s="3862" t="s">
        <v>3649</v>
      </c>
      <c r="B35" s="3863"/>
      <c r="C35" s="3863"/>
      <c r="D35" s="3863"/>
      <c r="F35" s="2050" t="s">
        <v>3650</v>
      </c>
      <c r="G35" s="2050"/>
      <c r="H35" s="2050"/>
      <c r="I35" s="2050"/>
      <c r="J35" s="1895">
        <f t="shared" si="0"/>
        <v>6.16</v>
      </c>
    </row>
    <row r="36" spans="1:10" ht="12" customHeight="1">
      <c r="A36" s="3866" t="s">
        <v>3647</v>
      </c>
      <c r="B36" s="3867"/>
      <c r="C36" s="2046">
        <v>115787.46215399999</v>
      </c>
      <c r="D36" s="2046">
        <v>211942.49157900002</v>
      </c>
      <c r="H36" s="2051"/>
      <c r="I36" s="2051"/>
      <c r="J36" s="1895">
        <f t="shared" si="0"/>
        <v>6.16</v>
      </c>
    </row>
    <row r="37" spans="1:10" ht="12" customHeight="1">
      <c r="A37" s="3862" t="s">
        <v>3651</v>
      </c>
      <c r="B37" s="3863"/>
      <c r="C37" s="3868"/>
      <c r="D37" s="2046">
        <v>371114.28081000003</v>
      </c>
      <c r="H37" s="2040"/>
      <c r="I37" s="2051"/>
      <c r="J37" s="1895">
        <f t="shared" si="0"/>
        <v>6.16</v>
      </c>
    </row>
    <row r="38" spans="1:10" ht="12" customHeight="1">
      <c r="A38" s="3862" t="s">
        <v>3652</v>
      </c>
      <c r="B38" s="3863"/>
      <c r="C38" s="3863"/>
      <c r="D38" s="2046">
        <v>356054.72857499996</v>
      </c>
      <c r="H38" s="2040"/>
      <c r="I38" s="2051"/>
      <c r="J38" s="1895">
        <f t="shared" si="0"/>
        <v>6.16</v>
      </c>
    </row>
    <row r="39" spans="1:10" ht="12" customHeight="1">
      <c r="A39" s="3862" t="s">
        <v>3653</v>
      </c>
      <c r="B39" s="3863"/>
      <c r="C39" s="3863"/>
      <c r="D39" s="2046">
        <v>441762.98712000006</v>
      </c>
      <c r="H39" s="2040"/>
      <c r="I39" s="2051"/>
      <c r="J39" s="1895">
        <f t="shared" si="0"/>
        <v>6.16</v>
      </c>
    </row>
    <row r="40" spans="1:10" ht="12" customHeight="1">
      <c r="A40" s="3862" t="s">
        <v>3654</v>
      </c>
      <c r="B40" s="3863"/>
      <c r="C40" s="3863"/>
      <c r="D40" s="2046">
        <v>615839.56160999998</v>
      </c>
      <c r="H40" s="2040"/>
      <c r="I40" s="2051"/>
      <c r="J40" s="1895">
        <f t="shared" si="0"/>
        <v>6.16</v>
      </c>
    </row>
    <row r="41" spans="1:10" ht="12" customHeight="1">
      <c r="A41" s="3862" t="s">
        <v>3655</v>
      </c>
      <c r="B41" s="3863"/>
      <c r="C41" s="3863"/>
      <c r="D41" s="2046">
        <v>743824.59606000001</v>
      </c>
      <c r="H41" s="2040"/>
      <c r="I41" s="2051"/>
      <c r="J41" s="1895">
        <f t="shared" si="0"/>
        <v>6.16</v>
      </c>
    </row>
    <row r="42" spans="1:10" ht="12" customHeight="1">
      <c r="A42" s="3862" t="s">
        <v>3656</v>
      </c>
      <c r="B42" s="3863"/>
      <c r="C42" s="3863"/>
      <c r="D42" s="2046">
        <v>455426.00922000007</v>
      </c>
      <c r="H42" s="2040"/>
      <c r="I42" s="2051"/>
      <c r="J42" s="1895">
        <f t="shared" si="0"/>
        <v>6.16</v>
      </c>
    </row>
    <row r="43" spans="1:10" ht="12" customHeight="1">
      <c r="A43" s="3862" t="s">
        <v>3657</v>
      </c>
      <c r="B43" s="3863"/>
      <c r="C43" s="3863"/>
      <c r="D43" s="2046">
        <v>763170.46805999998</v>
      </c>
      <c r="H43" s="2040"/>
      <c r="I43" s="2051"/>
      <c r="J43" s="1895">
        <f t="shared" si="0"/>
        <v>6.16</v>
      </c>
    </row>
    <row r="44" spans="1:10" ht="12" customHeight="1">
      <c r="A44" s="3862" t="s">
        <v>3658</v>
      </c>
      <c r="B44" s="3863"/>
      <c r="C44" s="3863"/>
      <c r="D44" s="2046">
        <v>635971.35965999996</v>
      </c>
      <c r="H44" s="2040"/>
      <c r="I44" s="2051"/>
      <c r="J44" s="1895">
        <f t="shared" si="0"/>
        <v>6.16</v>
      </c>
    </row>
    <row r="45" spans="1:10" ht="12" customHeight="1">
      <c r="A45" s="3862" t="s">
        <v>3659</v>
      </c>
      <c r="B45" s="3863"/>
      <c r="C45" s="3863"/>
      <c r="D45" s="2046">
        <v>822598.56860999996</v>
      </c>
      <c r="H45" s="2040"/>
      <c r="I45" s="2051"/>
      <c r="J45" s="1895">
        <f t="shared" si="0"/>
        <v>6.16</v>
      </c>
    </row>
    <row r="46" spans="1:10" ht="12" customHeight="1">
      <c r="A46" s="3862" t="s">
        <v>3660</v>
      </c>
      <c r="B46" s="3863"/>
      <c r="C46" s="3863"/>
      <c r="D46" s="2046">
        <v>773774.42414999998</v>
      </c>
      <c r="H46" s="2040"/>
      <c r="I46" s="2051"/>
      <c r="J46" s="1895">
        <f t="shared" si="0"/>
        <v>6.16</v>
      </c>
    </row>
    <row r="47" spans="1:10" ht="12" customHeight="1">
      <c r="A47" s="3862" t="s">
        <v>3661</v>
      </c>
      <c r="B47" s="3863"/>
      <c r="C47" s="3863"/>
      <c r="D47" s="2046">
        <v>847965.84327000007</v>
      </c>
      <c r="H47" s="2040"/>
      <c r="I47" s="2052"/>
      <c r="J47" s="1895">
        <f t="shared" si="0"/>
        <v>6.16</v>
      </c>
    </row>
    <row r="48" spans="1:10" ht="12" customHeight="1"/>
    <row r="49" ht="12" customHeight="1"/>
    <row r="50" ht="12" customHeight="1"/>
    <row r="51" ht="12" customHeight="1"/>
    <row r="52" ht="12" customHeight="1"/>
    <row r="53" ht="12" customHeight="1"/>
    <row r="144" ht="16.5" customHeight="1"/>
    <row r="145" ht="16.5" customHeight="1"/>
    <row r="146" ht="16.5" customHeight="1"/>
    <row r="147" ht="16.5" customHeight="1"/>
    <row r="148" ht="18" customHeight="1"/>
    <row r="149" ht="16.5" customHeight="1"/>
    <row r="150" ht="18" customHeight="1"/>
    <row r="151" ht="16.5" customHeight="1"/>
    <row r="152" ht="16.5" customHeight="1"/>
    <row r="153" ht="18" customHeight="1"/>
    <row r="154" ht="16.5" customHeight="1"/>
    <row r="155" ht="17.25" customHeight="1"/>
  </sheetData>
  <mergeCells count="33">
    <mergeCell ref="A45:C45"/>
    <mergeCell ref="A46:C46"/>
    <mergeCell ref="A47:C47"/>
    <mergeCell ref="A40:C40"/>
    <mergeCell ref="A41:C41"/>
    <mergeCell ref="A42:C42"/>
    <mergeCell ref="A43:C43"/>
    <mergeCell ref="A44:C44"/>
    <mergeCell ref="A35:D35"/>
    <mergeCell ref="A36:B36"/>
    <mergeCell ref="A37:C37"/>
    <mergeCell ref="A38:C38"/>
    <mergeCell ref="A39:C39"/>
    <mergeCell ref="A23:D23"/>
    <mergeCell ref="A26:D26"/>
    <mergeCell ref="A29:D29"/>
    <mergeCell ref="A33:D33"/>
    <mergeCell ref="A34:B34"/>
    <mergeCell ref="A8:D8"/>
    <mergeCell ref="A11:D11"/>
    <mergeCell ref="A14:D14"/>
    <mergeCell ref="A17:D17"/>
    <mergeCell ref="A20:D20"/>
    <mergeCell ref="A4:A5"/>
    <mergeCell ref="B4:B5"/>
    <mergeCell ref="F4:H4"/>
    <mergeCell ref="F5:H5"/>
    <mergeCell ref="A6:D6"/>
    <mergeCell ref="A2:D2"/>
    <mergeCell ref="F2:I2"/>
    <mergeCell ref="A3:B3"/>
    <mergeCell ref="C3:D3"/>
    <mergeCell ref="F3:H3"/>
  </mergeCells>
  <printOptions horizontalCentered="1"/>
  <pageMargins left="0.27559055118110237" right="0" top="0.23" bottom="0.51181102362204722" header="0.3" footer="0.19685039370078741"/>
  <pageSetup paperSize="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J200"/>
  <sheetViews>
    <sheetView view="pageBreakPreview" zoomScaleNormal="100" zoomScaleSheetLayoutView="100" workbookViewId="0">
      <selection activeCell="M13" sqref="M13"/>
    </sheetView>
  </sheetViews>
  <sheetFormatPr defaultRowHeight="12.75"/>
  <cols>
    <col min="1" max="1" width="12.28515625" customWidth="1"/>
    <col min="2" max="2" width="25.42578125" customWidth="1"/>
    <col min="5" max="5" width="13.140625" customWidth="1"/>
    <col min="7" max="7" width="15.5703125" customWidth="1"/>
    <col min="8" max="8" width="20.7109375" customWidth="1"/>
    <col min="10" max="10" width="13.42578125" customWidth="1"/>
  </cols>
  <sheetData>
    <row r="1" spans="1:10" ht="20.100000000000001" customHeight="1">
      <c r="A1" s="2603" t="s">
        <v>222</v>
      </c>
      <c r="B1" s="2605" t="s">
        <v>466</v>
      </c>
      <c r="C1" s="2607" t="s">
        <v>586</v>
      </c>
      <c r="D1" s="2608"/>
      <c r="E1" s="2599" t="s">
        <v>970</v>
      </c>
      <c r="F1" s="2599" t="s">
        <v>224</v>
      </c>
      <c r="G1" s="2599" t="s">
        <v>632</v>
      </c>
      <c r="H1" s="2599" t="s">
        <v>23</v>
      </c>
      <c r="I1" s="2599" t="s">
        <v>227</v>
      </c>
      <c r="J1" s="2601" t="s">
        <v>2237</v>
      </c>
    </row>
    <row r="2" spans="1:10" ht="25.5" customHeight="1">
      <c r="A2" s="2604"/>
      <c r="B2" s="2606"/>
      <c r="C2" s="478" t="s">
        <v>225</v>
      </c>
      <c r="D2" s="478" t="s">
        <v>226</v>
      </c>
      <c r="E2" s="2600"/>
      <c r="F2" s="2600"/>
      <c r="G2" s="2600"/>
      <c r="H2" s="2600"/>
      <c r="I2" s="2600"/>
      <c r="J2" s="2602"/>
    </row>
    <row r="3" spans="1:10" ht="21" customHeight="1">
      <c r="A3" s="2596" t="s">
        <v>15</v>
      </c>
      <c r="B3" s="2597"/>
      <c r="C3" s="2597"/>
      <c r="D3" s="2597"/>
      <c r="E3" s="2597"/>
      <c r="F3" s="2597"/>
      <c r="G3" s="2597"/>
      <c r="H3" s="2597"/>
      <c r="I3" s="2597"/>
      <c r="J3" s="2598"/>
    </row>
    <row r="4" spans="1:10" ht="18" customHeight="1" thickBot="1">
      <c r="A4" s="2593" t="s">
        <v>631</v>
      </c>
      <c r="B4" s="2594"/>
      <c r="C4" s="2594"/>
      <c r="D4" s="2594"/>
      <c r="E4" s="2594"/>
      <c r="F4" s="2594"/>
      <c r="G4" s="2594"/>
      <c r="H4" s="2594"/>
      <c r="I4" s="2594"/>
      <c r="J4" s="2595"/>
    </row>
    <row r="5" spans="1:10" ht="12.75" customHeight="1">
      <c r="A5" s="2590" t="s">
        <v>712</v>
      </c>
      <c r="B5" s="2591"/>
      <c r="C5" s="2591"/>
      <c r="D5" s="2591"/>
      <c r="E5" s="2591"/>
      <c r="F5" s="2591"/>
      <c r="G5" s="2591"/>
      <c r="H5" s="2591"/>
      <c r="I5" s="2591"/>
      <c r="J5" s="2592"/>
    </row>
    <row r="6" spans="1:10" ht="12.75" customHeight="1">
      <c r="A6" s="26"/>
      <c r="B6" s="65" t="s">
        <v>594</v>
      </c>
      <c r="C6" s="170">
        <v>25.2</v>
      </c>
      <c r="D6" s="170">
        <v>27</v>
      </c>
      <c r="E6" s="174">
        <v>5.79</v>
      </c>
      <c r="F6" s="172" t="s">
        <v>218</v>
      </c>
      <c r="G6" s="18" t="s">
        <v>573</v>
      </c>
      <c r="H6" s="116" t="s">
        <v>797</v>
      </c>
      <c r="I6" s="18">
        <v>219</v>
      </c>
      <c r="J6" s="472">
        <f>'VRF MDV (2)'!J3</f>
        <v>1840287.3877091089</v>
      </c>
    </row>
    <row r="7" spans="1:10" ht="13.5" customHeight="1">
      <c r="A7" s="26"/>
      <c r="B7" s="65" t="s">
        <v>595</v>
      </c>
      <c r="C7" s="170">
        <v>28</v>
      </c>
      <c r="D7" s="170">
        <v>31.5</v>
      </c>
      <c r="E7" s="174">
        <v>7.02</v>
      </c>
      <c r="F7" s="172" t="s">
        <v>218</v>
      </c>
      <c r="G7" s="18" t="s">
        <v>574</v>
      </c>
      <c r="H7" s="116" t="s">
        <v>797</v>
      </c>
      <c r="I7" s="18">
        <v>219</v>
      </c>
      <c r="J7" s="472">
        <f>'VRF MDV (2)'!J4</f>
        <v>1950474.3894754273</v>
      </c>
    </row>
    <row r="8" spans="1:10">
      <c r="A8" s="26"/>
      <c r="B8" s="65" t="s">
        <v>596</v>
      </c>
      <c r="C8" s="170">
        <v>33.5</v>
      </c>
      <c r="D8" s="170">
        <v>35</v>
      </c>
      <c r="E8" s="174">
        <v>8.7100000000000009</v>
      </c>
      <c r="F8" s="172" t="s">
        <v>218</v>
      </c>
      <c r="G8" s="18" t="s">
        <v>575</v>
      </c>
      <c r="H8" s="116" t="s">
        <v>797</v>
      </c>
      <c r="I8" s="18">
        <v>237</v>
      </c>
      <c r="J8" s="472">
        <f>'VRF MDV (2)'!J5</f>
        <v>2209221.9757127529</v>
      </c>
    </row>
    <row r="9" spans="1:10">
      <c r="A9" s="26"/>
      <c r="B9" s="65" t="s">
        <v>597</v>
      </c>
      <c r="C9" s="170">
        <v>40</v>
      </c>
      <c r="D9" s="170">
        <v>45</v>
      </c>
      <c r="E9" s="174">
        <v>10.81</v>
      </c>
      <c r="F9" s="172" t="s">
        <v>218</v>
      </c>
      <c r="G9" s="18" t="s">
        <v>576</v>
      </c>
      <c r="H9" s="116" t="s">
        <v>798</v>
      </c>
      <c r="I9" s="18">
        <v>297</v>
      </c>
      <c r="J9" s="472">
        <f>'VRF MDV (2)'!J6</f>
        <v>2501409.3983070198</v>
      </c>
    </row>
    <row r="10" spans="1:10">
      <c r="A10" s="26"/>
      <c r="B10" s="65" t="s">
        <v>598</v>
      </c>
      <c r="C10" s="170">
        <v>45</v>
      </c>
      <c r="D10" s="170">
        <v>50</v>
      </c>
      <c r="E10" s="174">
        <v>12.83</v>
      </c>
      <c r="F10" s="172" t="s">
        <v>218</v>
      </c>
      <c r="G10" s="18" t="s">
        <v>576</v>
      </c>
      <c r="H10" s="116" t="s">
        <v>798</v>
      </c>
      <c r="I10" s="18">
        <v>297</v>
      </c>
      <c r="J10" s="472">
        <f>'VRF MDV (2)'!J7</f>
        <v>2685602.5952895228</v>
      </c>
    </row>
    <row r="11" spans="1:10">
      <c r="A11" s="26"/>
      <c r="B11" s="65" t="s">
        <v>599</v>
      </c>
      <c r="C11" s="170">
        <v>50</v>
      </c>
      <c r="D11" s="170">
        <v>56</v>
      </c>
      <c r="E11" s="174">
        <v>14.47</v>
      </c>
      <c r="F11" s="172" t="s">
        <v>218</v>
      </c>
      <c r="G11" s="18" t="s">
        <v>577</v>
      </c>
      <c r="H11" s="116" t="s">
        <v>798</v>
      </c>
      <c r="I11" s="18">
        <v>305</v>
      </c>
      <c r="J11" s="472">
        <f>'VRF MDV (2)'!J8</f>
        <v>2981079.1821156195</v>
      </c>
    </row>
    <row r="12" spans="1:10">
      <c r="A12" s="26"/>
      <c r="B12" s="65" t="s">
        <v>600</v>
      </c>
      <c r="C12" s="170">
        <v>56</v>
      </c>
      <c r="D12" s="170">
        <v>63</v>
      </c>
      <c r="E12" s="174">
        <v>16.670000000000002</v>
      </c>
      <c r="F12" s="172" t="s">
        <v>218</v>
      </c>
      <c r="G12" s="18" t="s">
        <v>577</v>
      </c>
      <c r="H12" s="116" t="s">
        <v>798</v>
      </c>
      <c r="I12" s="18">
        <v>340</v>
      </c>
      <c r="J12" s="472">
        <f>'VRF MDV (2)'!J9</f>
        <v>3294097.9781781463</v>
      </c>
    </row>
    <row r="13" spans="1:10" ht="13.5" thickBot="1">
      <c r="A13" s="35"/>
      <c r="B13" s="470" t="s">
        <v>601</v>
      </c>
      <c r="C13" s="127">
        <v>61.5</v>
      </c>
      <c r="D13" s="127">
        <v>69</v>
      </c>
      <c r="E13" s="128">
        <v>18.77</v>
      </c>
      <c r="F13" s="468" t="s">
        <v>218</v>
      </c>
      <c r="G13" s="129" t="s">
        <v>577</v>
      </c>
      <c r="H13" s="130" t="s">
        <v>798</v>
      </c>
      <c r="I13" s="129">
        <v>340</v>
      </c>
      <c r="J13" s="476">
        <f>'VRF MDV (2)'!J10</f>
        <v>3525435.8624835513</v>
      </c>
    </row>
    <row r="14" spans="1:10">
      <c r="A14" s="523" t="s">
        <v>714</v>
      </c>
      <c r="B14" s="524"/>
      <c r="C14" s="524"/>
      <c r="D14" s="524"/>
      <c r="E14" s="524"/>
      <c r="F14" s="524"/>
      <c r="G14" s="524"/>
      <c r="H14" s="524"/>
      <c r="I14" s="524"/>
      <c r="J14" s="525"/>
    </row>
    <row r="15" spans="1:10">
      <c r="A15" s="26"/>
      <c r="B15" s="65" t="s">
        <v>795</v>
      </c>
      <c r="C15" s="170">
        <v>40</v>
      </c>
      <c r="D15" s="170">
        <v>45</v>
      </c>
      <c r="E15" s="170">
        <v>11.9</v>
      </c>
      <c r="F15" s="172" t="s">
        <v>218</v>
      </c>
      <c r="G15" s="18">
        <v>62</v>
      </c>
      <c r="H15" s="116" t="s">
        <v>799</v>
      </c>
      <c r="I15" s="18">
        <v>240</v>
      </c>
      <c r="J15" s="472">
        <f>'VRF MDV (2)'!J12</f>
        <v>2167559.2287762337</v>
      </c>
    </row>
    <row r="16" spans="1:10">
      <c r="A16" s="26"/>
      <c r="B16" s="65" t="s">
        <v>796</v>
      </c>
      <c r="C16" s="170">
        <v>45</v>
      </c>
      <c r="D16" s="170">
        <v>50</v>
      </c>
      <c r="E16" s="170">
        <v>13.6</v>
      </c>
      <c r="F16" s="172" t="s">
        <v>218</v>
      </c>
      <c r="G16" s="18">
        <v>62</v>
      </c>
      <c r="H16" s="116" t="s">
        <v>799</v>
      </c>
      <c r="I16" s="18">
        <v>275</v>
      </c>
      <c r="J16" s="472">
        <f>'VRF MDV (2)'!J13</f>
        <v>2332565.6344063929</v>
      </c>
    </row>
    <row r="17" spans="1:10">
      <c r="A17" s="26"/>
      <c r="B17" s="65" t="s">
        <v>68</v>
      </c>
      <c r="C17" s="170">
        <v>53</v>
      </c>
      <c r="D17" s="170">
        <v>59</v>
      </c>
      <c r="E17" s="170">
        <v>16</v>
      </c>
      <c r="F17" s="172" t="s">
        <v>218</v>
      </c>
      <c r="G17" s="18">
        <v>63</v>
      </c>
      <c r="H17" s="116" t="s">
        <v>221</v>
      </c>
      <c r="I17" s="18">
        <v>460</v>
      </c>
      <c r="J17" s="472">
        <f>'VRF MDV (2)'!J14</f>
        <v>3119224.0798524972</v>
      </c>
    </row>
    <row r="18" spans="1:10">
      <c r="A18" s="26"/>
      <c r="B18" s="65" t="s">
        <v>528</v>
      </c>
      <c r="C18" s="170">
        <v>56</v>
      </c>
      <c r="D18" s="170">
        <v>63</v>
      </c>
      <c r="E18" s="170">
        <v>17</v>
      </c>
      <c r="F18" s="172" t="s">
        <v>218</v>
      </c>
      <c r="G18" s="18">
        <v>63</v>
      </c>
      <c r="H18" s="116" t="s">
        <v>800</v>
      </c>
      <c r="I18" s="18">
        <v>360</v>
      </c>
      <c r="J18" s="472">
        <f>'VRF MDV (2)'!J15</f>
        <v>3221188.1710392395</v>
      </c>
    </row>
    <row r="19" spans="1:10">
      <c r="A19" s="26"/>
      <c r="B19" s="65" t="s">
        <v>530</v>
      </c>
      <c r="C19" s="170">
        <v>61.5</v>
      </c>
      <c r="D19" s="170">
        <v>67</v>
      </c>
      <c r="E19" s="170">
        <v>18.8</v>
      </c>
      <c r="F19" s="172" t="s">
        <v>218</v>
      </c>
      <c r="G19" s="18">
        <v>63</v>
      </c>
      <c r="H19" s="116" t="s">
        <v>801</v>
      </c>
      <c r="I19" s="18">
        <v>385</v>
      </c>
      <c r="J19" s="472">
        <f>'VRF MDV (2)'!J16</f>
        <v>3388387.3528239513</v>
      </c>
    </row>
    <row r="20" spans="1:10">
      <c r="A20" s="26"/>
      <c r="B20" s="65" t="s">
        <v>531</v>
      </c>
      <c r="C20" s="170">
        <v>67</v>
      </c>
      <c r="D20" s="170">
        <v>75</v>
      </c>
      <c r="E20" s="170">
        <v>20.8</v>
      </c>
      <c r="F20" s="172" t="s">
        <v>218</v>
      </c>
      <c r="G20" s="18">
        <v>63</v>
      </c>
      <c r="H20" s="116" t="s">
        <v>801</v>
      </c>
      <c r="I20" s="18">
        <v>395</v>
      </c>
      <c r="J20" s="472">
        <f>'VRF MDV (2)'!J17</f>
        <v>3552845.5644154712</v>
      </c>
    </row>
    <row r="21" spans="1:10">
      <c r="A21" s="26"/>
      <c r="B21" s="65" t="s">
        <v>569</v>
      </c>
      <c r="C21" s="170">
        <v>73</v>
      </c>
      <c r="D21" s="170">
        <v>81.5</v>
      </c>
      <c r="E21" s="170">
        <v>22.3</v>
      </c>
      <c r="F21" s="172" t="s">
        <v>218</v>
      </c>
      <c r="G21" s="18">
        <v>64</v>
      </c>
      <c r="H21" s="116" t="s">
        <v>802</v>
      </c>
      <c r="I21" s="18">
        <v>555</v>
      </c>
      <c r="J21" s="472">
        <f>'VRF MDV (2)'!J18</f>
        <v>3812689.5387300733</v>
      </c>
    </row>
    <row r="22" spans="1:10">
      <c r="A22" s="26"/>
      <c r="B22" s="65" t="s">
        <v>570</v>
      </c>
      <c r="C22" s="170">
        <v>78.5</v>
      </c>
      <c r="D22" s="170">
        <v>87.5</v>
      </c>
      <c r="E22" s="170">
        <v>24.2</v>
      </c>
      <c r="F22" s="172" t="s">
        <v>218</v>
      </c>
      <c r="G22" s="18">
        <v>64</v>
      </c>
      <c r="H22" s="116" t="s">
        <v>802</v>
      </c>
      <c r="I22" s="18">
        <v>555</v>
      </c>
      <c r="J22" s="472">
        <f>'VRF MDV (2)'!J19</f>
        <v>3946997.0781964813</v>
      </c>
    </row>
    <row r="23" spans="1:10">
      <c r="A23" s="480"/>
      <c r="B23" s="107" t="s">
        <v>529</v>
      </c>
      <c r="C23" s="170">
        <v>85</v>
      </c>
      <c r="D23" s="170">
        <v>95</v>
      </c>
      <c r="E23" s="170">
        <v>28.3</v>
      </c>
      <c r="F23" s="172" t="s">
        <v>218</v>
      </c>
      <c r="G23" s="18">
        <v>65</v>
      </c>
      <c r="H23" s="116" t="s">
        <v>802</v>
      </c>
      <c r="I23" s="18">
        <v>600</v>
      </c>
      <c r="J23" s="472">
        <f>'VRF MDV (2)'!J20</f>
        <v>4057184.0799627993</v>
      </c>
    </row>
    <row r="24" spans="1:10">
      <c r="A24" s="502"/>
      <c r="B24" s="469" t="s">
        <v>571</v>
      </c>
      <c r="C24" s="127">
        <v>90</v>
      </c>
      <c r="D24" s="127">
        <v>100</v>
      </c>
      <c r="E24" s="127">
        <v>28.5</v>
      </c>
      <c r="F24" s="468" t="s">
        <v>218</v>
      </c>
      <c r="G24" s="129">
        <v>65</v>
      </c>
      <c r="H24" s="130" t="s">
        <v>802</v>
      </c>
      <c r="I24" s="129">
        <v>600</v>
      </c>
      <c r="J24" s="476">
        <f>'VRF MDV (2)'!J21</f>
        <v>4186557.8730814615</v>
      </c>
    </row>
    <row r="25" spans="1:10" ht="12.75" customHeight="1">
      <c r="A25" s="2578" t="s">
        <v>715</v>
      </c>
      <c r="B25" s="2579"/>
      <c r="C25" s="2579"/>
      <c r="D25" s="2579"/>
      <c r="E25" s="2579"/>
      <c r="F25" s="2579"/>
      <c r="G25" s="2579"/>
      <c r="H25" s="2579"/>
      <c r="I25" s="2579"/>
      <c r="J25" s="2580"/>
    </row>
    <row r="26" spans="1:10">
      <c r="A26" s="27"/>
      <c r="B26" s="64" t="s">
        <v>502</v>
      </c>
      <c r="C26" s="131">
        <v>8</v>
      </c>
      <c r="D26" s="131">
        <v>9</v>
      </c>
      <c r="E26" s="132">
        <v>2.0499999999999998</v>
      </c>
      <c r="F26" s="172" t="s">
        <v>218</v>
      </c>
      <c r="G26" s="18">
        <v>56</v>
      </c>
      <c r="H26" s="131" t="s">
        <v>803</v>
      </c>
      <c r="I26" s="18">
        <v>62</v>
      </c>
      <c r="J26" s="472">
        <f>'VRF MDV (2)'!J23</f>
        <v>496663.79900639044</v>
      </c>
    </row>
    <row r="27" spans="1:10">
      <c r="A27" s="27"/>
      <c r="B27" s="64" t="s">
        <v>503</v>
      </c>
      <c r="C27" s="131">
        <v>10.5</v>
      </c>
      <c r="D27" s="131">
        <v>11.2</v>
      </c>
      <c r="E27" s="132">
        <v>2.68</v>
      </c>
      <c r="F27" s="172" t="s">
        <v>218</v>
      </c>
      <c r="G27" s="18">
        <v>57</v>
      </c>
      <c r="H27" s="131" t="s">
        <v>803</v>
      </c>
      <c r="I27" s="18">
        <v>74</v>
      </c>
      <c r="J27" s="472">
        <f>'VRF MDV (2)'!J24</f>
        <v>644676.18943875853</v>
      </c>
    </row>
    <row r="28" spans="1:10">
      <c r="A28" s="482"/>
      <c r="B28" s="479" t="s">
        <v>69</v>
      </c>
      <c r="C28" s="170">
        <v>12.3</v>
      </c>
      <c r="D28" s="170">
        <v>13.2</v>
      </c>
      <c r="E28" s="174">
        <v>3.25</v>
      </c>
      <c r="F28" s="172" t="s">
        <v>218</v>
      </c>
      <c r="G28" s="18">
        <v>57</v>
      </c>
      <c r="H28" s="116" t="s">
        <v>84</v>
      </c>
      <c r="I28" s="18">
        <v>95</v>
      </c>
      <c r="J28" s="472">
        <f>'VRF MDV (2)'!J25</f>
        <v>774598.17659605946</v>
      </c>
    </row>
    <row r="29" spans="1:10">
      <c r="A29" s="27"/>
      <c r="B29" s="64" t="s">
        <v>70</v>
      </c>
      <c r="C29" s="170">
        <v>14</v>
      </c>
      <c r="D29" s="170">
        <v>15.4</v>
      </c>
      <c r="E29" s="174">
        <v>3.95</v>
      </c>
      <c r="F29" s="172" t="s">
        <v>218</v>
      </c>
      <c r="G29" s="18">
        <v>57</v>
      </c>
      <c r="H29" s="116" t="s">
        <v>84</v>
      </c>
      <c r="I29" s="18">
        <v>95</v>
      </c>
      <c r="J29" s="472">
        <f>'VRF MDV (2)'!J26</f>
        <v>844767.01354177471</v>
      </c>
    </row>
    <row r="30" spans="1:10">
      <c r="A30" s="27"/>
      <c r="B30" s="64" t="s">
        <v>71</v>
      </c>
      <c r="C30" s="170">
        <v>15.5</v>
      </c>
      <c r="D30" s="170">
        <v>17</v>
      </c>
      <c r="E30" s="174">
        <v>4.5199999999999996</v>
      </c>
      <c r="F30" s="172" t="s">
        <v>218</v>
      </c>
      <c r="G30" s="18">
        <v>57</v>
      </c>
      <c r="H30" s="116" t="s">
        <v>84</v>
      </c>
      <c r="I30" s="18">
        <v>100</v>
      </c>
      <c r="J30" s="472">
        <f>'VRF MDV (2)'!J27</f>
        <v>951116.65703762416</v>
      </c>
    </row>
    <row r="31" spans="1:10" ht="12.75" customHeight="1">
      <c r="A31" s="2581" t="s">
        <v>716</v>
      </c>
      <c r="B31" s="2582"/>
      <c r="C31" s="2582"/>
      <c r="D31" s="2582"/>
      <c r="E31" s="2582"/>
      <c r="F31" s="2582"/>
      <c r="G31" s="2582"/>
      <c r="H31" s="2582"/>
      <c r="I31" s="2582"/>
      <c r="J31" s="2583"/>
    </row>
    <row r="32" spans="1:10">
      <c r="A32" s="482"/>
      <c r="B32" s="479" t="s">
        <v>72</v>
      </c>
      <c r="C32" s="125">
        <v>12</v>
      </c>
      <c r="D32" s="170">
        <v>13.2</v>
      </c>
      <c r="E32" s="174">
        <v>3.25</v>
      </c>
      <c r="F32" s="172" t="s">
        <v>218</v>
      </c>
      <c r="G32" s="18">
        <v>57</v>
      </c>
      <c r="H32" s="116" t="s">
        <v>84</v>
      </c>
      <c r="I32" s="18">
        <v>95</v>
      </c>
      <c r="J32" s="472">
        <f>'VRF MDV (2)'!J29</f>
        <v>774598.17659605946</v>
      </c>
    </row>
    <row r="33" spans="1:10">
      <c r="A33" s="482"/>
      <c r="B33" s="479" t="s">
        <v>73</v>
      </c>
      <c r="C33" s="125">
        <v>14</v>
      </c>
      <c r="D33" s="170">
        <v>15.4</v>
      </c>
      <c r="E33" s="174">
        <v>3.95</v>
      </c>
      <c r="F33" s="172" t="s">
        <v>218</v>
      </c>
      <c r="G33" s="18">
        <v>57</v>
      </c>
      <c r="H33" s="116" t="s">
        <v>84</v>
      </c>
      <c r="I33" s="18">
        <v>95</v>
      </c>
      <c r="J33" s="472">
        <f>'VRF MDV (2)'!J30</f>
        <v>844767.01354177471</v>
      </c>
    </row>
    <row r="34" spans="1:10">
      <c r="A34" s="27"/>
      <c r="B34" s="64" t="s">
        <v>74</v>
      </c>
      <c r="C34" s="125">
        <v>15.5</v>
      </c>
      <c r="D34" s="170">
        <v>17</v>
      </c>
      <c r="E34" s="174">
        <v>4.5199999999999996</v>
      </c>
      <c r="F34" s="172" t="s">
        <v>218</v>
      </c>
      <c r="G34" s="18">
        <v>57</v>
      </c>
      <c r="H34" s="116" t="s">
        <v>84</v>
      </c>
      <c r="I34" s="18">
        <v>102</v>
      </c>
      <c r="J34" s="472">
        <f>'VRF MDV (2)'!J31</f>
        <v>951116.65703762416</v>
      </c>
    </row>
    <row r="35" spans="1:10">
      <c r="A35" s="27"/>
      <c r="B35" s="64" t="s">
        <v>504</v>
      </c>
      <c r="C35" s="125">
        <v>17.5</v>
      </c>
      <c r="D35" s="170">
        <v>19</v>
      </c>
      <c r="E35" s="174">
        <v>5.3</v>
      </c>
      <c r="F35" s="172" t="s">
        <v>218</v>
      </c>
      <c r="G35" s="18">
        <v>59</v>
      </c>
      <c r="H35" s="116" t="s">
        <v>84</v>
      </c>
      <c r="I35" s="18">
        <v>107</v>
      </c>
      <c r="J35" s="472">
        <f>'VRF MDV (2)'!J32</f>
        <v>1010869.8072492098</v>
      </c>
    </row>
    <row r="36" spans="1:10">
      <c r="A36" s="27"/>
      <c r="B36" s="64" t="s">
        <v>505</v>
      </c>
      <c r="C36" s="125">
        <v>20</v>
      </c>
      <c r="D36" s="170">
        <v>22</v>
      </c>
      <c r="E36" s="174">
        <v>6.1</v>
      </c>
      <c r="F36" s="172" t="s">
        <v>218</v>
      </c>
      <c r="G36" s="18">
        <v>59</v>
      </c>
      <c r="H36" s="116" t="s">
        <v>804</v>
      </c>
      <c r="I36" s="18">
        <v>137</v>
      </c>
      <c r="J36" s="472">
        <f>'VRF MDV (2)'!J33</f>
        <v>1162719.5559520468</v>
      </c>
    </row>
    <row r="37" spans="1:10">
      <c r="A37" s="27"/>
      <c r="B37" s="64" t="s">
        <v>506</v>
      </c>
      <c r="C37" s="125">
        <v>22.4</v>
      </c>
      <c r="D37" s="170">
        <v>24.5</v>
      </c>
      <c r="E37" s="174">
        <v>6.8</v>
      </c>
      <c r="F37" s="172" t="s">
        <v>218</v>
      </c>
      <c r="G37" s="18">
        <v>59</v>
      </c>
      <c r="H37" s="116" t="s">
        <v>804</v>
      </c>
      <c r="I37" s="170">
        <v>146.5</v>
      </c>
      <c r="J37" s="472">
        <f>'VRF MDV (2)'!J34</f>
        <v>1173135.2426861764</v>
      </c>
    </row>
    <row r="38" spans="1:10">
      <c r="A38" s="27"/>
      <c r="B38" s="64" t="s">
        <v>507</v>
      </c>
      <c r="C38" s="125">
        <v>26</v>
      </c>
      <c r="D38" s="170">
        <v>28.5</v>
      </c>
      <c r="E38" s="174">
        <v>7.6</v>
      </c>
      <c r="F38" s="172" t="s">
        <v>218</v>
      </c>
      <c r="G38" s="18">
        <v>60</v>
      </c>
      <c r="H38" s="116" t="s">
        <v>804</v>
      </c>
      <c r="I38" s="18">
        <v>147</v>
      </c>
      <c r="J38" s="472">
        <f>'VRF MDV (2)'!J35</f>
        <v>1318406.6629253521</v>
      </c>
    </row>
    <row r="39" spans="1:10" ht="15.75" customHeight="1">
      <c r="A39" s="2584" t="s">
        <v>2238</v>
      </c>
      <c r="B39" s="2585"/>
      <c r="C39" s="2585"/>
      <c r="D39" s="2585"/>
      <c r="E39" s="2585"/>
      <c r="F39" s="2585"/>
      <c r="G39" s="2585"/>
      <c r="H39" s="2585"/>
      <c r="I39" s="2585"/>
      <c r="J39" s="2586"/>
    </row>
    <row r="40" spans="1:10" ht="12.75" customHeight="1">
      <c r="A40" s="2581" t="s">
        <v>713</v>
      </c>
      <c r="B40" s="2582"/>
      <c r="C40" s="2582"/>
      <c r="D40" s="2582"/>
      <c r="E40" s="2582"/>
      <c r="F40" s="2582"/>
      <c r="G40" s="2582"/>
      <c r="H40" s="2582"/>
      <c r="I40" s="2582"/>
      <c r="J40" s="2583"/>
    </row>
    <row r="41" spans="1:10">
      <c r="A41" s="26"/>
      <c r="B41" s="65" t="s">
        <v>65</v>
      </c>
      <c r="C41" s="170">
        <v>25.2</v>
      </c>
      <c r="D41" s="170">
        <v>27</v>
      </c>
      <c r="E41" s="170">
        <v>4.8</v>
      </c>
      <c r="F41" s="172" t="s">
        <v>218</v>
      </c>
      <c r="G41" s="18">
        <v>51</v>
      </c>
      <c r="H41" s="116" t="s">
        <v>83</v>
      </c>
      <c r="I41" s="18">
        <v>146</v>
      </c>
      <c r="J41" s="472">
        <f>'VRF MDV (2)'!J38</f>
        <v>1572768.6968535697</v>
      </c>
    </row>
    <row r="42" spans="1:10">
      <c r="A42" s="26"/>
      <c r="B42" s="65" t="s">
        <v>66</v>
      </c>
      <c r="C42" s="170">
        <v>28</v>
      </c>
      <c r="D42" s="170">
        <v>31.5</v>
      </c>
      <c r="E42" s="170">
        <v>6.1</v>
      </c>
      <c r="F42" s="172" t="s">
        <v>218</v>
      </c>
      <c r="G42" s="18">
        <v>52</v>
      </c>
      <c r="H42" s="116" t="s">
        <v>83</v>
      </c>
      <c r="I42" s="18">
        <v>146</v>
      </c>
      <c r="J42" s="472">
        <f>'VRF MDV (2)'!J39</f>
        <v>1676377.3701562276</v>
      </c>
    </row>
    <row r="43" spans="1:10">
      <c r="A43" s="26"/>
      <c r="B43" s="65" t="s">
        <v>67</v>
      </c>
      <c r="C43" s="170">
        <v>33.5</v>
      </c>
      <c r="D43" s="170">
        <v>35</v>
      </c>
      <c r="E43" s="170">
        <v>8</v>
      </c>
      <c r="F43" s="172" t="s">
        <v>218</v>
      </c>
      <c r="G43" s="18">
        <v>52</v>
      </c>
      <c r="H43" s="116" t="s">
        <v>83</v>
      </c>
      <c r="I43" s="18">
        <v>146</v>
      </c>
      <c r="J43" s="472">
        <f>'VRF MDV (2)'!J40</f>
        <v>1799721.0288498676</v>
      </c>
    </row>
    <row r="44" spans="1:10" ht="15.75" customHeight="1">
      <c r="A44" s="2584" t="s">
        <v>607</v>
      </c>
      <c r="B44" s="2585"/>
      <c r="C44" s="2585"/>
      <c r="D44" s="2585"/>
      <c r="E44" s="2585"/>
      <c r="F44" s="2585"/>
      <c r="G44" s="2585"/>
      <c r="H44" s="2585"/>
      <c r="I44" s="2585"/>
      <c r="J44" s="2586"/>
    </row>
    <row r="45" spans="1:10" ht="12.75" customHeight="1">
      <c r="A45" s="2578" t="s">
        <v>717</v>
      </c>
      <c r="B45" s="2579"/>
      <c r="C45" s="2579"/>
      <c r="D45" s="2579"/>
      <c r="E45" s="2579"/>
      <c r="F45" s="2579"/>
      <c r="G45" s="2579"/>
      <c r="H45" s="2579"/>
      <c r="I45" s="2579"/>
      <c r="J45" s="2580"/>
    </row>
    <row r="46" spans="1:10">
      <c r="A46" s="29"/>
      <c r="B46" s="54" t="s">
        <v>720</v>
      </c>
      <c r="C46" s="126">
        <v>25.2</v>
      </c>
      <c r="D46" s="24">
        <v>27</v>
      </c>
      <c r="E46" s="24">
        <v>5.73</v>
      </c>
      <c r="F46" s="24" t="s">
        <v>218</v>
      </c>
      <c r="G46" s="24">
        <v>57</v>
      </c>
      <c r="H46" s="24" t="s">
        <v>671</v>
      </c>
      <c r="I46" s="24">
        <v>255</v>
      </c>
      <c r="J46" s="472">
        <f>'VRF MDV (2)'!J43</f>
        <v>1998167.2708369682</v>
      </c>
    </row>
    <row r="47" spans="1:10">
      <c r="A47" s="29"/>
      <c r="B47" s="54" t="s">
        <v>721</v>
      </c>
      <c r="C47" s="126">
        <v>28</v>
      </c>
      <c r="D47" s="24">
        <v>31.5</v>
      </c>
      <c r="E47" s="24">
        <v>6.67</v>
      </c>
      <c r="F47" s="24" t="s">
        <v>218</v>
      </c>
      <c r="G47" s="24">
        <v>57</v>
      </c>
      <c r="H47" s="24" t="s">
        <v>671</v>
      </c>
      <c r="I47" s="24">
        <v>255</v>
      </c>
      <c r="J47" s="472">
        <f>'VRF MDV (2)'!J44</f>
        <v>2184553.2439740244</v>
      </c>
    </row>
    <row r="48" spans="1:10">
      <c r="A48" s="29"/>
      <c r="B48" s="54" t="s">
        <v>722</v>
      </c>
      <c r="C48" s="126">
        <v>33.5</v>
      </c>
      <c r="D48" s="24">
        <v>35</v>
      </c>
      <c r="E48" s="24">
        <v>8.07</v>
      </c>
      <c r="F48" s="24" t="s">
        <v>218</v>
      </c>
      <c r="G48" s="24">
        <v>58</v>
      </c>
      <c r="H48" s="24" t="s">
        <v>671</v>
      </c>
      <c r="I48" s="24">
        <v>255</v>
      </c>
      <c r="J48" s="472">
        <f>'VRF MDV (2)'!J45</f>
        <v>2381354.9038452101</v>
      </c>
    </row>
    <row r="49" spans="1:10">
      <c r="A49" s="29"/>
      <c r="B49" s="54" t="s">
        <v>723</v>
      </c>
      <c r="C49" s="126">
        <v>40</v>
      </c>
      <c r="D49" s="24">
        <v>45</v>
      </c>
      <c r="E49" s="24">
        <v>11.3</v>
      </c>
      <c r="F49" s="24" t="s">
        <v>218</v>
      </c>
      <c r="G49" s="24">
        <v>60</v>
      </c>
      <c r="H49" s="24" t="s">
        <v>671</v>
      </c>
      <c r="I49" s="24">
        <v>303</v>
      </c>
      <c r="J49" s="472">
        <f>'VRF MDV (2)'!J46</f>
        <v>2813880.0003309073</v>
      </c>
    </row>
    <row r="50" spans="1:10">
      <c r="A50" s="29"/>
      <c r="B50" s="54" t="s">
        <v>724</v>
      </c>
      <c r="C50" s="126">
        <v>45</v>
      </c>
      <c r="D50" s="24">
        <v>50</v>
      </c>
      <c r="E50" s="24">
        <v>13.24</v>
      </c>
      <c r="F50" s="24" t="s">
        <v>218</v>
      </c>
      <c r="G50" s="24">
        <v>60</v>
      </c>
      <c r="H50" s="24" t="s">
        <v>671</v>
      </c>
      <c r="I50" s="24">
        <v>303</v>
      </c>
      <c r="J50" s="472">
        <f>'VRF MDV (2)'!J47</f>
        <v>2924615.1961358646</v>
      </c>
    </row>
    <row r="51" spans="1:10" ht="12.75" customHeight="1">
      <c r="A51" s="2578" t="s">
        <v>608</v>
      </c>
      <c r="B51" s="2579"/>
      <c r="C51" s="2579"/>
      <c r="D51" s="2579"/>
      <c r="E51" s="2579"/>
      <c r="F51" s="2579"/>
      <c r="G51" s="2579"/>
      <c r="H51" s="2579"/>
      <c r="I51" s="2579"/>
      <c r="J51" s="2580"/>
    </row>
    <row r="52" spans="1:10">
      <c r="A52" s="29"/>
      <c r="B52" s="54" t="s">
        <v>805</v>
      </c>
      <c r="C52" s="126" t="s">
        <v>218</v>
      </c>
      <c r="D52" s="24" t="s">
        <v>218</v>
      </c>
      <c r="E52" s="24" t="s">
        <v>218</v>
      </c>
      <c r="F52" s="24" t="s">
        <v>218</v>
      </c>
      <c r="G52" s="24" t="s">
        <v>218</v>
      </c>
      <c r="H52" s="24" t="s">
        <v>808</v>
      </c>
      <c r="I52" s="24">
        <v>18</v>
      </c>
      <c r="J52" s="472">
        <f>'VRF MDV (2)'!J49</f>
        <v>234078.85449859686</v>
      </c>
    </row>
    <row r="53" spans="1:10">
      <c r="A53" s="29"/>
      <c r="B53" s="54" t="s">
        <v>609</v>
      </c>
      <c r="C53" s="126" t="s">
        <v>218</v>
      </c>
      <c r="D53" s="24" t="s">
        <v>218</v>
      </c>
      <c r="E53" s="24" t="s">
        <v>218</v>
      </c>
      <c r="F53" s="24" t="s">
        <v>218</v>
      </c>
      <c r="G53" s="24" t="s">
        <v>218</v>
      </c>
      <c r="H53" s="24" t="s">
        <v>808</v>
      </c>
      <c r="I53" s="24">
        <v>19.5</v>
      </c>
      <c r="J53" s="472">
        <f>'VRF MDV (2)'!J50</f>
        <v>244494.54123272645</v>
      </c>
    </row>
    <row r="54" spans="1:10">
      <c r="A54" s="29"/>
      <c r="B54" s="54" t="s">
        <v>610</v>
      </c>
      <c r="C54" s="126" t="s">
        <v>218</v>
      </c>
      <c r="D54" s="24" t="s">
        <v>218</v>
      </c>
      <c r="E54" s="24" t="s">
        <v>218</v>
      </c>
      <c r="F54" s="24" t="s">
        <v>218</v>
      </c>
      <c r="G54" s="24" t="s">
        <v>218</v>
      </c>
      <c r="H54" s="24" t="s">
        <v>809</v>
      </c>
      <c r="I54" s="24">
        <v>31</v>
      </c>
      <c r="J54" s="472">
        <f>'VRF MDV (2)'!J51</f>
        <v>372223.75223547366</v>
      </c>
    </row>
    <row r="55" spans="1:10">
      <c r="A55" s="29"/>
      <c r="B55" s="54" t="s">
        <v>611</v>
      </c>
      <c r="C55" s="126" t="s">
        <v>218</v>
      </c>
      <c r="D55" s="24" t="s">
        <v>218</v>
      </c>
      <c r="E55" s="24" t="s">
        <v>218</v>
      </c>
      <c r="F55" s="24" t="s">
        <v>218</v>
      </c>
      <c r="G55" s="24" t="s">
        <v>218</v>
      </c>
      <c r="H55" s="24" t="s">
        <v>809</v>
      </c>
      <c r="I55" s="24">
        <v>35</v>
      </c>
      <c r="J55" s="472">
        <f>'VRF MDV (2)'!J52</f>
        <v>521880.72478375689</v>
      </c>
    </row>
    <row r="56" spans="1:10">
      <c r="A56" s="29"/>
      <c r="B56" s="54" t="s">
        <v>806</v>
      </c>
      <c r="C56" s="126" t="s">
        <v>218</v>
      </c>
      <c r="D56" s="24" t="s">
        <v>218</v>
      </c>
      <c r="E56" s="24" t="s">
        <v>218</v>
      </c>
      <c r="F56" s="24" t="s">
        <v>218</v>
      </c>
      <c r="G56" s="24" t="s">
        <v>218</v>
      </c>
      <c r="H56" s="24" t="s">
        <v>808</v>
      </c>
      <c r="I56" s="24">
        <v>19.5</v>
      </c>
      <c r="J56" s="472">
        <f>'VRF MDV (2)'!J53</f>
        <v>247235.51142591843</v>
      </c>
    </row>
    <row r="57" spans="1:10">
      <c r="A57" s="29"/>
      <c r="B57" s="54" t="s">
        <v>807</v>
      </c>
      <c r="C57" s="126" t="s">
        <v>218</v>
      </c>
      <c r="D57" s="24" t="s">
        <v>218</v>
      </c>
      <c r="E57" s="24" t="s">
        <v>218</v>
      </c>
      <c r="F57" s="24" t="s">
        <v>218</v>
      </c>
      <c r="G57" s="24" t="s">
        <v>218</v>
      </c>
      <c r="H57" s="24" t="s">
        <v>809</v>
      </c>
      <c r="I57" s="24">
        <v>31</v>
      </c>
      <c r="J57" s="472">
        <f>'VRF MDV (2)'!J54</f>
        <v>386476.7972400721</v>
      </c>
    </row>
    <row r="58" spans="1:10" ht="18" customHeight="1">
      <c r="A58" s="2587" t="s">
        <v>725</v>
      </c>
      <c r="B58" s="2588"/>
      <c r="C58" s="2588"/>
      <c r="D58" s="2588"/>
      <c r="E58" s="2588"/>
      <c r="F58" s="2588"/>
      <c r="G58" s="2588"/>
      <c r="H58" s="2588"/>
      <c r="I58" s="2588"/>
      <c r="J58" s="2589"/>
    </row>
    <row r="59" spans="1:10" ht="12.75" customHeight="1">
      <c r="A59" s="2578" t="s">
        <v>718</v>
      </c>
      <c r="B59" s="2579"/>
      <c r="C59" s="2579"/>
      <c r="D59" s="2579"/>
      <c r="E59" s="2579"/>
      <c r="F59" s="2579"/>
      <c r="G59" s="2579"/>
      <c r="H59" s="2579"/>
      <c r="I59" s="2579"/>
      <c r="J59" s="2580"/>
    </row>
    <row r="60" spans="1:10">
      <c r="A60" s="28"/>
      <c r="B60" s="505" t="s">
        <v>136</v>
      </c>
      <c r="C60" s="19">
        <v>2.2000000000000002</v>
      </c>
      <c r="D60" s="121">
        <v>2.4</v>
      </c>
      <c r="E60" s="121">
        <v>48</v>
      </c>
      <c r="F60" s="19">
        <v>522</v>
      </c>
      <c r="G60" s="121">
        <v>23.4</v>
      </c>
      <c r="H60" s="124" t="s">
        <v>814</v>
      </c>
      <c r="I60" s="19">
        <v>16</v>
      </c>
      <c r="J60" s="472">
        <f>'VRF MDV (2)'!J57</f>
        <v>137048.50965960004</v>
      </c>
    </row>
    <row r="61" spans="1:10">
      <c r="A61" s="28"/>
      <c r="B61" s="505" t="s">
        <v>137</v>
      </c>
      <c r="C61" s="19">
        <v>2.8</v>
      </c>
      <c r="D61" s="121">
        <v>3.2</v>
      </c>
      <c r="E61" s="121">
        <v>48</v>
      </c>
      <c r="F61" s="19">
        <v>522</v>
      </c>
      <c r="G61" s="121">
        <v>23.4</v>
      </c>
      <c r="H61" s="124" t="s">
        <v>814</v>
      </c>
      <c r="I61" s="19">
        <v>16</v>
      </c>
      <c r="J61" s="472">
        <f>'VRF MDV (2)'!J58</f>
        <v>139241.28581415361</v>
      </c>
    </row>
    <row r="62" spans="1:10">
      <c r="A62" s="28"/>
      <c r="B62" s="505" t="s">
        <v>138</v>
      </c>
      <c r="C62" s="19">
        <v>3.6</v>
      </c>
      <c r="D62" s="123">
        <v>4</v>
      </c>
      <c r="E62" s="121">
        <v>56</v>
      </c>
      <c r="F62" s="19">
        <v>610</v>
      </c>
      <c r="G62" s="121">
        <v>28.8</v>
      </c>
      <c r="H62" s="124" t="s">
        <v>814</v>
      </c>
      <c r="I62" s="19">
        <v>18</v>
      </c>
      <c r="J62" s="472">
        <f>'VRF MDV (2)'!J59</f>
        <v>146367.80831645287</v>
      </c>
    </row>
    <row r="63" spans="1:10">
      <c r="A63" s="28"/>
      <c r="B63" s="505" t="s">
        <v>139</v>
      </c>
      <c r="C63" s="19">
        <v>4.5</v>
      </c>
      <c r="D63" s="123">
        <v>5</v>
      </c>
      <c r="E63" s="121">
        <v>56</v>
      </c>
      <c r="F63" s="19">
        <v>610</v>
      </c>
      <c r="G63" s="121">
        <v>28.8</v>
      </c>
      <c r="H63" s="124" t="s">
        <v>814</v>
      </c>
      <c r="I63" s="19">
        <v>18</v>
      </c>
      <c r="J63" s="472">
        <f>'VRF MDV (2)'!J60</f>
        <v>160620.85332105123</v>
      </c>
    </row>
    <row r="64" spans="1:10">
      <c r="A64" s="28"/>
      <c r="B64" s="505" t="s">
        <v>140</v>
      </c>
      <c r="C64" s="19">
        <v>5.6</v>
      </c>
      <c r="D64" s="121">
        <v>6.3</v>
      </c>
      <c r="E64" s="121">
        <v>60</v>
      </c>
      <c r="F64" s="19">
        <v>610</v>
      </c>
      <c r="G64" s="121">
        <v>28.8</v>
      </c>
      <c r="H64" s="124" t="s">
        <v>814</v>
      </c>
      <c r="I64" s="19">
        <v>19</v>
      </c>
      <c r="J64" s="472">
        <f>'VRF MDV (2)'!J61</f>
        <v>175422.09236428802</v>
      </c>
    </row>
    <row r="65" spans="1:10" ht="12.75" customHeight="1">
      <c r="A65" s="2578" t="s">
        <v>478</v>
      </c>
      <c r="B65" s="2579"/>
      <c r="C65" s="2579"/>
      <c r="D65" s="2579"/>
      <c r="E65" s="2579"/>
      <c r="F65" s="2579"/>
      <c r="G65" s="2579"/>
      <c r="H65" s="2579"/>
      <c r="I65" s="2579"/>
      <c r="J65" s="2580"/>
    </row>
    <row r="66" spans="1:10">
      <c r="A66" s="29"/>
      <c r="B66" s="105" t="s">
        <v>141</v>
      </c>
      <c r="C66" s="125">
        <v>2.8</v>
      </c>
      <c r="D66" s="125">
        <v>3.2</v>
      </c>
      <c r="E66" s="18">
        <v>80</v>
      </c>
      <c r="F66" s="125">
        <v>850</v>
      </c>
      <c r="G66" s="125">
        <v>35</v>
      </c>
      <c r="H66" s="116" t="s">
        <v>313</v>
      </c>
      <c r="I66" s="125">
        <v>24</v>
      </c>
      <c r="J66" s="472">
        <f>'VRF MDV (2)'!J63</f>
        <v>152397.94274147524</v>
      </c>
    </row>
    <row r="67" spans="1:10">
      <c r="A67" s="29"/>
      <c r="B67" s="105" t="s">
        <v>142</v>
      </c>
      <c r="C67" s="125">
        <v>3.6</v>
      </c>
      <c r="D67" s="170">
        <v>4</v>
      </c>
      <c r="E67" s="18">
        <v>80</v>
      </c>
      <c r="F67" s="125">
        <v>850</v>
      </c>
      <c r="G67" s="125">
        <v>35</v>
      </c>
      <c r="H67" s="116" t="s">
        <v>313</v>
      </c>
      <c r="I67" s="125">
        <v>24</v>
      </c>
      <c r="J67" s="472">
        <f>'VRF MDV (2)'!J64</f>
        <v>154590.71889602882</v>
      </c>
    </row>
    <row r="68" spans="1:10">
      <c r="A68" s="29"/>
      <c r="B68" s="105" t="s">
        <v>143</v>
      </c>
      <c r="C68" s="125">
        <v>4.5</v>
      </c>
      <c r="D68" s="170">
        <v>5</v>
      </c>
      <c r="E68" s="18">
        <v>90</v>
      </c>
      <c r="F68" s="125">
        <v>860</v>
      </c>
      <c r="G68" s="125">
        <v>35</v>
      </c>
      <c r="H68" s="116" t="s">
        <v>313</v>
      </c>
      <c r="I68" s="125">
        <v>26</v>
      </c>
      <c r="J68" s="472">
        <f>'VRF MDV (2)'!J65</f>
        <v>172681.12217109607</v>
      </c>
    </row>
    <row r="69" spans="1:10">
      <c r="A69" s="29"/>
      <c r="B69" s="105" t="s">
        <v>144</v>
      </c>
      <c r="C69" s="125">
        <v>5.6</v>
      </c>
      <c r="D69" s="125">
        <v>6.3</v>
      </c>
      <c r="E69" s="18">
        <v>75</v>
      </c>
      <c r="F69" s="125">
        <v>860</v>
      </c>
      <c r="G69" s="125">
        <v>35</v>
      </c>
      <c r="H69" s="116" t="s">
        <v>313</v>
      </c>
      <c r="I69" s="125">
        <v>26</v>
      </c>
      <c r="J69" s="472">
        <f>'VRF MDV (2)'!J66</f>
        <v>179807.64467339526</v>
      </c>
    </row>
    <row r="70" spans="1:10">
      <c r="A70" s="29"/>
      <c r="B70" s="105" t="s">
        <v>145</v>
      </c>
      <c r="C70" s="125">
        <v>7.1</v>
      </c>
      <c r="D70" s="170">
        <v>8</v>
      </c>
      <c r="E70" s="18">
        <v>82</v>
      </c>
      <c r="F70" s="125">
        <v>1150</v>
      </c>
      <c r="G70" s="125">
        <v>39</v>
      </c>
      <c r="H70" s="116" t="s">
        <v>313</v>
      </c>
      <c r="I70" s="125">
        <v>26</v>
      </c>
      <c r="J70" s="472">
        <f>'VRF MDV (2)'!J67</f>
        <v>226404.13795765923</v>
      </c>
    </row>
    <row r="71" spans="1:10">
      <c r="A71" s="29"/>
      <c r="B71" s="105" t="s">
        <v>146</v>
      </c>
      <c r="C71" s="170">
        <v>8</v>
      </c>
      <c r="D71" s="170">
        <v>9</v>
      </c>
      <c r="E71" s="18">
        <v>97</v>
      </c>
      <c r="F71" s="125">
        <v>1240</v>
      </c>
      <c r="G71" s="125">
        <v>39</v>
      </c>
      <c r="H71" s="116" t="s">
        <v>313</v>
      </c>
      <c r="I71" s="125">
        <v>26</v>
      </c>
      <c r="J71" s="472">
        <f>'VRF MDV (2)'!J68</f>
        <v>234078.85449859686</v>
      </c>
    </row>
    <row r="72" spans="1:10">
      <c r="A72" s="29"/>
      <c r="B72" s="105" t="s">
        <v>147</v>
      </c>
      <c r="C72" s="125">
        <v>9</v>
      </c>
      <c r="D72" s="170">
        <v>10</v>
      </c>
      <c r="E72" s="18">
        <v>160</v>
      </c>
      <c r="F72" s="125">
        <v>1540</v>
      </c>
      <c r="G72" s="125">
        <v>43</v>
      </c>
      <c r="H72" s="116" t="s">
        <v>317</v>
      </c>
      <c r="I72" s="125">
        <v>32</v>
      </c>
      <c r="J72" s="472">
        <f>'VRF MDV (2)'!J69</f>
        <v>237916.21276906566</v>
      </c>
    </row>
    <row r="73" spans="1:10">
      <c r="A73" s="29"/>
      <c r="B73" s="105" t="s">
        <v>148</v>
      </c>
      <c r="C73" s="125">
        <v>10</v>
      </c>
      <c r="D73" s="170">
        <v>11</v>
      </c>
      <c r="E73" s="18">
        <v>160</v>
      </c>
      <c r="F73" s="125">
        <v>1540</v>
      </c>
      <c r="G73" s="125">
        <v>43</v>
      </c>
      <c r="H73" s="116" t="s">
        <v>317</v>
      </c>
      <c r="I73" s="125">
        <v>32</v>
      </c>
      <c r="J73" s="472">
        <f>'VRF MDV (2)'!J70</f>
        <v>255458.42200549447</v>
      </c>
    </row>
    <row r="74" spans="1:10">
      <c r="A74" s="29"/>
      <c r="B74" s="105" t="s">
        <v>149</v>
      </c>
      <c r="C74" s="125">
        <v>11.2</v>
      </c>
      <c r="D74" s="125">
        <v>12.5</v>
      </c>
      <c r="E74" s="18">
        <v>160</v>
      </c>
      <c r="F74" s="125">
        <v>1540</v>
      </c>
      <c r="G74" s="125">
        <v>43</v>
      </c>
      <c r="H74" s="116" t="s">
        <v>317</v>
      </c>
      <c r="I74" s="125">
        <v>32</v>
      </c>
      <c r="J74" s="472">
        <f>'VRF MDV (2)'!J71</f>
        <v>297669.36298065126</v>
      </c>
    </row>
    <row r="75" spans="1:10">
      <c r="A75" s="29"/>
      <c r="B75" s="105" t="s">
        <v>150</v>
      </c>
      <c r="C75" s="125">
        <v>14</v>
      </c>
      <c r="D75" s="125">
        <v>15</v>
      </c>
      <c r="E75" s="18">
        <v>170</v>
      </c>
      <c r="F75" s="125">
        <v>1800</v>
      </c>
      <c r="G75" s="125">
        <v>44</v>
      </c>
      <c r="H75" s="116" t="s">
        <v>317</v>
      </c>
      <c r="I75" s="125">
        <v>32</v>
      </c>
      <c r="J75" s="472">
        <f>'VRF MDV (2)'!J72</f>
        <v>309181.43779205764</v>
      </c>
    </row>
    <row r="76" spans="1:10" ht="12.75" customHeight="1">
      <c r="A76" s="2578" t="s">
        <v>347</v>
      </c>
      <c r="B76" s="2579"/>
      <c r="C76" s="2579"/>
      <c r="D76" s="2579"/>
      <c r="E76" s="2579"/>
      <c r="F76" s="2579"/>
      <c r="G76" s="2579"/>
      <c r="H76" s="2579"/>
      <c r="I76" s="2579"/>
      <c r="J76" s="2580"/>
    </row>
    <row r="77" spans="1:10">
      <c r="A77" s="30"/>
      <c r="B77" s="506" t="s">
        <v>348</v>
      </c>
      <c r="C77" s="504" t="s">
        <v>477</v>
      </c>
      <c r="D77" s="504"/>
      <c r="E77" s="504"/>
      <c r="F77" s="504"/>
      <c r="G77" s="504"/>
      <c r="H77" s="118" t="s">
        <v>815</v>
      </c>
      <c r="I77" s="119">
        <v>2.5</v>
      </c>
      <c r="J77" s="472">
        <f>'VRF MDV (2)'!J74</f>
        <v>15897.627120513605</v>
      </c>
    </row>
    <row r="78" spans="1:10">
      <c r="A78" s="29"/>
      <c r="B78" s="105" t="s">
        <v>349</v>
      </c>
      <c r="C78" s="504" t="s">
        <v>476</v>
      </c>
      <c r="D78" s="504"/>
      <c r="E78" s="504"/>
      <c r="F78" s="504"/>
      <c r="G78" s="504"/>
      <c r="H78" s="118" t="s">
        <v>816</v>
      </c>
      <c r="I78" s="119">
        <v>6</v>
      </c>
      <c r="J78" s="472">
        <f>'VRF MDV (2)'!J75</f>
        <v>19734.985390982401</v>
      </c>
    </row>
    <row r="79" spans="1:10" ht="12.75" customHeight="1">
      <c r="A79" s="2578" t="s">
        <v>719</v>
      </c>
      <c r="B79" s="2579"/>
      <c r="C79" s="2579"/>
      <c r="D79" s="2579"/>
      <c r="E79" s="2579"/>
      <c r="F79" s="2579"/>
      <c r="G79" s="2579"/>
      <c r="H79" s="2579"/>
      <c r="I79" s="2579"/>
      <c r="J79" s="2580"/>
    </row>
    <row r="80" spans="1:10">
      <c r="A80" s="28"/>
      <c r="B80" s="505" t="s">
        <v>561</v>
      </c>
      <c r="C80" s="19">
        <v>1.8</v>
      </c>
      <c r="D80" s="123">
        <v>2.2000000000000002</v>
      </c>
      <c r="E80" s="121">
        <v>41</v>
      </c>
      <c r="F80" s="19">
        <v>523</v>
      </c>
      <c r="G80" s="121">
        <v>30</v>
      </c>
      <c r="H80" s="124" t="s">
        <v>810</v>
      </c>
      <c r="I80" s="19">
        <v>12.5</v>
      </c>
      <c r="J80" s="472">
        <f>'VRF MDV (2)'!J77</f>
        <v>142530.45004598403</v>
      </c>
    </row>
    <row r="81" spans="1:10">
      <c r="A81" s="28"/>
      <c r="B81" s="505" t="s">
        <v>562</v>
      </c>
      <c r="C81" s="19">
        <v>2.2000000000000002</v>
      </c>
      <c r="D81" s="123">
        <v>2.6</v>
      </c>
      <c r="E81" s="121">
        <v>41</v>
      </c>
      <c r="F81" s="19">
        <v>523</v>
      </c>
      <c r="G81" s="121">
        <v>30</v>
      </c>
      <c r="H81" s="124" t="s">
        <v>810</v>
      </c>
      <c r="I81" s="19">
        <v>12.5</v>
      </c>
      <c r="J81" s="472">
        <f>'VRF MDV (2)'!J78</f>
        <v>151301.55466419843</v>
      </c>
    </row>
    <row r="82" spans="1:10">
      <c r="A82" s="28"/>
      <c r="B82" s="505" t="s">
        <v>563</v>
      </c>
      <c r="C82" s="19">
        <v>2.8</v>
      </c>
      <c r="D82" s="123">
        <v>3.2</v>
      </c>
      <c r="E82" s="121">
        <v>41</v>
      </c>
      <c r="F82" s="19">
        <v>573</v>
      </c>
      <c r="G82" s="121">
        <v>34</v>
      </c>
      <c r="H82" s="124" t="s">
        <v>810</v>
      </c>
      <c r="I82" s="19">
        <v>13</v>
      </c>
      <c r="J82" s="472">
        <f>'VRF MDV (2)'!J79</f>
        <v>165006.40563015844</v>
      </c>
    </row>
    <row r="83" spans="1:10">
      <c r="A83" s="28"/>
      <c r="B83" s="505" t="s">
        <v>564</v>
      </c>
      <c r="C83" s="19">
        <v>3.6</v>
      </c>
      <c r="D83" s="123">
        <v>4</v>
      </c>
      <c r="E83" s="121">
        <v>41</v>
      </c>
      <c r="F83" s="19">
        <v>573</v>
      </c>
      <c r="G83" s="121">
        <v>34</v>
      </c>
      <c r="H83" s="124" t="s">
        <v>810</v>
      </c>
      <c r="I83" s="19">
        <v>13</v>
      </c>
      <c r="J83" s="472">
        <f>'VRF MDV (2)'!J80</f>
        <v>168843.76390062727</v>
      </c>
    </row>
    <row r="84" spans="1:10">
      <c r="A84" s="28"/>
      <c r="B84" s="505" t="s">
        <v>784</v>
      </c>
      <c r="C84" s="19">
        <v>4.5</v>
      </c>
      <c r="D84" s="123">
        <v>5</v>
      </c>
      <c r="E84" s="121">
        <v>48</v>
      </c>
      <c r="F84" s="19">
        <v>693</v>
      </c>
      <c r="G84" s="121">
        <v>35</v>
      </c>
      <c r="H84" s="124" t="s">
        <v>811</v>
      </c>
      <c r="I84" s="19">
        <v>18.5</v>
      </c>
      <c r="J84" s="472">
        <f>'VRF MDV (2)'!J81</f>
        <v>185837.77909841764</v>
      </c>
    </row>
    <row r="85" spans="1:10">
      <c r="A85" s="28"/>
      <c r="B85" s="505" t="s">
        <v>785</v>
      </c>
      <c r="C85" s="19">
        <v>5.6</v>
      </c>
      <c r="D85" s="123">
        <v>6.3</v>
      </c>
      <c r="E85" s="121">
        <v>48</v>
      </c>
      <c r="F85" s="19">
        <v>792</v>
      </c>
      <c r="G85" s="121">
        <v>36</v>
      </c>
      <c r="H85" s="124" t="s">
        <v>811</v>
      </c>
      <c r="I85" s="19">
        <v>18.8</v>
      </c>
      <c r="J85" s="472">
        <f>'VRF MDV (2)'!J82</f>
        <v>196253.46583254728</v>
      </c>
    </row>
    <row r="86" spans="1:10">
      <c r="A86" s="28"/>
      <c r="B86" s="505" t="s">
        <v>786</v>
      </c>
      <c r="C86" s="19">
        <v>7.1</v>
      </c>
      <c r="D86" s="123">
        <v>8</v>
      </c>
      <c r="E86" s="121">
        <v>60</v>
      </c>
      <c r="F86" s="19">
        <v>933</v>
      </c>
      <c r="G86" s="121">
        <v>37</v>
      </c>
      <c r="H86" s="124" t="s">
        <v>811</v>
      </c>
      <c r="I86" s="19">
        <v>19.5</v>
      </c>
      <c r="J86" s="472">
        <f>'VRF MDV (2)'!J83</f>
        <v>206120.95852803846</v>
      </c>
    </row>
    <row r="87" spans="1:10" ht="12.75" customHeight="1">
      <c r="A87" s="2578" t="s">
        <v>789</v>
      </c>
      <c r="B87" s="2579"/>
      <c r="C87" s="2579"/>
      <c r="D87" s="2579"/>
      <c r="E87" s="2579"/>
      <c r="F87" s="2579"/>
      <c r="G87" s="2579"/>
      <c r="H87" s="2579"/>
      <c r="I87" s="2579"/>
      <c r="J87" s="2580"/>
    </row>
    <row r="88" spans="1:10">
      <c r="A88" s="29"/>
      <c r="B88" s="105" t="s">
        <v>565</v>
      </c>
      <c r="C88" s="504" t="s">
        <v>787</v>
      </c>
      <c r="D88" s="504"/>
      <c r="E88" s="504"/>
      <c r="F88" s="504"/>
      <c r="G88" s="504"/>
      <c r="H88" s="118" t="s">
        <v>812</v>
      </c>
      <c r="I88" s="119">
        <v>3.5</v>
      </c>
      <c r="J88" s="472">
        <f>'VRF MDV (2)'!J85</f>
        <v>15897.627120513605</v>
      </c>
    </row>
    <row r="89" spans="1:10">
      <c r="A89" s="29"/>
      <c r="B89" s="105" t="s">
        <v>783</v>
      </c>
      <c r="C89" s="504" t="s">
        <v>788</v>
      </c>
      <c r="D89" s="504"/>
      <c r="E89" s="504"/>
      <c r="F89" s="504"/>
      <c r="G89" s="504"/>
      <c r="H89" s="118" t="s">
        <v>813</v>
      </c>
      <c r="I89" s="119">
        <v>4.5</v>
      </c>
      <c r="J89" s="472">
        <f>'VRF MDV (2)'!J86</f>
        <v>15897.627120513605</v>
      </c>
    </row>
    <row r="90" spans="1:10" ht="13.5" customHeight="1">
      <c r="A90" s="2581" t="s">
        <v>541</v>
      </c>
      <c r="B90" s="2582"/>
      <c r="C90" s="2582"/>
      <c r="D90" s="2582"/>
      <c r="E90" s="2582"/>
      <c r="F90" s="2582"/>
      <c r="G90" s="2582"/>
      <c r="H90" s="2582"/>
      <c r="I90" s="2582"/>
      <c r="J90" s="2583"/>
    </row>
    <row r="91" spans="1:10">
      <c r="A91" s="29"/>
      <c r="B91" s="105" t="s">
        <v>151</v>
      </c>
      <c r="C91" s="170">
        <v>2.2000000000000002</v>
      </c>
      <c r="D91" s="120">
        <v>2.6</v>
      </c>
      <c r="E91" s="122">
        <v>57</v>
      </c>
      <c r="F91" s="18">
        <v>530</v>
      </c>
      <c r="G91" s="18">
        <v>32</v>
      </c>
      <c r="H91" s="116" t="s">
        <v>834</v>
      </c>
      <c r="I91" s="170">
        <v>21.5</v>
      </c>
      <c r="J91" s="472">
        <f>'VRF MDV (2)'!J88</f>
        <v>128825.59908002403</v>
      </c>
    </row>
    <row r="92" spans="1:10">
      <c r="A92" s="29"/>
      <c r="B92" s="105" t="s">
        <v>152</v>
      </c>
      <c r="C92" s="170">
        <v>2.8</v>
      </c>
      <c r="D92" s="170">
        <v>3.2</v>
      </c>
      <c r="E92" s="122">
        <v>57</v>
      </c>
      <c r="F92" s="18">
        <v>530</v>
      </c>
      <c r="G92" s="18">
        <v>32</v>
      </c>
      <c r="H92" s="116" t="s">
        <v>834</v>
      </c>
      <c r="I92" s="170">
        <v>21.5</v>
      </c>
      <c r="J92" s="472">
        <f>'VRF MDV (2)'!J89</f>
        <v>133759.34542776964</v>
      </c>
    </row>
    <row r="93" spans="1:10">
      <c r="A93" s="29"/>
      <c r="B93" s="105" t="s">
        <v>153</v>
      </c>
      <c r="C93" s="170">
        <v>3.6</v>
      </c>
      <c r="D93" s="170">
        <v>4</v>
      </c>
      <c r="E93" s="122">
        <v>61</v>
      </c>
      <c r="F93" s="18">
        <v>530</v>
      </c>
      <c r="G93" s="18">
        <v>36</v>
      </c>
      <c r="H93" s="116" t="s">
        <v>834</v>
      </c>
      <c r="I93" s="170">
        <v>22</v>
      </c>
      <c r="J93" s="472">
        <f>'VRF MDV (2)'!J90</f>
        <v>139241.28581415361</v>
      </c>
    </row>
    <row r="94" spans="1:10">
      <c r="A94" s="29"/>
      <c r="B94" s="105" t="s">
        <v>154</v>
      </c>
      <c r="C94" s="170">
        <v>4.5</v>
      </c>
      <c r="D94" s="170">
        <v>5</v>
      </c>
      <c r="E94" s="122">
        <v>92</v>
      </c>
      <c r="F94" s="18">
        <v>850</v>
      </c>
      <c r="G94" s="18">
        <v>36</v>
      </c>
      <c r="H94" s="116" t="s">
        <v>835</v>
      </c>
      <c r="I94" s="170">
        <v>27</v>
      </c>
      <c r="J94" s="472">
        <f>'VRF MDV (2)'!J91</f>
        <v>169940.15197790405</v>
      </c>
    </row>
    <row r="95" spans="1:10">
      <c r="A95" s="29"/>
      <c r="B95" s="105" t="s">
        <v>155</v>
      </c>
      <c r="C95" s="170">
        <v>5.6</v>
      </c>
      <c r="D95" s="170">
        <v>6.3</v>
      </c>
      <c r="E95" s="122">
        <v>92</v>
      </c>
      <c r="F95" s="18">
        <v>850</v>
      </c>
      <c r="G95" s="18">
        <v>36</v>
      </c>
      <c r="H95" s="116" t="s">
        <v>835</v>
      </c>
      <c r="I95" s="170">
        <v>27</v>
      </c>
      <c r="J95" s="472">
        <f>'VRF MDV (2)'!J92</f>
        <v>174325.70428701121</v>
      </c>
    </row>
    <row r="96" spans="1:10">
      <c r="A96" s="29"/>
      <c r="B96" s="105" t="s">
        <v>156</v>
      </c>
      <c r="C96" s="170">
        <v>7.1</v>
      </c>
      <c r="D96" s="170">
        <v>8</v>
      </c>
      <c r="E96" s="122">
        <v>149</v>
      </c>
      <c r="F96" s="18">
        <v>1050</v>
      </c>
      <c r="G96" s="18">
        <v>36</v>
      </c>
      <c r="H96" s="116" t="s">
        <v>835</v>
      </c>
      <c r="I96" s="170">
        <v>30</v>
      </c>
      <c r="J96" s="472">
        <f>'VRF MDV (2)'!J93</f>
        <v>178711.25659611844</v>
      </c>
    </row>
    <row r="97" spans="1:10">
      <c r="A97" s="29"/>
      <c r="B97" s="105" t="s">
        <v>157</v>
      </c>
      <c r="C97" s="170">
        <v>8</v>
      </c>
      <c r="D97" s="170">
        <v>9</v>
      </c>
      <c r="E97" s="122">
        <v>198</v>
      </c>
      <c r="F97" s="18">
        <v>1226</v>
      </c>
      <c r="G97" s="18">
        <v>37</v>
      </c>
      <c r="H97" s="116" t="s">
        <v>836</v>
      </c>
      <c r="I97" s="170">
        <v>38</v>
      </c>
      <c r="J97" s="472">
        <f>'VRF MDV (2)'!J94</f>
        <v>184741.39102114085</v>
      </c>
    </row>
    <row r="98" spans="1:10">
      <c r="A98" s="29"/>
      <c r="B98" s="105" t="s">
        <v>158</v>
      </c>
      <c r="C98" s="170">
        <v>9</v>
      </c>
      <c r="D98" s="170">
        <v>10</v>
      </c>
      <c r="E98" s="122">
        <v>200</v>
      </c>
      <c r="F98" s="18">
        <v>1226</v>
      </c>
      <c r="G98" s="18">
        <v>37</v>
      </c>
      <c r="H98" s="116" t="s">
        <v>836</v>
      </c>
      <c r="I98" s="170">
        <v>40</v>
      </c>
      <c r="J98" s="472">
        <f>'VRF MDV (2)'!J95</f>
        <v>198446.24198710083</v>
      </c>
    </row>
    <row r="99" spans="1:10">
      <c r="A99" s="29"/>
      <c r="B99" s="105" t="s">
        <v>159</v>
      </c>
      <c r="C99" s="170">
        <v>11.2</v>
      </c>
      <c r="D99" s="170">
        <v>12.5</v>
      </c>
      <c r="E99" s="122">
        <v>313</v>
      </c>
      <c r="F99" s="18">
        <v>1750</v>
      </c>
      <c r="G99" s="18">
        <v>38</v>
      </c>
      <c r="H99" s="116" t="s">
        <v>836</v>
      </c>
      <c r="I99" s="170">
        <v>40</v>
      </c>
      <c r="J99" s="472">
        <f>'VRF MDV (2)'!J96</f>
        <v>218181.22737808322</v>
      </c>
    </row>
    <row r="100" spans="1:10">
      <c r="A100" s="29"/>
      <c r="B100" s="105" t="s">
        <v>160</v>
      </c>
      <c r="C100" s="170">
        <v>14</v>
      </c>
      <c r="D100" s="170">
        <v>15.5</v>
      </c>
      <c r="E100" s="122">
        <v>274</v>
      </c>
      <c r="F100" s="18">
        <v>1918</v>
      </c>
      <c r="G100" s="18">
        <v>39</v>
      </c>
      <c r="H100" s="116" t="s">
        <v>837</v>
      </c>
      <c r="I100" s="170">
        <v>49</v>
      </c>
      <c r="J100" s="472">
        <f>'VRF MDV (2)'!J97</f>
        <v>224759.55584174403</v>
      </c>
    </row>
    <row r="101" spans="1:10" ht="12.75" customHeight="1">
      <c r="A101" s="2581" t="s">
        <v>906</v>
      </c>
      <c r="B101" s="2582"/>
      <c r="C101" s="2582"/>
      <c r="D101" s="2582"/>
      <c r="E101" s="2582"/>
      <c r="F101" s="2582"/>
      <c r="G101" s="2582"/>
      <c r="H101" s="2582"/>
      <c r="I101" s="2582"/>
      <c r="J101" s="2583"/>
    </row>
    <row r="102" spans="1:10">
      <c r="A102" s="29"/>
      <c r="B102" s="105" t="s">
        <v>828</v>
      </c>
      <c r="C102" s="170">
        <v>2.2000000000000002</v>
      </c>
      <c r="D102" s="120">
        <v>2.6</v>
      </c>
      <c r="E102" s="121">
        <v>57</v>
      </c>
      <c r="F102" s="18">
        <v>538</v>
      </c>
      <c r="G102" s="18">
        <v>32</v>
      </c>
      <c r="H102" s="116" t="s">
        <v>832</v>
      </c>
      <c r="I102" s="170">
        <v>17.5</v>
      </c>
      <c r="J102" s="472">
        <f>'VRF MDV (2)'!J99</f>
        <v>126632.82292547045</v>
      </c>
    </row>
    <row r="103" spans="1:10">
      <c r="A103" s="29"/>
      <c r="B103" s="105" t="s">
        <v>829</v>
      </c>
      <c r="C103" s="170">
        <v>2.8</v>
      </c>
      <c r="D103" s="170">
        <v>3.2</v>
      </c>
      <c r="E103" s="121">
        <v>57</v>
      </c>
      <c r="F103" s="18">
        <v>538</v>
      </c>
      <c r="G103" s="18">
        <v>32</v>
      </c>
      <c r="H103" s="116" t="s">
        <v>832</v>
      </c>
      <c r="I103" s="170">
        <v>17.5</v>
      </c>
      <c r="J103" s="472">
        <f>'VRF MDV (2)'!J100</f>
        <v>130470.18119593922</v>
      </c>
    </row>
    <row r="104" spans="1:10">
      <c r="A104" s="29"/>
      <c r="B104" s="105" t="s">
        <v>830</v>
      </c>
      <c r="C104" s="170">
        <v>3.6</v>
      </c>
      <c r="D104" s="170">
        <v>4</v>
      </c>
      <c r="E104" s="121">
        <v>61</v>
      </c>
      <c r="F104" s="18">
        <v>597</v>
      </c>
      <c r="G104" s="18">
        <v>33.799999999999997</v>
      </c>
      <c r="H104" s="116" t="s">
        <v>832</v>
      </c>
      <c r="I104" s="170">
        <v>17.5</v>
      </c>
      <c r="J104" s="472">
        <f>'VRF MDV (2)'!J101</f>
        <v>132662.95735049283</v>
      </c>
    </row>
    <row r="105" spans="1:10">
      <c r="A105" s="29"/>
      <c r="B105" s="105" t="s">
        <v>831</v>
      </c>
      <c r="C105" s="170">
        <v>4.5</v>
      </c>
      <c r="D105" s="170">
        <v>5</v>
      </c>
      <c r="E105" s="121">
        <v>98</v>
      </c>
      <c r="F105" s="18">
        <v>811</v>
      </c>
      <c r="G105" s="18">
        <v>34</v>
      </c>
      <c r="H105" s="116" t="s">
        <v>833</v>
      </c>
      <c r="I105" s="170">
        <v>22.5</v>
      </c>
      <c r="J105" s="472">
        <f>'VRF MDV (2)'!J102</f>
        <v>156783.49505058242</v>
      </c>
    </row>
    <row r="106" spans="1:10" ht="12.75" customHeight="1">
      <c r="A106" s="2578" t="s">
        <v>697</v>
      </c>
      <c r="B106" s="2579"/>
      <c r="C106" s="2579"/>
      <c r="D106" s="2579"/>
      <c r="E106" s="2579"/>
      <c r="F106" s="2579"/>
      <c r="G106" s="2579"/>
      <c r="H106" s="2579"/>
      <c r="I106" s="2579"/>
      <c r="J106" s="2580"/>
    </row>
    <row r="107" spans="1:10">
      <c r="A107" s="31"/>
      <c r="B107" s="503" t="s">
        <v>161</v>
      </c>
      <c r="C107" s="170">
        <v>7.1</v>
      </c>
      <c r="D107" s="170">
        <v>8</v>
      </c>
      <c r="E107" s="18">
        <v>263</v>
      </c>
      <c r="F107" s="18">
        <v>1400</v>
      </c>
      <c r="G107" s="170">
        <v>44</v>
      </c>
      <c r="H107" s="116" t="s">
        <v>370</v>
      </c>
      <c r="I107" s="170">
        <v>45</v>
      </c>
      <c r="J107" s="472">
        <f>'VRF MDV (2)'!J104</f>
        <v>218181.22737808322</v>
      </c>
    </row>
    <row r="108" spans="1:10">
      <c r="A108" s="31"/>
      <c r="B108" s="503" t="s">
        <v>162</v>
      </c>
      <c r="C108" s="170">
        <v>8</v>
      </c>
      <c r="D108" s="170">
        <v>9</v>
      </c>
      <c r="E108" s="18">
        <v>263</v>
      </c>
      <c r="F108" s="18">
        <v>1400</v>
      </c>
      <c r="G108" s="170">
        <v>44.5</v>
      </c>
      <c r="H108" s="116" t="s">
        <v>370</v>
      </c>
      <c r="I108" s="170">
        <v>45</v>
      </c>
      <c r="J108" s="472">
        <f>'VRF MDV (2)'!J105</f>
        <v>230241.49622812806</v>
      </c>
    </row>
    <row r="109" spans="1:10">
      <c r="A109" s="31"/>
      <c r="B109" s="503" t="s">
        <v>163</v>
      </c>
      <c r="C109" s="170">
        <v>9</v>
      </c>
      <c r="D109" s="170">
        <v>10</v>
      </c>
      <c r="E109" s="18">
        <v>423</v>
      </c>
      <c r="F109" s="18">
        <v>1940</v>
      </c>
      <c r="G109" s="170">
        <v>47</v>
      </c>
      <c r="H109" s="116" t="s">
        <v>370</v>
      </c>
      <c r="I109" s="170">
        <v>46.5</v>
      </c>
      <c r="J109" s="472">
        <f>'VRF MDV (2)'!J106</f>
        <v>250524.67565774886</v>
      </c>
    </row>
    <row r="110" spans="1:10">
      <c r="A110" s="31"/>
      <c r="B110" s="503" t="s">
        <v>164</v>
      </c>
      <c r="C110" s="170">
        <v>11.2</v>
      </c>
      <c r="D110" s="170">
        <v>12.5</v>
      </c>
      <c r="E110" s="18">
        <v>524</v>
      </c>
      <c r="F110" s="18">
        <v>2115</v>
      </c>
      <c r="G110" s="170">
        <v>47</v>
      </c>
      <c r="H110" s="116" t="s">
        <v>370</v>
      </c>
      <c r="I110" s="170">
        <v>50.6</v>
      </c>
      <c r="J110" s="472">
        <f>'VRF MDV (2)'!J107</f>
        <v>262584.94450779364</v>
      </c>
    </row>
    <row r="111" spans="1:10">
      <c r="A111" s="31"/>
      <c r="B111" s="503" t="s">
        <v>165</v>
      </c>
      <c r="C111" s="170">
        <v>14</v>
      </c>
      <c r="D111" s="170">
        <v>16</v>
      </c>
      <c r="E111" s="18">
        <v>724</v>
      </c>
      <c r="F111" s="18">
        <v>3000</v>
      </c>
      <c r="G111" s="170">
        <v>48</v>
      </c>
      <c r="H111" s="116" t="s">
        <v>371</v>
      </c>
      <c r="I111" s="170">
        <v>68</v>
      </c>
      <c r="J111" s="472">
        <f>'VRF MDV (2)'!J108</f>
        <v>282319.92989877606</v>
      </c>
    </row>
    <row r="112" spans="1:10">
      <c r="A112" s="31"/>
      <c r="B112" s="503" t="s">
        <v>166</v>
      </c>
      <c r="C112" s="170">
        <v>16</v>
      </c>
      <c r="D112" s="170">
        <v>17</v>
      </c>
      <c r="E112" s="18">
        <v>940</v>
      </c>
      <c r="F112" s="18">
        <v>3620</v>
      </c>
      <c r="G112" s="170">
        <v>50</v>
      </c>
      <c r="H112" s="116" t="s">
        <v>371</v>
      </c>
      <c r="I112" s="170">
        <v>70</v>
      </c>
      <c r="J112" s="472">
        <f>'VRF MDV (2)'!J109</f>
        <v>295476.58682609769</v>
      </c>
    </row>
    <row r="113" spans="1:10">
      <c r="A113" s="29"/>
      <c r="B113" s="105" t="s">
        <v>167</v>
      </c>
      <c r="C113" s="170">
        <v>20</v>
      </c>
      <c r="D113" s="170">
        <v>22.5</v>
      </c>
      <c r="E113" s="18">
        <v>1516</v>
      </c>
      <c r="F113" s="18">
        <v>4465</v>
      </c>
      <c r="G113" s="170">
        <v>52</v>
      </c>
      <c r="H113" s="116" t="s">
        <v>372</v>
      </c>
      <c r="I113" s="170">
        <v>115</v>
      </c>
      <c r="J113" s="472">
        <f>'VRF MDV (2)'!J110</f>
        <v>396344.28993556328</v>
      </c>
    </row>
    <row r="114" spans="1:10">
      <c r="A114" s="29"/>
      <c r="B114" s="105" t="s">
        <v>168</v>
      </c>
      <c r="C114" s="170">
        <v>25</v>
      </c>
      <c r="D114" s="170">
        <v>26</v>
      </c>
      <c r="E114" s="18">
        <v>1516</v>
      </c>
      <c r="F114" s="18">
        <v>4465</v>
      </c>
      <c r="G114" s="170">
        <v>52</v>
      </c>
      <c r="H114" s="116" t="s">
        <v>372</v>
      </c>
      <c r="I114" s="170">
        <v>115</v>
      </c>
      <c r="J114" s="472">
        <f>'VRF MDV (2)'!J111</f>
        <v>400181.64820603211</v>
      </c>
    </row>
    <row r="115" spans="1:10">
      <c r="A115" s="29"/>
      <c r="B115" s="105" t="s">
        <v>169</v>
      </c>
      <c r="C115" s="170">
        <v>28</v>
      </c>
      <c r="D115" s="170">
        <v>31.5</v>
      </c>
      <c r="E115" s="18">
        <v>1516</v>
      </c>
      <c r="F115" s="18">
        <v>4465</v>
      </c>
      <c r="G115" s="170">
        <v>52</v>
      </c>
      <c r="H115" s="116" t="s">
        <v>372</v>
      </c>
      <c r="I115" s="170">
        <v>115</v>
      </c>
      <c r="J115" s="472">
        <f>'VRF MDV (2)'!J112</f>
        <v>404567.20051513927</v>
      </c>
    </row>
    <row r="116" spans="1:10" ht="13.5" customHeight="1">
      <c r="A116" s="2581" t="s">
        <v>508</v>
      </c>
      <c r="B116" s="2582"/>
      <c r="C116" s="2582"/>
      <c r="D116" s="2582"/>
      <c r="E116" s="2582"/>
      <c r="F116" s="2582"/>
      <c r="G116" s="2582"/>
      <c r="H116" s="2582"/>
      <c r="I116" s="2582"/>
      <c r="J116" s="2583"/>
    </row>
    <row r="117" spans="1:10">
      <c r="A117" s="26"/>
      <c r="B117" s="65" t="s">
        <v>509</v>
      </c>
      <c r="C117" s="18">
        <v>40</v>
      </c>
      <c r="D117" s="18">
        <v>45</v>
      </c>
      <c r="E117" s="18">
        <v>2700</v>
      </c>
      <c r="F117" s="18">
        <v>7490</v>
      </c>
      <c r="G117" s="18">
        <v>56</v>
      </c>
      <c r="H117" s="118" t="s">
        <v>827</v>
      </c>
      <c r="I117" s="119">
        <v>232</v>
      </c>
      <c r="J117" s="472">
        <f>'VRF MDV (2)'!J114</f>
        <v>859568.25258501153</v>
      </c>
    </row>
    <row r="118" spans="1:10">
      <c r="A118" s="26"/>
      <c r="B118" s="65" t="s">
        <v>510</v>
      </c>
      <c r="C118" s="18">
        <v>45</v>
      </c>
      <c r="D118" s="18">
        <v>50</v>
      </c>
      <c r="E118" s="18">
        <v>2700</v>
      </c>
      <c r="F118" s="18">
        <v>7490</v>
      </c>
      <c r="G118" s="18">
        <v>56</v>
      </c>
      <c r="H118" s="118" t="s">
        <v>827</v>
      </c>
      <c r="I118" s="119">
        <v>232</v>
      </c>
      <c r="J118" s="472">
        <f>'VRF MDV (2)'!J115</f>
        <v>895200.86509650736</v>
      </c>
    </row>
    <row r="119" spans="1:10">
      <c r="A119" s="26"/>
      <c r="B119" s="65" t="s">
        <v>511</v>
      </c>
      <c r="C119" s="18">
        <v>56</v>
      </c>
      <c r="D119" s="18">
        <v>63</v>
      </c>
      <c r="E119" s="18">
        <v>3400</v>
      </c>
      <c r="F119" s="18">
        <v>9625</v>
      </c>
      <c r="G119" s="18">
        <v>57</v>
      </c>
      <c r="H119" s="118" t="s">
        <v>827</v>
      </c>
      <c r="I119" s="119">
        <v>232</v>
      </c>
      <c r="J119" s="472">
        <f>'VRF MDV (2)'!J116</f>
        <v>940700.9703034946</v>
      </c>
    </row>
    <row r="120" spans="1:10" ht="29.25" customHeight="1">
      <c r="A120" s="2581" t="s">
        <v>542</v>
      </c>
      <c r="B120" s="2582"/>
      <c r="C120" s="2582"/>
      <c r="D120" s="2582"/>
      <c r="E120" s="2582"/>
      <c r="F120" s="2582"/>
      <c r="G120" s="2582"/>
      <c r="H120" s="2582"/>
      <c r="I120" s="2582"/>
      <c r="J120" s="2583"/>
    </row>
    <row r="121" spans="1:10">
      <c r="A121" s="26"/>
      <c r="B121" s="65" t="s">
        <v>467</v>
      </c>
      <c r="C121" s="170">
        <v>12.5</v>
      </c>
      <c r="D121" s="170">
        <v>10.5</v>
      </c>
      <c r="E121" s="18">
        <v>430</v>
      </c>
      <c r="F121" s="18">
        <v>1700</v>
      </c>
      <c r="G121" s="18">
        <v>50</v>
      </c>
      <c r="H121" s="118" t="s">
        <v>826</v>
      </c>
      <c r="I121" s="119">
        <v>69.5</v>
      </c>
      <c r="J121" s="472">
        <f>'VRF MDV (2)'!J118</f>
        <v>320145.31856482569</v>
      </c>
    </row>
    <row r="122" spans="1:10">
      <c r="A122" s="26"/>
      <c r="B122" s="65" t="s">
        <v>468</v>
      </c>
      <c r="C122" s="170">
        <v>14</v>
      </c>
      <c r="D122" s="170">
        <v>12</v>
      </c>
      <c r="E122" s="18">
        <v>430</v>
      </c>
      <c r="F122" s="18">
        <v>1700</v>
      </c>
      <c r="G122" s="18">
        <v>50</v>
      </c>
      <c r="H122" s="118" t="s">
        <v>826</v>
      </c>
      <c r="I122" s="119">
        <v>69.5</v>
      </c>
      <c r="J122" s="472">
        <f>'VRF MDV (2)'!J119</f>
        <v>331109.19933759369</v>
      </c>
    </row>
    <row r="123" spans="1:10">
      <c r="A123" s="26"/>
      <c r="B123" s="65" t="s">
        <v>469</v>
      </c>
      <c r="C123" s="170">
        <v>20</v>
      </c>
      <c r="D123" s="170">
        <v>18</v>
      </c>
      <c r="E123" s="18">
        <v>2000</v>
      </c>
      <c r="F123" s="18">
        <v>3150</v>
      </c>
      <c r="G123" s="18">
        <v>51</v>
      </c>
      <c r="H123" s="118" t="s">
        <v>373</v>
      </c>
      <c r="I123" s="119">
        <v>115</v>
      </c>
      <c r="J123" s="472">
        <f>'VRF MDV (2)'!J120</f>
        <v>549838.62075431529</v>
      </c>
    </row>
    <row r="124" spans="1:10">
      <c r="A124" s="26"/>
      <c r="B124" s="65" t="s">
        <v>470</v>
      </c>
      <c r="C124" s="170">
        <v>25</v>
      </c>
      <c r="D124" s="170">
        <v>20</v>
      </c>
      <c r="E124" s="18">
        <v>2126</v>
      </c>
      <c r="F124" s="18">
        <v>3300</v>
      </c>
      <c r="G124" s="18">
        <v>52</v>
      </c>
      <c r="H124" s="118" t="s">
        <v>373</v>
      </c>
      <c r="I124" s="119">
        <v>115</v>
      </c>
      <c r="J124" s="472">
        <f>'VRF MDV (2)'!J121</f>
        <v>561350.69556572172</v>
      </c>
    </row>
    <row r="125" spans="1:10">
      <c r="A125" s="26"/>
      <c r="B125" s="65" t="s">
        <v>471</v>
      </c>
      <c r="C125" s="170">
        <v>28</v>
      </c>
      <c r="D125" s="170">
        <v>22</v>
      </c>
      <c r="E125" s="18">
        <v>2126</v>
      </c>
      <c r="F125" s="18">
        <v>3300</v>
      </c>
      <c r="G125" s="18">
        <v>52</v>
      </c>
      <c r="H125" s="118" t="s">
        <v>373</v>
      </c>
      <c r="I125" s="119">
        <v>115</v>
      </c>
      <c r="J125" s="472">
        <f>'VRF MDV (2)'!J122</f>
        <v>567929.02402938262</v>
      </c>
    </row>
    <row r="126" spans="1:10" ht="12.75" customHeight="1">
      <c r="A126" s="2581" t="s">
        <v>350</v>
      </c>
      <c r="B126" s="2582"/>
      <c r="C126" s="2582"/>
      <c r="D126" s="2582"/>
      <c r="E126" s="2582"/>
      <c r="F126" s="2582"/>
      <c r="G126" s="2582"/>
      <c r="H126" s="2582"/>
      <c r="I126" s="2582"/>
      <c r="J126" s="2583"/>
    </row>
    <row r="127" spans="1:10">
      <c r="A127" s="29"/>
      <c r="B127" s="105" t="s">
        <v>525</v>
      </c>
      <c r="C127" s="170">
        <v>1.5</v>
      </c>
      <c r="D127" s="170">
        <v>1.7</v>
      </c>
      <c r="E127" s="18">
        <v>28</v>
      </c>
      <c r="F127" s="18">
        <v>427</v>
      </c>
      <c r="G127" s="18">
        <v>28</v>
      </c>
      <c r="H127" s="116" t="s">
        <v>85</v>
      </c>
      <c r="I127" s="117">
        <v>12.4</v>
      </c>
      <c r="J127" s="472">
        <f>'VRF MDV (2)'!J124</f>
        <v>110187.00176631843</v>
      </c>
    </row>
    <row r="128" spans="1:10">
      <c r="A128" s="29"/>
      <c r="B128" s="105" t="s">
        <v>75</v>
      </c>
      <c r="C128" s="170">
        <v>2.2000000000000002</v>
      </c>
      <c r="D128" s="170">
        <v>2.6</v>
      </c>
      <c r="E128" s="18">
        <v>28</v>
      </c>
      <c r="F128" s="18">
        <v>525</v>
      </c>
      <c r="G128" s="18">
        <v>29</v>
      </c>
      <c r="H128" s="116" t="s">
        <v>85</v>
      </c>
      <c r="I128" s="117">
        <v>13</v>
      </c>
      <c r="J128" s="472">
        <f>'VRF MDV (2)'!J125</f>
        <v>112927.97195951043</v>
      </c>
    </row>
    <row r="129" spans="1:10">
      <c r="A129" s="29"/>
      <c r="B129" s="105" t="s">
        <v>76</v>
      </c>
      <c r="C129" s="170">
        <v>2.8</v>
      </c>
      <c r="D129" s="170">
        <v>3.2</v>
      </c>
      <c r="E129" s="18">
        <v>28</v>
      </c>
      <c r="F129" s="18">
        <v>525</v>
      </c>
      <c r="G129" s="18">
        <v>29</v>
      </c>
      <c r="H129" s="116" t="s">
        <v>85</v>
      </c>
      <c r="I129" s="117">
        <v>13</v>
      </c>
      <c r="J129" s="472">
        <f>'VRF MDV (2)'!J126</f>
        <v>118409.91234589444</v>
      </c>
    </row>
    <row r="130" spans="1:10">
      <c r="A130" s="29"/>
      <c r="B130" s="105" t="s">
        <v>77</v>
      </c>
      <c r="C130" s="170">
        <v>3.6</v>
      </c>
      <c r="D130" s="170">
        <v>4</v>
      </c>
      <c r="E130" s="18">
        <v>28</v>
      </c>
      <c r="F130" s="18">
        <v>590</v>
      </c>
      <c r="G130" s="18">
        <v>29</v>
      </c>
      <c r="H130" s="116" t="s">
        <v>85</v>
      </c>
      <c r="I130" s="117">
        <v>13</v>
      </c>
      <c r="J130" s="472">
        <f>'VRF MDV (2)'!J127</f>
        <v>124440.04677091682</v>
      </c>
    </row>
    <row r="131" spans="1:10">
      <c r="A131" s="29"/>
      <c r="B131" s="105" t="s">
        <v>78</v>
      </c>
      <c r="C131" s="170">
        <v>4.5</v>
      </c>
      <c r="D131" s="170">
        <v>5</v>
      </c>
      <c r="E131" s="18">
        <v>45</v>
      </c>
      <c r="F131" s="18">
        <v>860</v>
      </c>
      <c r="G131" s="18">
        <v>34</v>
      </c>
      <c r="H131" s="116" t="s">
        <v>817</v>
      </c>
      <c r="I131" s="117">
        <v>15.1</v>
      </c>
      <c r="J131" s="472">
        <f>'VRF MDV (2)'!J128</f>
        <v>142530.45004598403</v>
      </c>
    </row>
    <row r="132" spans="1:10">
      <c r="A132" s="29"/>
      <c r="B132" s="105" t="s">
        <v>79</v>
      </c>
      <c r="C132" s="170">
        <v>5.6</v>
      </c>
      <c r="D132" s="170">
        <v>6.3</v>
      </c>
      <c r="E132" s="18">
        <v>45</v>
      </c>
      <c r="F132" s="18">
        <v>925</v>
      </c>
      <c r="G132" s="18">
        <v>34</v>
      </c>
      <c r="H132" s="116" t="s">
        <v>817</v>
      </c>
      <c r="I132" s="117">
        <v>15.1</v>
      </c>
      <c r="J132" s="472">
        <f>'VRF MDV (2)'!J129</f>
        <v>146367.80831645287</v>
      </c>
    </row>
    <row r="133" spans="1:10">
      <c r="A133" s="29"/>
      <c r="B133" s="105" t="s">
        <v>80</v>
      </c>
      <c r="C133" s="170">
        <v>7.1</v>
      </c>
      <c r="D133" s="170">
        <v>8</v>
      </c>
      <c r="E133" s="18">
        <v>79</v>
      </c>
      <c r="F133" s="18">
        <v>1190</v>
      </c>
      <c r="G133" s="18">
        <v>42</v>
      </c>
      <c r="H133" s="116" t="s">
        <v>818</v>
      </c>
      <c r="I133" s="117">
        <v>19.899999999999999</v>
      </c>
      <c r="J133" s="472">
        <f>'VRF MDV (2)'!J130</f>
        <v>150753.36062556002</v>
      </c>
    </row>
    <row r="134" spans="1:10">
      <c r="A134" s="29"/>
      <c r="B134" s="105" t="s">
        <v>81</v>
      </c>
      <c r="C134" s="170">
        <v>8</v>
      </c>
      <c r="D134" s="170">
        <v>9</v>
      </c>
      <c r="E134" s="18">
        <v>86</v>
      </c>
      <c r="F134" s="18">
        <v>1320</v>
      </c>
      <c r="G134" s="18">
        <v>38</v>
      </c>
      <c r="H134" s="116" t="s">
        <v>818</v>
      </c>
      <c r="I134" s="117">
        <v>19.899999999999999</v>
      </c>
      <c r="J134" s="472">
        <f>'VRF MDV (2)'!J131</f>
        <v>154590.71889602882</v>
      </c>
    </row>
    <row r="135" spans="1:10">
      <c r="A135" s="29"/>
      <c r="B135" s="105" t="s">
        <v>82</v>
      </c>
      <c r="C135" s="170">
        <v>9</v>
      </c>
      <c r="D135" s="170">
        <v>10</v>
      </c>
      <c r="E135" s="18">
        <v>86</v>
      </c>
      <c r="F135" s="18">
        <v>1320</v>
      </c>
      <c r="G135" s="18">
        <v>38</v>
      </c>
      <c r="H135" s="116" t="s">
        <v>818</v>
      </c>
      <c r="I135" s="117">
        <v>19.899999999999999</v>
      </c>
      <c r="J135" s="472">
        <f>'VRF MDV (2)'!J132</f>
        <v>159524.46524377441</v>
      </c>
    </row>
    <row r="136" spans="1:10" ht="12.75" customHeight="1">
      <c r="A136" s="2578" t="s">
        <v>351</v>
      </c>
      <c r="B136" s="2579"/>
      <c r="C136" s="2579"/>
      <c r="D136" s="2579"/>
      <c r="E136" s="2579"/>
      <c r="F136" s="2579"/>
      <c r="G136" s="2579"/>
      <c r="H136" s="2579"/>
      <c r="I136" s="2579"/>
      <c r="J136" s="2580"/>
    </row>
    <row r="137" spans="1:10">
      <c r="A137" s="29"/>
      <c r="B137" s="105" t="s">
        <v>170</v>
      </c>
      <c r="C137" s="170">
        <v>3.6</v>
      </c>
      <c r="D137" s="170">
        <v>4</v>
      </c>
      <c r="E137" s="18">
        <v>49</v>
      </c>
      <c r="F137" s="18">
        <v>650</v>
      </c>
      <c r="G137" s="18">
        <v>36</v>
      </c>
      <c r="H137" s="116" t="s">
        <v>819</v>
      </c>
      <c r="I137" s="18">
        <v>26</v>
      </c>
      <c r="J137" s="472">
        <f>'VRF MDV (2)'!J134</f>
        <v>178711.25659611844</v>
      </c>
    </row>
    <row r="138" spans="1:10">
      <c r="A138" s="29"/>
      <c r="B138" s="105" t="s">
        <v>171</v>
      </c>
      <c r="C138" s="170">
        <v>4.5</v>
      </c>
      <c r="D138" s="170">
        <v>5</v>
      </c>
      <c r="E138" s="18">
        <v>120</v>
      </c>
      <c r="F138" s="18">
        <v>800</v>
      </c>
      <c r="G138" s="18">
        <v>38</v>
      </c>
      <c r="H138" s="116" t="s">
        <v>819</v>
      </c>
      <c r="I138" s="18">
        <v>28</v>
      </c>
      <c r="J138" s="472">
        <f>'VRF MDV (2)'!J135</f>
        <v>186934.16717569443</v>
      </c>
    </row>
    <row r="139" spans="1:10">
      <c r="A139" s="29"/>
      <c r="B139" s="105" t="s">
        <v>172</v>
      </c>
      <c r="C139" s="170">
        <v>5.6</v>
      </c>
      <c r="D139" s="170">
        <v>6.3</v>
      </c>
      <c r="E139" s="18">
        <v>122</v>
      </c>
      <c r="F139" s="18">
        <v>800</v>
      </c>
      <c r="G139" s="18">
        <v>38</v>
      </c>
      <c r="H139" s="116" t="s">
        <v>819</v>
      </c>
      <c r="I139" s="18">
        <v>28</v>
      </c>
      <c r="J139" s="472">
        <f>'VRF MDV (2)'!J136</f>
        <v>191319.71948480164</v>
      </c>
    </row>
    <row r="140" spans="1:10">
      <c r="A140" s="29"/>
      <c r="B140" s="105" t="s">
        <v>173</v>
      </c>
      <c r="C140" s="170">
        <v>7.1</v>
      </c>
      <c r="D140" s="170">
        <v>8</v>
      </c>
      <c r="E140" s="18">
        <v>125</v>
      </c>
      <c r="F140" s="18">
        <v>800</v>
      </c>
      <c r="G140" s="18">
        <v>38</v>
      </c>
      <c r="H140" s="116" t="s">
        <v>819</v>
      </c>
      <c r="I140" s="18">
        <v>29</v>
      </c>
      <c r="J140" s="472">
        <f>'VRF MDV (2)'!J137</f>
        <v>204476.37641212324</v>
      </c>
    </row>
    <row r="141" spans="1:10">
      <c r="A141" s="29"/>
      <c r="B141" s="105" t="s">
        <v>174</v>
      </c>
      <c r="C141" s="170">
        <v>8</v>
      </c>
      <c r="D141" s="170">
        <v>9</v>
      </c>
      <c r="E141" s="18">
        <v>130</v>
      </c>
      <c r="F141" s="18">
        <v>1200</v>
      </c>
      <c r="G141" s="18">
        <v>40</v>
      </c>
      <c r="H141" s="116" t="s">
        <v>820</v>
      </c>
      <c r="I141" s="18">
        <v>34.5</v>
      </c>
      <c r="J141" s="472">
        <f>'VRF MDV (2)'!J138</f>
        <v>212151.09295306084</v>
      </c>
    </row>
    <row r="142" spans="1:10">
      <c r="A142" s="29"/>
      <c r="B142" s="105" t="s">
        <v>175</v>
      </c>
      <c r="C142" s="170">
        <v>9</v>
      </c>
      <c r="D142" s="170">
        <v>10</v>
      </c>
      <c r="E142" s="18">
        <v>130</v>
      </c>
      <c r="F142" s="18">
        <v>1200</v>
      </c>
      <c r="G142" s="18">
        <v>40</v>
      </c>
      <c r="H142" s="116" t="s">
        <v>820</v>
      </c>
      <c r="I142" s="18">
        <v>34.5</v>
      </c>
      <c r="J142" s="472">
        <f>'VRF MDV (2)'!J139</f>
        <v>225855.94391902085</v>
      </c>
    </row>
    <row r="143" spans="1:10">
      <c r="A143" s="29"/>
      <c r="B143" s="105" t="s">
        <v>176</v>
      </c>
      <c r="C143" s="170">
        <v>11.2</v>
      </c>
      <c r="D143" s="170">
        <v>12.5</v>
      </c>
      <c r="E143" s="18">
        <v>182</v>
      </c>
      <c r="F143" s="18">
        <v>1980</v>
      </c>
      <c r="G143" s="18">
        <v>42</v>
      </c>
      <c r="H143" s="116" t="s">
        <v>821</v>
      </c>
      <c r="I143" s="18">
        <v>54</v>
      </c>
      <c r="J143" s="472">
        <f>'VRF MDV (2)'!J140</f>
        <v>249976.48161911045</v>
      </c>
    </row>
    <row r="144" spans="1:10">
      <c r="A144" s="29"/>
      <c r="B144" s="105" t="s">
        <v>177</v>
      </c>
      <c r="C144" s="170">
        <v>14</v>
      </c>
      <c r="D144" s="170">
        <v>15.5</v>
      </c>
      <c r="E144" s="18">
        <v>182</v>
      </c>
      <c r="F144" s="18">
        <v>1980</v>
      </c>
      <c r="G144" s="18">
        <v>42</v>
      </c>
      <c r="H144" s="116" t="s">
        <v>821</v>
      </c>
      <c r="I144" s="18">
        <v>54</v>
      </c>
      <c r="J144" s="472">
        <f>'VRF MDV (2)'!J141</f>
        <v>255458.42200549447</v>
      </c>
    </row>
    <row r="145" spans="1:10">
      <c r="A145" s="29"/>
      <c r="B145" s="105" t="s">
        <v>185</v>
      </c>
      <c r="C145" s="170">
        <v>16</v>
      </c>
      <c r="D145" s="170">
        <v>18</v>
      </c>
      <c r="E145" s="18">
        <v>300</v>
      </c>
      <c r="F145" s="18">
        <v>1980</v>
      </c>
      <c r="G145" s="18">
        <v>42</v>
      </c>
      <c r="H145" s="116" t="s">
        <v>822</v>
      </c>
      <c r="I145" s="170">
        <v>57.5</v>
      </c>
      <c r="J145" s="472">
        <f>'VRF MDV (2)'!J142</f>
        <v>319048.93048754882</v>
      </c>
    </row>
    <row r="146" spans="1:10" ht="12.75" customHeight="1">
      <c r="A146" s="2578" t="s">
        <v>545</v>
      </c>
      <c r="B146" s="2579"/>
      <c r="C146" s="2579"/>
      <c r="D146" s="2579"/>
      <c r="E146" s="2579"/>
      <c r="F146" s="2579"/>
      <c r="G146" s="2579"/>
      <c r="H146" s="2579"/>
      <c r="I146" s="2579"/>
      <c r="J146" s="2580"/>
    </row>
    <row r="147" spans="1:10">
      <c r="A147" s="29"/>
      <c r="B147" s="105" t="s">
        <v>178</v>
      </c>
      <c r="C147" s="170">
        <v>2.2000000000000002</v>
      </c>
      <c r="D147" s="170">
        <v>2.4</v>
      </c>
      <c r="E147" s="18">
        <v>40</v>
      </c>
      <c r="F147" s="18">
        <v>530</v>
      </c>
      <c r="G147" s="18">
        <v>33</v>
      </c>
      <c r="H147" s="116" t="s">
        <v>823</v>
      </c>
      <c r="I147" s="18">
        <v>30</v>
      </c>
      <c r="J147" s="472">
        <f>'VRF MDV (2)'!J144</f>
        <v>139241.28581415361</v>
      </c>
    </row>
    <row r="148" spans="1:10">
      <c r="A148" s="29"/>
      <c r="B148" s="105" t="s">
        <v>179</v>
      </c>
      <c r="C148" s="170">
        <v>2.8</v>
      </c>
      <c r="D148" s="170">
        <v>3.2</v>
      </c>
      <c r="E148" s="18">
        <v>46</v>
      </c>
      <c r="F148" s="18">
        <v>569</v>
      </c>
      <c r="G148" s="18">
        <v>33</v>
      </c>
      <c r="H148" s="116" t="s">
        <v>823</v>
      </c>
      <c r="I148" s="18">
        <v>30</v>
      </c>
      <c r="J148" s="472">
        <f>'VRF MDV (2)'!J145</f>
        <v>140337.67389143043</v>
      </c>
    </row>
    <row r="149" spans="1:10">
      <c r="A149" s="29"/>
      <c r="B149" s="105" t="s">
        <v>180</v>
      </c>
      <c r="C149" s="170">
        <v>3.6</v>
      </c>
      <c r="D149" s="170">
        <v>4</v>
      </c>
      <c r="E149" s="18">
        <v>40</v>
      </c>
      <c r="F149" s="18">
        <v>624</v>
      </c>
      <c r="G149" s="18">
        <v>34</v>
      </c>
      <c r="H149" s="116" t="s">
        <v>824</v>
      </c>
      <c r="I149" s="18">
        <v>37</v>
      </c>
      <c r="J149" s="472">
        <f>'VRF MDV (2)'!J146</f>
        <v>155687.10697330561</v>
      </c>
    </row>
    <row r="150" spans="1:10">
      <c r="A150" s="29"/>
      <c r="B150" s="105" t="s">
        <v>181</v>
      </c>
      <c r="C150" s="170">
        <v>4.5</v>
      </c>
      <c r="D150" s="170">
        <v>5</v>
      </c>
      <c r="E150" s="18">
        <v>40</v>
      </c>
      <c r="F150" s="18">
        <v>660</v>
      </c>
      <c r="G150" s="18">
        <v>34</v>
      </c>
      <c r="H150" s="116" t="s">
        <v>824</v>
      </c>
      <c r="I150" s="18">
        <v>37</v>
      </c>
      <c r="J150" s="472">
        <f>'VRF MDV (2)'!J147</f>
        <v>164458.21159152</v>
      </c>
    </row>
    <row r="151" spans="1:10">
      <c r="A151" s="29"/>
      <c r="B151" s="105" t="s">
        <v>182</v>
      </c>
      <c r="C151" s="170">
        <v>5.6</v>
      </c>
      <c r="D151" s="170">
        <v>6.3</v>
      </c>
      <c r="E151" s="18">
        <v>88</v>
      </c>
      <c r="F151" s="18">
        <v>1150</v>
      </c>
      <c r="G151" s="18">
        <v>35</v>
      </c>
      <c r="H151" s="116" t="s">
        <v>825</v>
      </c>
      <c r="I151" s="18">
        <v>44</v>
      </c>
      <c r="J151" s="472">
        <f>'VRF MDV (2)'!J148</f>
        <v>176518.48044156484</v>
      </c>
    </row>
    <row r="152" spans="1:10">
      <c r="A152" s="29"/>
      <c r="B152" s="105" t="s">
        <v>183</v>
      </c>
      <c r="C152" s="170">
        <v>7.1</v>
      </c>
      <c r="D152" s="170">
        <v>8</v>
      </c>
      <c r="E152" s="18">
        <v>130</v>
      </c>
      <c r="F152" s="18">
        <v>1380</v>
      </c>
      <c r="G152" s="18">
        <v>39</v>
      </c>
      <c r="H152" s="116" t="s">
        <v>825</v>
      </c>
      <c r="I152" s="18">
        <v>44</v>
      </c>
      <c r="J152" s="472">
        <f>'VRF MDV (2)'!J149</f>
        <v>182548.61486658725</v>
      </c>
    </row>
    <row r="153" spans="1:10">
      <c r="A153" s="29"/>
      <c r="B153" s="105" t="s">
        <v>184</v>
      </c>
      <c r="C153" s="170">
        <v>8</v>
      </c>
      <c r="D153" s="170">
        <v>9</v>
      </c>
      <c r="E153" s="18">
        <v>130</v>
      </c>
      <c r="F153" s="18">
        <v>1332</v>
      </c>
      <c r="G153" s="18">
        <v>39</v>
      </c>
      <c r="H153" s="116" t="s">
        <v>825</v>
      </c>
      <c r="I153" s="18">
        <v>44</v>
      </c>
      <c r="J153" s="472">
        <f>'VRF MDV (2)'!J150</f>
        <v>194060.68967799362</v>
      </c>
    </row>
    <row r="154" spans="1:10" ht="15.75" customHeight="1">
      <c r="A154" s="2584" t="s">
        <v>16</v>
      </c>
      <c r="B154" s="2585"/>
      <c r="C154" s="2585"/>
      <c r="D154" s="2585"/>
      <c r="E154" s="2585"/>
      <c r="F154" s="2585"/>
      <c r="G154" s="2585"/>
      <c r="H154" s="2585"/>
      <c r="I154" s="2585"/>
      <c r="J154" s="2586"/>
    </row>
    <row r="155" spans="1:10" ht="12.75" customHeight="1">
      <c r="A155" s="2578" t="s">
        <v>728</v>
      </c>
      <c r="B155" s="2579"/>
      <c r="C155" s="2579"/>
      <c r="D155" s="2579"/>
      <c r="E155" s="2579"/>
      <c r="F155" s="2579"/>
      <c r="G155" s="2579"/>
      <c r="H155" s="2579"/>
      <c r="I155" s="2579"/>
      <c r="J155" s="2580"/>
    </row>
    <row r="156" spans="1:10">
      <c r="A156" s="29" t="s">
        <v>86</v>
      </c>
      <c r="B156" s="105" t="s">
        <v>572</v>
      </c>
      <c r="C156" s="2569" t="s">
        <v>479</v>
      </c>
      <c r="D156" s="2570"/>
      <c r="E156" s="2570"/>
      <c r="F156" s="2570"/>
      <c r="G156" s="2570"/>
      <c r="H156" s="2571"/>
      <c r="I156" s="172">
        <v>0.48</v>
      </c>
      <c r="J156" s="472">
        <f>'VRF MDV (2)'!J153</f>
        <v>11512.074811406401</v>
      </c>
    </row>
    <row r="157" spans="1:10">
      <c r="A157" s="29"/>
      <c r="B157" s="105" t="s">
        <v>578</v>
      </c>
      <c r="C157" s="2569" t="s">
        <v>480</v>
      </c>
      <c r="D157" s="2570"/>
      <c r="E157" s="2570"/>
      <c r="F157" s="2570"/>
      <c r="G157" s="2570"/>
      <c r="H157" s="2571"/>
      <c r="I157" s="172">
        <v>0.6</v>
      </c>
      <c r="J157" s="472">
        <f>'VRF MDV (2)'!J154</f>
        <v>12608.462888683202</v>
      </c>
    </row>
    <row r="158" spans="1:10">
      <c r="A158" s="29"/>
      <c r="B158" s="105" t="s">
        <v>579</v>
      </c>
      <c r="C158" s="2569" t="s">
        <v>481</v>
      </c>
      <c r="D158" s="2570"/>
      <c r="E158" s="2570"/>
      <c r="F158" s="2570"/>
      <c r="G158" s="2570"/>
      <c r="H158" s="2571"/>
      <c r="I158" s="172">
        <v>0.87</v>
      </c>
      <c r="J158" s="472">
        <f>'VRF MDV (2)'!J155</f>
        <v>23024.149622812802</v>
      </c>
    </row>
    <row r="159" spans="1:10">
      <c r="A159" s="29"/>
      <c r="B159" s="105" t="s">
        <v>580</v>
      </c>
      <c r="C159" s="2569" t="s">
        <v>482</v>
      </c>
      <c r="D159" s="2570"/>
      <c r="E159" s="2570"/>
      <c r="F159" s="2570"/>
      <c r="G159" s="2570"/>
      <c r="H159" s="2571"/>
      <c r="I159" s="172">
        <v>1.3</v>
      </c>
      <c r="J159" s="472">
        <f>'VRF MDV (2)'!J156</f>
        <v>38373.582704688015</v>
      </c>
    </row>
    <row r="160" spans="1:10">
      <c r="A160" s="29"/>
      <c r="B160" s="105" t="s">
        <v>581</v>
      </c>
      <c r="C160" s="2569" t="s">
        <v>483</v>
      </c>
      <c r="D160" s="2570"/>
      <c r="E160" s="2570"/>
      <c r="F160" s="2570"/>
      <c r="G160" s="2570"/>
      <c r="H160" s="2571"/>
      <c r="I160" s="172">
        <v>1.6</v>
      </c>
      <c r="J160" s="472">
        <f>'VRF MDV (2)'!J157</f>
        <v>43307.329052433604</v>
      </c>
    </row>
    <row r="161" spans="1:10" ht="12.75" customHeight="1">
      <c r="A161" s="2578" t="s">
        <v>729</v>
      </c>
      <c r="B161" s="2579"/>
      <c r="C161" s="2579"/>
      <c r="D161" s="2579"/>
      <c r="E161" s="2579"/>
      <c r="F161" s="2579"/>
      <c r="G161" s="2579"/>
      <c r="H161" s="2579"/>
      <c r="I161" s="2579"/>
      <c r="J161" s="2580"/>
    </row>
    <row r="162" spans="1:10">
      <c r="A162" s="29" t="s">
        <v>87</v>
      </c>
      <c r="B162" s="105" t="s">
        <v>582</v>
      </c>
      <c r="C162" s="2569" t="s">
        <v>357</v>
      </c>
      <c r="D162" s="2570"/>
      <c r="E162" s="2570"/>
      <c r="F162" s="2570"/>
      <c r="G162" s="2570"/>
      <c r="H162" s="2571"/>
      <c r="I162" s="89">
        <v>1.4</v>
      </c>
      <c r="J162" s="472">
        <f>'VRF MDV (2)'!J159</f>
        <v>32343.448279665605</v>
      </c>
    </row>
    <row r="163" spans="1:10">
      <c r="A163" s="29" t="s">
        <v>984</v>
      </c>
      <c r="B163" s="105" t="s">
        <v>583</v>
      </c>
      <c r="C163" s="2569" t="s">
        <v>358</v>
      </c>
      <c r="D163" s="2570"/>
      <c r="E163" s="2570"/>
      <c r="F163" s="2570"/>
      <c r="G163" s="2570"/>
      <c r="H163" s="2571"/>
      <c r="I163" s="89">
        <v>2.7</v>
      </c>
      <c r="J163" s="472">
        <f>'VRF MDV (2)'!J160</f>
        <v>61945.926366139218</v>
      </c>
    </row>
    <row r="164" spans="1:10">
      <c r="A164" s="29"/>
      <c r="B164" s="105" t="s">
        <v>584</v>
      </c>
      <c r="C164" s="2569" t="s">
        <v>359</v>
      </c>
      <c r="D164" s="2570"/>
      <c r="E164" s="2570"/>
      <c r="F164" s="2570"/>
      <c r="G164" s="2570"/>
      <c r="H164" s="2571"/>
      <c r="I164" s="89">
        <v>4</v>
      </c>
      <c r="J164" s="472">
        <f>'VRF MDV (2)'!J161</f>
        <v>110187.00176631843</v>
      </c>
    </row>
    <row r="165" spans="1:10" ht="12.75" customHeight="1">
      <c r="A165" s="2578" t="s">
        <v>612</v>
      </c>
      <c r="B165" s="2579"/>
      <c r="C165" s="2579"/>
      <c r="D165" s="2579"/>
      <c r="E165" s="2579"/>
      <c r="F165" s="2579"/>
      <c r="G165" s="2579"/>
      <c r="H165" s="2579"/>
      <c r="I165" s="2579"/>
      <c r="J165" s="2580"/>
    </row>
    <row r="166" spans="1:10">
      <c r="A166" s="29"/>
      <c r="B166" s="54" t="s">
        <v>613</v>
      </c>
      <c r="C166" s="2563" t="s">
        <v>618</v>
      </c>
      <c r="D166" s="2564"/>
      <c r="E166" s="2564"/>
      <c r="F166" s="2564"/>
      <c r="G166" s="2564"/>
      <c r="H166" s="2564"/>
      <c r="I166" s="2565"/>
      <c r="J166" s="472">
        <f>'VRF MDV (2)'!J163</f>
        <v>17542.209236428804</v>
      </c>
    </row>
    <row r="167" spans="1:10">
      <c r="A167" s="29"/>
      <c r="B167" s="54" t="s">
        <v>614</v>
      </c>
      <c r="C167" s="2563" t="s">
        <v>619</v>
      </c>
      <c r="D167" s="2564"/>
      <c r="E167" s="2564"/>
      <c r="F167" s="2564"/>
      <c r="G167" s="2564"/>
      <c r="H167" s="2564"/>
      <c r="I167" s="2565"/>
      <c r="J167" s="472">
        <f>'VRF MDV (2)'!J164</f>
        <v>21379.567506897605</v>
      </c>
    </row>
    <row r="168" spans="1:10">
      <c r="A168" s="29"/>
      <c r="B168" s="54" t="s">
        <v>615</v>
      </c>
      <c r="C168" s="2563" t="s">
        <v>620</v>
      </c>
      <c r="D168" s="2564"/>
      <c r="E168" s="2564"/>
      <c r="F168" s="2564"/>
      <c r="G168" s="2564"/>
      <c r="H168" s="2564"/>
      <c r="I168" s="2565"/>
      <c r="J168" s="472">
        <f>'VRF MDV (2)'!J165</f>
        <v>32343.448279665605</v>
      </c>
    </row>
    <row r="169" spans="1:10">
      <c r="A169" s="29"/>
      <c r="B169" s="54" t="s">
        <v>616</v>
      </c>
      <c r="C169" s="2563" t="s">
        <v>621</v>
      </c>
      <c r="D169" s="2564"/>
      <c r="E169" s="2564"/>
      <c r="F169" s="2564"/>
      <c r="G169" s="2564"/>
      <c r="H169" s="2564"/>
      <c r="I169" s="2565"/>
      <c r="J169" s="472">
        <f>'VRF MDV (2)'!J166</f>
        <v>49337.463477456011</v>
      </c>
    </row>
    <row r="170" spans="1:10">
      <c r="A170" s="29"/>
      <c r="B170" s="54" t="s">
        <v>617</v>
      </c>
      <c r="C170" s="2563" t="s">
        <v>622</v>
      </c>
      <c r="D170" s="2564"/>
      <c r="E170" s="2564"/>
      <c r="F170" s="2564"/>
      <c r="G170" s="2564"/>
      <c r="H170" s="2564"/>
      <c r="I170" s="2565"/>
      <c r="J170" s="472">
        <f>'VRF MDV (2)'!J167</f>
        <v>75102.583293460819</v>
      </c>
    </row>
    <row r="171" spans="1:10" ht="12.75" customHeight="1">
      <c r="A171" s="2578" t="s">
        <v>623</v>
      </c>
      <c r="B171" s="2579"/>
      <c r="C171" s="2579"/>
      <c r="D171" s="2579"/>
      <c r="E171" s="2579"/>
      <c r="F171" s="2579"/>
      <c r="G171" s="2579"/>
      <c r="H171" s="2579"/>
      <c r="I171" s="2579"/>
      <c r="J171" s="2580"/>
    </row>
    <row r="172" spans="1:10">
      <c r="A172" s="29"/>
      <c r="B172" s="54" t="s">
        <v>624</v>
      </c>
      <c r="C172" s="2563" t="s">
        <v>357</v>
      </c>
      <c r="D172" s="2564"/>
      <c r="E172" s="2564"/>
      <c r="F172" s="2564"/>
      <c r="G172" s="2564"/>
      <c r="H172" s="2564"/>
      <c r="I172" s="2565"/>
      <c r="J172" s="472">
        <f>'VRF MDV (2)'!J169</f>
        <v>82229.105795759999</v>
      </c>
    </row>
    <row r="173" spans="1:10">
      <c r="A173" s="29"/>
      <c r="B173" s="54" t="s">
        <v>625</v>
      </c>
      <c r="C173" s="2563" t="s">
        <v>358</v>
      </c>
      <c r="D173" s="2564"/>
      <c r="E173" s="2564"/>
      <c r="F173" s="2564"/>
      <c r="G173" s="2564"/>
      <c r="H173" s="2564"/>
      <c r="I173" s="2565"/>
      <c r="J173" s="472">
        <f>'VRF MDV (2)'!J170</f>
        <v>122247.27061636322</v>
      </c>
    </row>
    <row r="174" spans="1:10">
      <c r="A174" s="29"/>
      <c r="B174" s="54" t="s">
        <v>626</v>
      </c>
      <c r="C174" s="2563" t="s">
        <v>359</v>
      </c>
      <c r="D174" s="2564"/>
      <c r="E174" s="2564"/>
      <c r="F174" s="2564"/>
      <c r="G174" s="2564"/>
      <c r="H174" s="2564"/>
      <c r="I174" s="2565"/>
      <c r="J174" s="472">
        <f>'VRF MDV (2)'!J171</f>
        <v>156235.30101194402</v>
      </c>
    </row>
    <row r="175" spans="1:10" ht="12.75" customHeight="1">
      <c r="A175" s="2578" t="s">
        <v>628</v>
      </c>
      <c r="B175" s="2579"/>
      <c r="C175" s="2579"/>
      <c r="D175" s="2579"/>
      <c r="E175" s="2579"/>
      <c r="F175" s="2579"/>
      <c r="G175" s="2579"/>
      <c r="H175" s="2579"/>
      <c r="I175" s="2579"/>
      <c r="J175" s="2580"/>
    </row>
    <row r="176" spans="1:10">
      <c r="A176" s="29"/>
      <c r="B176" s="54" t="s">
        <v>979</v>
      </c>
      <c r="C176" s="526" t="s">
        <v>627</v>
      </c>
      <c r="D176" s="526"/>
      <c r="E176" s="526"/>
      <c r="F176" s="526"/>
      <c r="G176" s="526"/>
      <c r="H176" s="526"/>
      <c r="I176" s="526"/>
      <c r="J176" s="472">
        <f>'VRF MDV (2)'!J173</f>
        <v>32891.64231830401</v>
      </c>
    </row>
    <row r="177" spans="1:10">
      <c r="A177" s="29"/>
      <c r="B177" s="54" t="s">
        <v>629</v>
      </c>
      <c r="C177" s="526" t="s">
        <v>630</v>
      </c>
      <c r="D177" s="526"/>
      <c r="E177" s="526"/>
      <c r="F177" s="526"/>
      <c r="G177" s="526"/>
      <c r="H177" s="526"/>
      <c r="I177" s="526"/>
      <c r="J177" s="472">
        <f>'VRF MDV (2)'!J174</f>
        <v>68524.254829800018</v>
      </c>
    </row>
    <row r="178" spans="1:10" ht="12.75" customHeight="1">
      <c r="A178" s="2581" t="s">
        <v>742</v>
      </c>
      <c r="B178" s="2582"/>
      <c r="C178" s="2582"/>
      <c r="D178" s="2582"/>
      <c r="E178" s="2582"/>
      <c r="F178" s="2582"/>
      <c r="G178" s="2582"/>
      <c r="H178" s="2582"/>
      <c r="I178" s="2582"/>
      <c r="J178" s="2583"/>
    </row>
    <row r="179" spans="1:10" ht="15.75" customHeight="1">
      <c r="A179" s="32"/>
      <c r="B179" s="494" t="s">
        <v>513</v>
      </c>
      <c r="C179" s="2560" t="s">
        <v>726</v>
      </c>
      <c r="D179" s="2561"/>
      <c r="E179" s="2561"/>
      <c r="F179" s="2561"/>
      <c r="G179" s="2561"/>
      <c r="H179" s="2561"/>
      <c r="I179" s="2562"/>
      <c r="J179" s="472">
        <f>'VRF MDV (2)'!J176</f>
        <v>986749.26954912033</v>
      </c>
    </row>
    <row r="180" spans="1:10" ht="15.75" customHeight="1">
      <c r="A180" s="32"/>
      <c r="B180" s="494" t="s">
        <v>514</v>
      </c>
      <c r="C180" s="2560" t="s">
        <v>727</v>
      </c>
      <c r="D180" s="2561"/>
      <c r="E180" s="2561"/>
      <c r="F180" s="2561"/>
      <c r="G180" s="2561"/>
      <c r="H180" s="2561"/>
      <c r="I180" s="2562"/>
      <c r="J180" s="472">
        <f>'VRF MDV (2)'!J177</f>
        <v>658381.04040471849</v>
      </c>
    </row>
    <row r="181" spans="1:10">
      <c r="A181" s="32"/>
      <c r="B181" s="494" t="s">
        <v>604</v>
      </c>
      <c r="C181" s="2560" t="s">
        <v>605</v>
      </c>
      <c r="D181" s="2561"/>
      <c r="E181" s="2561"/>
      <c r="F181" s="2561"/>
      <c r="G181" s="2561"/>
      <c r="H181" s="2562"/>
      <c r="I181" s="25">
        <v>0.35</v>
      </c>
      <c r="J181" s="472">
        <f>'VRF MDV (2)'!J178</f>
        <v>15897.627120513605</v>
      </c>
    </row>
    <row r="182" spans="1:10">
      <c r="A182" s="32"/>
      <c r="B182" s="494" t="s">
        <v>352</v>
      </c>
      <c r="C182" s="2560" t="s">
        <v>353</v>
      </c>
      <c r="D182" s="2561"/>
      <c r="E182" s="2561"/>
      <c r="F182" s="2561"/>
      <c r="G182" s="2561"/>
      <c r="H182" s="2562"/>
      <c r="I182" s="25">
        <v>0.35</v>
      </c>
      <c r="J182" s="472">
        <f>'VRF MDV (2)'!J179</f>
        <v>21379.567506897605</v>
      </c>
    </row>
    <row r="183" spans="1:10">
      <c r="A183" s="32"/>
      <c r="B183" s="494" t="s">
        <v>731</v>
      </c>
      <c r="C183" s="2560" t="s">
        <v>354</v>
      </c>
      <c r="D183" s="2561"/>
      <c r="E183" s="2561"/>
      <c r="F183" s="2561"/>
      <c r="G183" s="2561"/>
      <c r="H183" s="2562"/>
      <c r="I183" s="25">
        <v>0.62</v>
      </c>
      <c r="J183" s="472">
        <f>'VRF MDV (2)'!J180</f>
        <v>43307.329052433604</v>
      </c>
    </row>
    <row r="184" spans="1:10" s="487" customFormat="1" ht="26.25" customHeight="1">
      <c r="A184" s="29"/>
      <c r="B184" s="105" t="s">
        <v>733</v>
      </c>
      <c r="C184" s="2566" t="s">
        <v>734</v>
      </c>
      <c r="D184" s="2567"/>
      <c r="E184" s="2567"/>
      <c r="F184" s="2567"/>
      <c r="G184" s="2567"/>
      <c r="H184" s="2567"/>
      <c r="I184" s="2568"/>
      <c r="J184" s="472">
        <f>'VRF MDV (2)'!J181</f>
        <v>275193.40739647683</v>
      </c>
    </row>
    <row r="185" spans="1:10">
      <c r="A185" s="33"/>
      <c r="B185" s="495" t="s">
        <v>382</v>
      </c>
      <c r="C185" s="2560" t="s">
        <v>0</v>
      </c>
      <c r="D185" s="2561"/>
      <c r="E185" s="2561"/>
      <c r="F185" s="2561"/>
      <c r="G185" s="2561"/>
      <c r="H185" s="2561"/>
      <c r="I185" s="2562"/>
      <c r="J185" s="472">
        <f>'VRF MDV (2)'!J182</f>
        <v>18090.403275067209</v>
      </c>
    </row>
    <row r="186" spans="1:10">
      <c r="A186" s="33"/>
      <c r="B186" s="495" t="s">
        <v>369</v>
      </c>
      <c r="C186" s="2560" t="s">
        <v>976</v>
      </c>
      <c r="D186" s="2561"/>
      <c r="E186" s="2561"/>
      <c r="F186" s="2561"/>
      <c r="G186" s="2561"/>
      <c r="H186" s="2561"/>
      <c r="I186" s="2562"/>
      <c r="J186" s="472">
        <f>'VRF MDV (2)'!J183</f>
        <v>38373.582704688015</v>
      </c>
    </row>
    <row r="187" spans="1:10" ht="12.75" customHeight="1">
      <c r="A187" s="2581" t="s">
        <v>355</v>
      </c>
      <c r="B187" s="2582"/>
      <c r="C187" s="2582"/>
      <c r="D187" s="2582"/>
      <c r="E187" s="2582"/>
      <c r="F187" s="2582"/>
      <c r="G187" s="2582"/>
      <c r="H187" s="2582"/>
      <c r="I187" s="2582"/>
      <c r="J187" s="2583"/>
    </row>
    <row r="188" spans="1:10" ht="15.75" customHeight="1">
      <c r="A188" s="32"/>
      <c r="B188" s="494" t="s">
        <v>512</v>
      </c>
      <c r="C188" s="2557" t="s">
        <v>975</v>
      </c>
      <c r="D188" s="2558"/>
      <c r="E188" s="2558"/>
      <c r="F188" s="2558"/>
      <c r="G188" s="2558"/>
      <c r="H188" s="2558"/>
      <c r="I188" s="2559"/>
      <c r="J188" s="472">
        <f>'VRF MDV (2)'!J185</f>
        <v>656736.45828880335</v>
      </c>
    </row>
    <row r="189" spans="1:10">
      <c r="A189" s="32"/>
      <c r="B189" s="494" t="s">
        <v>527</v>
      </c>
      <c r="C189" s="2557" t="s">
        <v>356</v>
      </c>
      <c r="D189" s="2558"/>
      <c r="E189" s="2558"/>
      <c r="F189" s="2558"/>
      <c r="G189" s="2558"/>
      <c r="H189" s="2559"/>
      <c r="I189" s="25">
        <v>3.5</v>
      </c>
      <c r="J189" s="472">
        <f>'VRF MDV (2)'!J186</f>
        <v>656736.45828880335</v>
      </c>
    </row>
    <row r="190" spans="1:10" ht="15.75" customHeight="1">
      <c r="A190" s="32"/>
      <c r="B190" s="494" t="s">
        <v>568</v>
      </c>
      <c r="C190" s="2557" t="s">
        <v>974</v>
      </c>
      <c r="D190" s="2558"/>
      <c r="E190" s="2558"/>
      <c r="F190" s="2558"/>
      <c r="G190" s="2558"/>
      <c r="H190" s="2558"/>
      <c r="I190" s="2559"/>
      <c r="J190" s="472">
        <f>'VRF MDV (2)'!J187</f>
        <v>656736.45828880335</v>
      </c>
    </row>
    <row r="191" spans="1:10" ht="15.75" customHeight="1">
      <c r="A191" s="32"/>
      <c r="B191" s="494" t="s">
        <v>735</v>
      </c>
      <c r="C191" s="2557" t="s">
        <v>973</v>
      </c>
      <c r="D191" s="2558"/>
      <c r="E191" s="2558"/>
      <c r="F191" s="2558"/>
      <c r="G191" s="2558"/>
      <c r="H191" s="2558"/>
      <c r="I191" s="2559"/>
      <c r="J191" s="472">
        <f>'VRF MDV (2)'!J188</f>
        <v>95933.956761720008</v>
      </c>
    </row>
    <row r="192" spans="1:10" ht="12.75" customHeight="1">
      <c r="A192" s="2581" t="s">
        <v>368</v>
      </c>
      <c r="B192" s="2582"/>
      <c r="C192" s="2582"/>
      <c r="D192" s="2582"/>
      <c r="E192" s="2582"/>
      <c r="F192" s="2582"/>
      <c r="G192" s="2582"/>
      <c r="H192" s="2582"/>
      <c r="I192" s="2582"/>
      <c r="J192" s="2583"/>
    </row>
    <row r="193" spans="1:10" s="487" customFormat="1" ht="15" customHeight="1">
      <c r="A193" s="488"/>
      <c r="B193" s="489" t="s">
        <v>515</v>
      </c>
      <c r="C193" s="2557" t="s">
        <v>739</v>
      </c>
      <c r="D193" s="2558"/>
      <c r="E193" s="2558"/>
      <c r="F193" s="2558"/>
      <c r="G193" s="2559"/>
      <c r="H193" s="19" t="s">
        <v>972</v>
      </c>
      <c r="I193" s="19">
        <v>4.5</v>
      </c>
      <c r="J193" s="472">
        <f>'VRF MDV (2)'!J190</f>
        <v>103060.47926401923</v>
      </c>
    </row>
    <row r="194" spans="1:10" s="487" customFormat="1" ht="15" customHeight="1">
      <c r="A194" s="488"/>
      <c r="B194" s="489" t="s">
        <v>516</v>
      </c>
      <c r="C194" s="2557" t="s">
        <v>740</v>
      </c>
      <c r="D194" s="2558"/>
      <c r="E194" s="2558"/>
      <c r="F194" s="2558"/>
      <c r="G194" s="2559"/>
      <c r="H194" s="19" t="s">
        <v>972</v>
      </c>
      <c r="I194" s="19">
        <v>4.5</v>
      </c>
      <c r="J194" s="472">
        <f>'VRF MDV (2)'!J191</f>
        <v>122247.27061636322</v>
      </c>
    </row>
    <row r="195" spans="1:10" s="487" customFormat="1" ht="15" customHeight="1">
      <c r="A195" s="488"/>
      <c r="B195" s="489" t="s">
        <v>517</v>
      </c>
      <c r="C195" s="2557" t="s">
        <v>741</v>
      </c>
      <c r="D195" s="2558"/>
      <c r="E195" s="2558"/>
      <c r="F195" s="2558"/>
      <c r="G195" s="2559"/>
      <c r="H195" s="19" t="s">
        <v>972</v>
      </c>
      <c r="I195" s="19">
        <v>4.5</v>
      </c>
      <c r="J195" s="472">
        <f>'VRF MDV (2)'!J192</f>
        <v>151301.55466419843</v>
      </c>
    </row>
    <row r="196" spans="1:10" s="487" customFormat="1" ht="24.95" customHeight="1">
      <c r="A196" s="488"/>
      <c r="B196" s="489" t="s">
        <v>736</v>
      </c>
      <c r="C196" s="2575" t="s">
        <v>968</v>
      </c>
      <c r="D196" s="2576"/>
      <c r="E196" s="2576"/>
      <c r="F196" s="2576"/>
      <c r="G196" s="2577"/>
      <c r="H196" s="19" t="s">
        <v>972</v>
      </c>
      <c r="I196" s="19">
        <v>4.5</v>
      </c>
      <c r="J196" s="472">
        <f>'VRF MDV (2)'!J193</f>
        <v>117861.71830725603</v>
      </c>
    </row>
    <row r="197" spans="1:10" s="487" customFormat="1" ht="24.95" customHeight="1">
      <c r="A197" s="488"/>
      <c r="B197" s="489" t="s">
        <v>737</v>
      </c>
      <c r="C197" s="2575" t="s">
        <v>969</v>
      </c>
      <c r="D197" s="2576"/>
      <c r="E197" s="2576"/>
      <c r="F197" s="2576"/>
      <c r="G197" s="2577"/>
      <c r="H197" s="19" t="s">
        <v>972</v>
      </c>
      <c r="I197" s="19">
        <v>4.5</v>
      </c>
      <c r="J197" s="472">
        <f>'VRF MDV (2)'!J194</f>
        <v>133759.34542776964</v>
      </c>
    </row>
    <row r="198" spans="1:10" s="487" customFormat="1" ht="24.95" customHeight="1">
      <c r="A198" s="488"/>
      <c r="B198" s="489" t="s">
        <v>738</v>
      </c>
      <c r="C198" s="2575" t="s">
        <v>971</v>
      </c>
      <c r="D198" s="2576"/>
      <c r="E198" s="2576"/>
      <c r="F198" s="2576"/>
      <c r="G198" s="2577"/>
      <c r="H198" s="19" t="s">
        <v>972</v>
      </c>
      <c r="I198" s="19">
        <v>4.5</v>
      </c>
      <c r="J198" s="472">
        <f>'VRF MDV (2)'!J195</f>
        <v>161169.04735968963</v>
      </c>
    </row>
    <row r="199" spans="1:10" ht="12.75" customHeight="1">
      <c r="A199" s="2581" t="s">
        <v>17</v>
      </c>
      <c r="B199" s="2582"/>
      <c r="C199" s="2582"/>
      <c r="D199" s="2582"/>
      <c r="E199" s="2582"/>
      <c r="F199" s="2582"/>
      <c r="G199" s="2582"/>
      <c r="H199" s="2582"/>
      <c r="I199" s="2582"/>
      <c r="J199" s="2583"/>
    </row>
    <row r="200" spans="1:10" ht="13.5" thickBot="1">
      <c r="A200" s="527"/>
      <c r="B200" s="528" t="s">
        <v>379</v>
      </c>
      <c r="C200" s="2572" t="s">
        <v>378</v>
      </c>
      <c r="D200" s="2573"/>
      <c r="E200" s="2573"/>
      <c r="F200" s="2573"/>
      <c r="G200" s="2573"/>
      <c r="H200" s="2573"/>
      <c r="I200" s="2574"/>
      <c r="J200" s="475">
        <f>'VRF MDV (2)'!J197</f>
        <v>180355.83871203367</v>
      </c>
    </row>
  </sheetData>
  <sheetProtection password="C617" sheet="1" objects="1" scenarios="1" selectLockedCells="1" selectUnlockedCells="1"/>
  <mergeCells count="78">
    <mergeCell ref="H1:H2"/>
    <mergeCell ref="I1:I2"/>
    <mergeCell ref="J1:J2"/>
    <mergeCell ref="A1:A2"/>
    <mergeCell ref="B1:B2"/>
    <mergeCell ref="C1:D1"/>
    <mergeCell ref="E1:E2"/>
    <mergeCell ref="F1:F2"/>
    <mergeCell ref="G1:G2"/>
    <mergeCell ref="A4:J4"/>
    <mergeCell ref="A3:J3"/>
    <mergeCell ref="A199:J199"/>
    <mergeCell ref="A192:J192"/>
    <mergeCell ref="A187:J187"/>
    <mergeCell ref="A178:J178"/>
    <mergeCell ref="A175:J175"/>
    <mergeCell ref="A116:J116"/>
    <mergeCell ref="A120:J120"/>
    <mergeCell ref="C196:G196"/>
    <mergeCell ref="C197:G197"/>
    <mergeCell ref="A171:J171"/>
    <mergeCell ref="A165:J165"/>
    <mergeCell ref="A161:J161"/>
    <mergeCell ref="A155:J155"/>
    <mergeCell ref="C174:I174"/>
    <mergeCell ref="A31:J31"/>
    <mergeCell ref="A25:J25"/>
    <mergeCell ref="A58:J58"/>
    <mergeCell ref="A51:J51"/>
    <mergeCell ref="A5:J5"/>
    <mergeCell ref="A44:J44"/>
    <mergeCell ref="A65:J65"/>
    <mergeCell ref="A59:J59"/>
    <mergeCell ref="A40:J40"/>
    <mergeCell ref="A39:J39"/>
    <mergeCell ref="A90:J90"/>
    <mergeCell ref="A87:J87"/>
    <mergeCell ref="A79:J79"/>
    <mergeCell ref="A76:J76"/>
    <mergeCell ref="A45:J45"/>
    <mergeCell ref="A106:J106"/>
    <mergeCell ref="A101:J101"/>
    <mergeCell ref="A154:J154"/>
    <mergeCell ref="A146:J146"/>
    <mergeCell ref="A136:J136"/>
    <mergeCell ref="A126:J126"/>
    <mergeCell ref="C200:I200"/>
    <mergeCell ref="C195:G195"/>
    <mergeCell ref="C194:G194"/>
    <mergeCell ref="C193:G193"/>
    <mergeCell ref="C198:G198"/>
    <mergeCell ref="C166:I166"/>
    <mergeCell ref="C156:H156"/>
    <mergeCell ref="C157:H157"/>
    <mergeCell ref="C158:H158"/>
    <mergeCell ref="C159:H159"/>
    <mergeCell ref="C160:H160"/>
    <mergeCell ref="C164:H164"/>
    <mergeCell ref="C163:H163"/>
    <mergeCell ref="C162:H162"/>
    <mergeCell ref="C170:I170"/>
    <mergeCell ref="C189:H189"/>
    <mergeCell ref="C169:I169"/>
    <mergeCell ref="C168:I168"/>
    <mergeCell ref="C167:I167"/>
    <mergeCell ref="C182:H182"/>
    <mergeCell ref="C181:H181"/>
    <mergeCell ref="C180:I180"/>
    <mergeCell ref="C179:I179"/>
    <mergeCell ref="C184:I184"/>
    <mergeCell ref="C173:I173"/>
    <mergeCell ref="C172:I172"/>
    <mergeCell ref="C183:H183"/>
    <mergeCell ref="C191:I191"/>
    <mergeCell ref="C190:I190"/>
    <mergeCell ref="C188:I188"/>
    <mergeCell ref="C186:I186"/>
    <mergeCell ref="C185:I185"/>
  </mergeCells>
  <pageMargins left="0.7" right="0.7" top="0.75" bottom="0.75" header="0.3" footer="0.3"/>
  <pageSetup paperSize="9" scale="65" orientation="portrait" r:id="rId1"/>
  <rowBreaks count="2" manualBreakCount="2">
    <brk id="78" max="9" man="1"/>
    <brk id="164" max="9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1:L78"/>
  <sheetViews>
    <sheetView topLeftCell="A49" zoomScale="75" zoomScaleNormal="75" zoomScaleSheetLayoutView="75" workbookViewId="0">
      <selection activeCell="I10" sqref="I10:I76"/>
    </sheetView>
  </sheetViews>
  <sheetFormatPr defaultRowHeight="12"/>
  <cols>
    <col min="1" max="1" width="12" style="2055" customWidth="1"/>
    <col min="2" max="2" width="24.140625" style="2055" customWidth="1"/>
    <col min="3" max="3" width="23.140625" style="2055" customWidth="1"/>
    <col min="4" max="4" width="13.5703125" style="2055" customWidth="1"/>
    <col min="5" max="5" width="16.85546875" style="2055" customWidth="1"/>
    <col min="6" max="6" width="16.28515625" style="2055" customWidth="1"/>
    <col min="7" max="7" width="5.140625" style="2055" customWidth="1"/>
    <col min="8" max="8" width="20.28515625" style="2055" customWidth="1"/>
    <col min="9" max="9" width="7.28515625" style="2055" customWidth="1"/>
    <col min="10" max="16384" width="9.140625" style="2055"/>
  </cols>
  <sheetData>
    <row r="1" spans="1:12" s="1890" customFormat="1" ht="12.75" customHeight="1">
      <c r="A1" s="3869"/>
      <c r="B1" s="3870"/>
      <c r="C1" s="3871"/>
      <c r="D1" s="3878" t="s">
        <v>3239</v>
      </c>
      <c r="E1" s="3879"/>
      <c r="F1" s="3884" t="s">
        <v>3662</v>
      </c>
      <c r="G1" s="3885"/>
      <c r="H1" s="3885"/>
      <c r="I1" s="2053"/>
    </row>
    <row r="2" spans="1:12" s="1890" customFormat="1" ht="22.5" customHeight="1">
      <c r="A2" s="3872"/>
      <c r="B2" s="3873"/>
      <c r="C2" s="3874"/>
      <c r="D2" s="3880"/>
      <c r="E2" s="3881"/>
      <c r="F2" s="3886"/>
      <c r="G2" s="3887"/>
      <c r="H2" s="3887"/>
      <c r="I2" s="2053"/>
    </row>
    <row r="3" spans="1:12" s="1890" customFormat="1" ht="50.25" customHeight="1">
      <c r="A3" s="3875"/>
      <c r="B3" s="3876"/>
      <c r="C3" s="3877"/>
      <c r="D3" s="3882"/>
      <c r="E3" s="3883"/>
      <c r="F3" s="3888"/>
      <c r="G3" s="3889"/>
      <c r="H3" s="3889"/>
      <c r="I3" s="2053"/>
    </row>
    <row r="4" spans="1:12" s="1890" customFormat="1" ht="10.5" customHeight="1" thickBot="1">
      <c r="A4" s="3870"/>
      <c r="B4" s="3870"/>
      <c r="C4" s="3870"/>
      <c r="D4" s="3870"/>
      <c r="E4" s="3870"/>
      <c r="F4" s="3870"/>
      <c r="G4" s="3870"/>
      <c r="H4" s="3870"/>
      <c r="I4" s="1891"/>
      <c r="J4" s="1891"/>
      <c r="K4" s="1891"/>
      <c r="L4" s="1891"/>
    </row>
    <row r="5" spans="1:12" s="1890" customFormat="1" ht="132" customHeight="1" thickBot="1">
      <c r="A5" s="3890" t="s">
        <v>3346</v>
      </c>
      <c r="B5" s="3891"/>
      <c r="C5" s="3891"/>
      <c r="D5" s="3892"/>
      <c r="E5" s="3893" t="s">
        <v>3224</v>
      </c>
      <c r="F5" s="3894"/>
      <c r="G5" s="3894"/>
      <c r="H5" s="3895"/>
      <c r="I5" s="2054"/>
      <c r="J5" s="2054"/>
      <c r="K5" s="2054"/>
      <c r="L5" s="2054"/>
    </row>
    <row r="6" spans="1:12" ht="9" customHeight="1" thickBot="1"/>
    <row r="7" spans="1:12" ht="33.75" customHeight="1">
      <c r="A7" s="3704" t="s">
        <v>3663</v>
      </c>
      <c r="B7" s="3705"/>
      <c r="C7" s="3705"/>
      <c r="D7" s="3705"/>
      <c r="E7" s="3705"/>
      <c r="F7" s="3705"/>
      <c r="G7" s="3705"/>
      <c r="H7" s="3706"/>
      <c r="I7" s="2056"/>
    </row>
    <row r="8" spans="1:12" ht="19.5" customHeight="1">
      <c r="A8" s="3896" t="s">
        <v>3664</v>
      </c>
      <c r="B8" s="3897"/>
      <c r="C8" s="3900" t="s">
        <v>3665</v>
      </c>
      <c r="D8" s="3902" t="s">
        <v>3666</v>
      </c>
      <c r="E8" s="3902"/>
      <c r="F8" s="3903" t="s">
        <v>3667</v>
      </c>
      <c r="G8" s="3903"/>
      <c r="H8" s="3904" t="s">
        <v>3422</v>
      </c>
    </row>
    <row r="9" spans="1:12" ht="16.5" customHeight="1">
      <c r="A9" s="3898"/>
      <c r="B9" s="3899"/>
      <c r="C9" s="3901"/>
      <c r="D9" s="3902"/>
      <c r="E9" s="3902"/>
      <c r="F9" s="3903"/>
      <c r="G9" s="3903"/>
      <c r="H9" s="3904"/>
      <c r="I9" s="2055">
        <f>KZT!I3</f>
        <v>6.16</v>
      </c>
    </row>
    <row r="10" spans="1:12" ht="15">
      <c r="A10" s="3905" t="s">
        <v>3668</v>
      </c>
      <c r="B10" s="3906"/>
      <c r="C10" s="2058">
        <v>2000</v>
      </c>
      <c r="D10" s="3907">
        <v>46.1</v>
      </c>
      <c r="E10" s="3908"/>
      <c r="F10" s="3909">
        <v>9.85</v>
      </c>
      <c r="G10" s="3910"/>
      <c r="H10" s="2059">
        <v>6435</v>
      </c>
      <c r="I10" s="2055">
        <f>I9</f>
        <v>6.16</v>
      </c>
    </row>
    <row r="11" spans="1:12" ht="15">
      <c r="A11" s="3905" t="s">
        <v>3669</v>
      </c>
      <c r="B11" s="3906"/>
      <c r="C11" s="2058">
        <v>2500</v>
      </c>
      <c r="D11" s="3907">
        <v>56.5</v>
      </c>
      <c r="E11" s="3908"/>
      <c r="F11" s="3909">
        <v>12.14</v>
      </c>
      <c r="G11" s="3910"/>
      <c r="H11" s="2059">
        <v>7335.9</v>
      </c>
      <c r="I11" s="2055">
        <f t="shared" ref="I11:I74" si="0">I10</f>
        <v>6.16</v>
      </c>
    </row>
    <row r="12" spans="1:12" ht="15">
      <c r="A12" s="3905" t="s">
        <v>3670</v>
      </c>
      <c r="B12" s="3906"/>
      <c r="C12" s="2058">
        <v>3150</v>
      </c>
      <c r="D12" s="3907">
        <v>68.8</v>
      </c>
      <c r="E12" s="3908"/>
      <c r="F12" s="3909">
        <v>14.42</v>
      </c>
      <c r="G12" s="3910"/>
      <c r="H12" s="2059">
        <v>7829.7647999999999</v>
      </c>
      <c r="I12" s="2055">
        <f t="shared" si="0"/>
        <v>6.16</v>
      </c>
    </row>
    <row r="13" spans="1:12" ht="15">
      <c r="A13" s="3905" t="s">
        <v>3671</v>
      </c>
      <c r="B13" s="3906"/>
      <c r="C13" s="2058">
        <v>4000</v>
      </c>
      <c r="D13" s="3907">
        <v>83.2</v>
      </c>
      <c r="E13" s="3908"/>
      <c r="F13" s="3909">
        <v>16.71</v>
      </c>
      <c r="G13" s="3910"/>
      <c r="H13" s="2059">
        <v>8656.6479999999992</v>
      </c>
      <c r="I13" s="2055">
        <f t="shared" si="0"/>
        <v>6.16</v>
      </c>
    </row>
    <row r="14" spans="1:12" ht="15">
      <c r="A14" s="3905" t="s">
        <v>3672</v>
      </c>
      <c r="B14" s="3906"/>
      <c r="C14" s="2058">
        <v>5000</v>
      </c>
      <c r="D14" s="3907">
        <v>103.5</v>
      </c>
      <c r="E14" s="3908"/>
      <c r="F14" s="3909">
        <v>21.29</v>
      </c>
      <c r="G14" s="3910"/>
      <c r="H14" s="2059">
        <v>9393.384</v>
      </c>
      <c r="I14" s="2055">
        <f t="shared" si="0"/>
        <v>6.16</v>
      </c>
    </row>
    <row r="15" spans="1:12" ht="15">
      <c r="A15" s="3905" t="s">
        <v>3673</v>
      </c>
      <c r="B15" s="3906"/>
      <c r="C15" s="2058">
        <v>2500</v>
      </c>
      <c r="D15" s="3911">
        <v>50.7</v>
      </c>
      <c r="E15" s="3911"/>
      <c r="F15" s="3911">
        <v>13.26</v>
      </c>
      <c r="G15" s="3911"/>
      <c r="H15" s="2059">
        <v>8077.7839999999997</v>
      </c>
      <c r="I15" s="2055">
        <f t="shared" si="0"/>
        <v>6.16</v>
      </c>
    </row>
    <row r="16" spans="1:12" ht="15">
      <c r="A16" s="3905" t="s">
        <v>3674</v>
      </c>
      <c r="B16" s="3906"/>
      <c r="C16" s="2058">
        <v>3150</v>
      </c>
      <c r="D16" s="3911">
        <v>65.400000000000006</v>
      </c>
      <c r="E16" s="3911"/>
      <c r="F16" s="3911">
        <v>16.34</v>
      </c>
      <c r="G16" s="3911"/>
      <c r="H16" s="2059">
        <v>8946.08</v>
      </c>
      <c r="I16" s="2055">
        <f t="shared" si="0"/>
        <v>6.16</v>
      </c>
    </row>
    <row r="17" spans="1:9" ht="17.100000000000001" customHeight="1">
      <c r="A17" s="3905" t="s">
        <v>3675</v>
      </c>
      <c r="B17" s="3906"/>
      <c r="C17" s="2058">
        <v>4000</v>
      </c>
      <c r="D17" s="3911">
        <v>83.2</v>
      </c>
      <c r="E17" s="3911"/>
      <c r="F17" s="3911">
        <v>19.420000000000002</v>
      </c>
      <c r="G17" s="3911"/>
      <c r="H17" s="2059">
        <v>9998.56</v>
      </c>
      <c r="I17" s="2055">
        <f t="shared" si="0"/>
        <v>6.16</v>
      </c>
    </row>
    <row r="18" spans="1:9" ht="15">
      <c r="A18" s="3905" t="s">
        <v>3676</v>
      </c>
      <c r="B18" s="3906"/>
      <c r="C18" s="2058">
        <v>5000</v>
      </c>
      <c r="D18" s="3911">
        <v>103.5</v>
      </c>
      <c r="E18" s="3911"/>
      <c r="F18" s="3911">
        <v>22.5</v>
      </c>
      <c r="G18" s="3911"/>
      <c r="H18" s="2059">
        <v>10643.203999999998</v>
      </c>
      <c r="I18" s="2055">
        <f t="shared" si="0"/>
        <v>6.16</v>
      </c>
    </row>
    <row r="19" spans="1:9" ht="15">
      <c r="A19" s="3912" t="s">
        <v>3677</v>
      </c>
      <c r="B19" s="3913"/>
      <c r="C19" s="2060">
        <v>6300</v>
      </c>
      <c r="D19" s="3914">
        <v>135.6</v>
      </c>
      <c r="E19" s="3914"/>
      <c r="F19" s="3914">
        <v>28.66</v>
      </c>
      <c r="G19" s="3914"/>
      <c r="H19" s="2059">
        <v>12629.76</v>
      </c>
      <c r="I19" s="2055">
        <f t="shared" si="0"/>
        <v>6.16</v>
      </c>
    </row>
    <row r="20" spans="1:9" ht="15">
      <c r="A20" s="3905" t="s">
        <v>3678</v>
      </c>
      <c r="B20" s="3906"/>
      <c r="C20" s="2058">
        <v>16000</v>
      </c>
      <c r="D20" s="3911">
        <v>360</v>
      </c>
      <c r="E20" s="3911"/>
      <c r="F20" s="3911">
        <v>83.12</v>
      </c>
      <c r="G20" s="3911"/>
      <c r="H20" s="2059">
        <v>30390.36</v>
      </c>
      <c r="I20" s="2055">
        <f t="shared" si="0"/>
        <v>6.16</v>
      </c>
    </row>
    <row r="21" spans="1:9" ht="15">
      <c r="A21" s="3905" t="s">
        <v>3679</v>
      </c>
      <c r="B21" s="3906"/>
      <c r="C21" s="2058">
        <v>25000</v>
      </c>
      <c r="D21" s="3911">
        <v>556.70000000000005</v>
      </c>
      <c r="E21" s="3911"/>
      <c r="F21" s="3911">
        <v>125.27</v>
      </c>
      <c r="G21" s="3911"/>
      <c r="H21" s="2059">
        <v>44335.72</v>
      </c>
      <c r="I21" s="2055">
        <f t="shared" si="0"/>
        <v>6.16</v>
      </c>
    </row>
    <row r="22" spans="1:9" ht="15">
      <c r="A22" s="3905" t="s">
        <v>3680</v>
      </c>
      <c r="B22" s="3906"/>
      <c r="C22" s="2058">
        <v>2000</v>
      </c>
      <c r="D22" s="3911">
        <v>52.8</v>
      </c>
      <c r="E22" s="3911"/>
      <c r="F22" s="3907">
        <v>12.88</v>
      </c>
      <c r="G22" s="3908"/>
      <c r="H22" s="2059">
        <v>7550.4</v>
      </c>
      <c r="I22" s="2055">
        <f t="shared" si="0"/>
        <v>6.16</v>
      </c>
    </row>
    <row r="23" spans="1:9" ht="15">
      <c r="A23" s="3905" t="s">
        <v>3681</v>
      </c>
      <c r="B23" s="3906"/>
      <c r="C23" s="2058">
        <v>2500</v>
      </c>
      <c r="D23" s="3911">
        <v>67.900000000000006</v>
      </c>
      <c r="E23" s="3911"/>
      <c r="F23" s="3907">
        <v>15.87</v>
      </c>
      <c r="G23" s="3908"/>
      <c r="H23" s="2059">
        <v>8680.1</v>
      </c>
      <c r="I23" s="2055">
        <f t="shared" si="0"/>
        <v>6.16</v>
      </c>
    </row>
    <row r="24" spans="1:9" ht="15">
      <c r="A24" s="3905" t="s">
        <v>3682</v>
      </c>
      <c r="B24" s="3906"/>
      <c r="C24" s="2058">
        <v>3150</v>
      </c>
      <c r="D24" s="3911">
        <v>79.900000000000006</v>
      </c>
      <c r="E24" s="3911"/>
      <c r="F24" s="3907">
        <v>18.86</v>
      </c>
      <c r="G24" s="3908"/>
      <c r="H24" s="2059">
        <v>9351.0560000000005</v>
      </c>
      <c r="I24" s="2055">
        <f t="shared" si="0"/>
        <v>6.16</v>
      </c>
    </row>
    <row r="25" spans="1:9" ht="15">
      <c r="A25" s="3905" t="s">
        <v>3683</v>
      </c>
      <c r="B25" s="3906"/>
      <c r="C25" s="2058">
        <v>4000</v>
      </c>
      <c r="D25" s="3911">
        <v>97.7</v>
      </c>
      <c r="E25" s="3911"/>
      <c r="F25" s="3907">
        <v>21.8</v>
      </c>
      <c r="G25" s="3908"/>
      <c r="H25" s="2059">
        <v>10244.291199999998</v>
      </c>
      <c r="I25" s="2055">
        <f t="shared" si="0"/>
        <v>6.16</v>
      </c>
    </row>
    <row r="26" spans="1:9" ht="15">
      <c r="A26" s="3905" t="s">
        <v>3684</v>
      </c>
      <c r="B26" s="3906"/>
      <c r="C26" s="2058">
        <v>5000</v>
      </c>
      <c r="D26" s="3911">
        <v>122.1</v>
      </c>
      <c r="E26" s="3911"/>
      <c r="F26" s="3907">
        <v>27.84</v>
      </c>
      <c r="G26" s="3908"/>
      <c r="H26" s="2059">
        <v>11840.4</v>
      </c>
      <c r="I26" s="2055">
        <f t="shared" si="0"/>
        <v>6.16</v>
      </c>
    </row>
    <row r="27" spans="1:9" ht="15">
      <c r="A27" s="3905" t="s">
        <v>3685</v>
      </c>
      <c r="B27" s="3906"/>
      <c r="C27" s="2058">
        <v>2500</v>
      </c>
      <c r="D27" s="3911">
        <v>59.1</v>
      </c>
      <c r="E27" s="3911"/>
      <c r="F27" s="3911">
        <v>17.420000000000002</v>
      </c>
      <c r="G27" s="3911"/>
      <c r="H27" s="2059">
        <v>9814.3759999999984</v>
      </c>
      <c r="I27" s="2055">
        <f t="shared" si="0"/>
        <v>6.16</v>
      </c>
    </row>
    <row r="28" spans="1:9" ht="15">
      <c r="A28" s="3912" t="s">
        <v>3686</v>
      </c>
      <c r="B28" s="3913"/>
      <c r="C28" s="2060">
        <v>3150</v>
      </c>
      <c r="D28" s="3914">
        <v>76.099999999999994</v>
      </c>
      <c r="E28" s="3914"/>
      <c r="F28" s="3914">
        <v>21.47</v>
      </c>
      <c r="G28" s="3914"/>
      <c r="H28" s="2059">
        <v>10919.48</v>
      </c>
      <c r="I28" s="2055">
        <f t="shared" si="0"/>
        <v>6.16</v>
      </c>
    </row>
    <row r="29" spans="1:9" ht="15">
      <c r="A29" s="3905" t="s">
        <v>3687</v>
      </c>
      <c r="B29" s="3906"/>
      <c r="C29" s="2058">
        <v>4000</v>
      </c>
      <c r="D29" s="3911">
        <v>97</v>
      </c>
      <c r="E29" s="3911"/>
      <c r="F29" s="3911">
        <v>25.52</v>
      </c>
      <c r="G29" s="3911"/>
      <c r="H29" s="2059">
        <v>12077.207999999999</v>
      </c>
      <c r="I29" s="2055">
        <f t="shared" si="0"/>
        <v>6.16</v>
      </c>
    </row>
    <row r="30" spans="1:9" ht="15">
      <c r="A30" s="3905" t="s">
        <v>3688</v>
      </c>
      <c r="B30" s="3906"/>
      <c r="C30" s="2058">
        <v>5000</v>
      </c>
      <c r="D30" s="3911">
        <v>120.9</v>
      </c>
      <c r="E30" s="3911"/>
      <c r="F30" s="3911">
        <v>29.57</v>
      </c>
      <c r="G30" s="3911"/>
      <c r="H30" s="2059">
        <v>13142.843999999999</v>
      </c>
      <c r="I30" s="2055">
        <f t="shared" si="0"/>
        <v>6.16</v>
      </c>
    </row>
    <row r="31" spans="1:9" ht="15">
      <c r="A31" s="3905" t="s">
        <v>3689</v>
      </c>
      <c r="B31" s="3906"/>
      <c r="C31" s="2058">
        <v>6300</v>
      </c>
      <c r="D31" s="3911">
        <v>154.6</v>
      </c>
      <c r="E31" s="3911"/>
      <c r="F31" s="3911">
        <v>37.659999999999997</v>
      </c>
      <c r="G31" s="3911"/>
      <c r="H31" s="2059">
        <v>15524.08</v>
      </c>
      <c r="I31" s="2055">
        <f t="shared" si="0"/>
        <v>6.16</v>
      </c>
    </row>
    <row r="32" spans="1:9" ht="15">
      <c r="A32" s="3905" t="s">
        <v>3690</v>
      </c>
      <c r="B32" s="3906"/>
      <c r="C32" s="2058">
        <v>16000</v>
      </c>
      <c r="D32" s="3911">
        <v>417.7</v>
      </c>
      <c r="E32" s="3911"/>
      <c r="F32" s="3911">
        <v>110.05</v>
      </c>
      <c r="G32" s="3911"/>
      <c r="H32" s="2059">
        <v>39073.32</v>
      </c>
      <c r="I32" s="2055">
        <f t="shared" si="0"/>
        <v>6.16</v>
      </c>
    </row>
    <row r="33" spans="1:9" ht="15.75" thickBot="1">
      <c r="A33" s="3915" t="s">
        <v>3691</v>
      </c>
      <c r="B33" s="3916"/>
      <c r="C33" s="2061">
        <v>25000</v>
      </c>
      <c r="D33" s="3917">
        <v>648.4</v>
      </c>
      <c r="E33" s="3917"/>
      <c r="F33" s="3917">
        <v>166.25</v>
      </c>
      <c r="G33" s="3917"/>
      <c r="H33" s="2062">
        <v>56557.643999999993</v>
      </c>
      <c r="I33" s="2055">
        <f t="shared" si="0"/>
        <v>6.16</v>
      </c>
    </row>
    <row r="34" spans="1:9" ht="12.95" customHeight="1" thickBot="1">
      <c r="A34" s="2063"/>
      <c r="B34" s="2064"/>
      <c r="C34" s="2065"/>
      <c r="D34" s="2066"/>
      <c r="E34" s="2066"/>
      <c r="F34" s="2065"/>
      <c r="I34" s="2055">
        <f t="shared" si="0"/>
        <v>6.16</v>
      </c>
    </row>
    <row r="35" spans="1:9" ht="36" customHeight="1">
      <c r="A35" s="3704" t="s">
        <v>3692</v>
      </c>
      <c r="B35" s="3705"/>
      <c r="C35" s="3705"/>
      <c r="D35" s="3705"/>
      <c r="E35" s="3705"/>
      <c r="F35" s="3705"/>
      <c r="G35" s="3705"/>
      <c r="H35" s="3706"/>
      <c r="I35" s="2055">
        <f t="shared" si="0"/>
        <v>6.16</v>
      </c>
    </row>
    <row r="36" spans="1:9" ht="17.25" customHeight="1">
      <c r="A36" s="3918" t="s">
        <v>3664</v>
      </c>
      <c r="B36" s="3902"/>
      <c r="C36" s="3900" t="s">
        <v>3665</v>
      </c>
      <c r="D36" s="3902" t="s">
        <v>3666</v>
      </c>
      <c r="E36" s="3902"/>
      <c r="F36" s="3903" t="s">
        <v>3667</v>
      </c>
      <c r="G36" s="3903"/>
      <c r="H36" s="3904" t="s">
        <v>3422</v>
      </c>
      <c r="I36" s="2055">
        <f t="shared" si="0"/>
        <v>6.16</v>
      </c>
    </row>
    <row r="37" spans="1:9" ht="13.5" customHeight="1">
      <c r="A37" s="3918"/>
      <c r="B37" s="3902"/>
      <c r="C37" s="3901"/>
      <c r="D37" s="3902"/>
      <c r="E37" s="3902"/>
      <c r="F37" s="3903"/>
      <c r="G37" s="3903"/>
      <c r="H37" s="3904"/>
      <c r="I37" s="2055">
        <f t="shared" si="0"/>
        <v>6.16</v>
      </c>
    </row>
    <row r="38" spans="1:9" ht="12.95" customHeight="1">
      <c r="A38" s="3918"/>
      <c r="B38" s="3902"/>
      <c r="C38" s="3919"/>
      <c r="D38" s="3902"/>
      <c r="E38" s="3902"/>
      <c r="F38" s="3903"/>
      <c r="G38" s="3903"/>
      <c r="H38" s="3904"/>
      <c r="I38" s="2055">
        <f t="shared" si="0"/>
        <v>6.16</v>
      </c>
    </row>
    <row r="39" spans="1:9" ht="15">
      <c r="A39" s="3905" t="s">
        <v>3693</v>
      </c>
      <c r="B39" s="3906"/>
      <c r="C39" s="2058">
        <v>2000</v>
      </c>
      <c r="D39" s="3911">
        <v>37</v>
      </c>
      <c r="E39" s="3911"/>
      <c r="F39" s="3909">
        <v>9.85</v>
      </c>
      <c r="G39" s="3910"/>
      <c r="H39" s="2059">
        <v>6435</v>
      </c>
      <c r="I39" s="2055">
        <f t="shared" si="0"/>
        <v>6.16</v>
      </c>
    </row>
    <row r="40" spans="1:9" ht="15">
      <c r="A40" s="3905" t="s">
        <v>3694</v>
      </c>
      <c r="B40" s="3906"/>
      <c r="C40" s="2058">
        <v>2500</v>
      </c>
      <c r="D40" s="3911">
        <v>47.4</v>
      </c>
      <c r="E40" s="3911"/>
      <c r="F40" s="3909">
        <v>12.14</v>
      </c>
      <c r="G40" s="3910"/>
      <c r="H40" s="2059">
        <v>7335.9</v>
      </c>
      <c r="I40" s="2055">
        <f t="shared" si="0"/>
        <v>6.16</v>
      </c>
    </row>
    <row r="41" spans="1:9" ht="15">
      <c r="A41" s="3905" t="s">
        <v>3695</v>
      </c>
      <c r="B41" s="3906"/>
      <c r="C41" s="2058">
        <v>3150</v>
      </c>
      <c r="D41" s="3911">
        <v>60</v>
      </c>
      <c r="E41" s="3911"/>
      <c r="F41" s="3909">
        <v>14.42</v>
      </c>
      <c r="G41" s="3910"/>
      <c r="H41" s="2059">
        <v>7829.7647999999999</v>
      </c>
      <c r="I41" s="2055">
        <f t="shared" si="0"/>
        <v>6.16</v>
      </c>
    </row>
    <row r="42" spans="1:9" ht="15">
      <c r="A42" s="3905" t="s">
        <v>3696</v>
      </c>
      <c r="B42" s="3906"/>
      <c r="C42" s="2058">
        <v>4000</v>
      </c>
      <c r="D42" s="3911">
        <v>75.400000000000006</v>
      </c>
      <c r="E42" s="3911"/>
      <c r="F42" s="3909">
        <v>16.71</v>
      </c>
      <c r="G42" s="3910"/>
      <c r="H42" s="2059">
        <v>8656.6479999999992</v>
      </c>
      <c r="I42" s="2055">
        <f t="shared" si="0"/>
        <v>6.16</v>
      </c>
    </row>
    <row r="43" spans="1:9" ht="15">
      <c r="A43" s="3905" t="s">
        <v>3697</v>
      </c>
      <c r="B43" s="3906"/>
      <c r="C43" s="2058">
        <v>5000</v>
      </c>
      <c r="D43" s="3911">
        <v>98.4</v>
      </c>
      <c r="E43" s="3911"/>
      <c r="F43" s="3909">
        <v>21.29</v>
      </c>
      <c r="G43" s="3910"/>
      <c r="H43" s="2059">
        <v>9393.384</v>
      </c>
      <c r="I43" s="2055">
        <f t="shared" si="0"/>
        <v>6.16</v>
      </c>
    </row>
    <row r="44" spans="1:9" ht="15">
      <c r="A44" s="3905" t="s">
        <v>3698</v>
      </c>
      <c r="B44" s="3906"/>
      <c r="C44" s="2058">
        <v>2500</v>
      </c>
      <c r="D44" s="3911">
        <v>50.7</v>
      </c>
      <c r="E44" s="3911"/>
      <c r="F44" s="3911">
        <v>13.26</v>
      </c>
      <c r="G44" s="3911"/>
      <c r="H44" s="2059">
        <v>8077.7839999999997</v>
      </c>
      <c r="I44" s="2055">
        <f t="shared" si="0"/>
        <v>6.16</v>
      </c>
    </row>
    <row r="45" spans="1:9" ht="15">
      <c r="A45" s="3905" t="s">
        <v>3699</v>
      </c>
      <c r="B45" s="3906"/>
      <c r="C45" s="2058">
        <v>3150</v>
      </c>
      <c r="D45" s="3911">
        <v>65.400000000000006</v>
      </c>
      <c r="E45" s="3911"/>
      <c r="F45" s="3911">
        <v>16.34</v>
      </c>
      <c r="G45" s="3911"/>
      <c r="H45" s="2059">
        <v>8946.08</v>
      </c>
      <c r="I45" s="2055">
        <f t="shared" si="0"/>
        <v>6.16</v>
      </c>
    </row>
    <row r="46" spans="1:9" ht="15">
      <c r="A46" s="3905" t="s">
        <v>3700</v>
      </c>
      <c r="B46" s="3906"/>
      <c r="C46" s="2058">
        <v>4000</v>
      </c>
      <c r="D46" s="3911">
        <v>83.2</v>
      </c>
      <c r="E46" s="3911"/>
      <c r="F46" s="3911">
        <v>19.420000000000002</v>
      </c>
      <c r="G46" s="3911"/>
      <c r="H46" s="2059">
        <v>9998.56</v>
      </c>
      <c r="I46" s="2055">
        <f t="shared" si="0"/>
        <v>6.16</v>
      </c>
    </row>
    <row r="47" spans="1:9" ht="15">
      <c r="A47" s="3905" t="s">
        <v>3701</v>
      </c>
      <c r="B47" s="3906"/>
      <c r="C47" s="2058">
        <v>5000</v>
      </c>
      <c r="D47" s="3911">
        <v>103.5</v>
      </c>
      <c r="E47" s="3911"/>
      <c r="F47" s="3911">
        <v>22.5</v>
      </c>
      <c r="G47" s="3911"/>
      <c r="H47" s="2059">
        <v>10643.203999999998</v>
      </c>
      <c r="I47" s="2055">
        <f t="shared" si="0"/>
        <v>6.16</v>
      </c>
    </row>
    <row r="48" spans="1:9" ht="15">
      <c r="A48" s="3912" t="s">
        <v>3702</v>
      </c>
      <c r="B48" s="3913"/>
      <c r="C48" s="2060">
        <v>6300</v>
      </c>
      <c r="D48" s="3914">
        <v>135.6</v>
      </c>
      <c r="E48" s="3914"/>
      <c r="F48" s="3914">
        <v>28.66</v>
      </c>
      <c r="G48" s="3914"/>
      <c r="H48" s="2059">
        <v>12629.76</v>
      </c>
      <c r="I48" s="2055">
        <f t="shared" si="0"/>
        <v>6.16</v>
      </c>
    </row>
    <row r="49" spans="1:9" ht="15">
      <c r="A49" s="3905" t="s">
        <v>3703</v>
      </c>
      <c r="B49" s="3906"/>
      <c r="C49" s="2058">
        <v>16000</v>
      </c>
      <c r="D49" s="3911">
        <v>360</v>
      </c>
      <c r="E49" s="3911"/>
      <c r="F49" s="3911">
        <v>83.12</v>
      </c>
      <c r="G49" s="3911"/>
      <c r="H49" s="2059">
        <v>30390.36</v>
      </c>
      <c r="I49" s="2055">
        <f t="shared" si="0"/>
        <v>6.16</v>
      </c>
    </row>
    <row r="50" spans="1:9" ht="15">
      <c r="A50" s="3905" t="s">
        <v>3704</v>
      </c>
      <c r="B50" s="3906"/>
      <c r="C50" s="2058">
        <v>25000</v>
      </c>
      <c r="D50" s="3911">
        <v>556.70000000000005</v>
      </c>
      <c r="E50" s="3911"/>
      <c r="F50" s="3911">
        <v>125.27</v>
      </c>
      <c r="G50" s="3911"/>
      <c r="H50" s="2059">
        <v>44335.72</v>
      </c>
      <c r="I50" s="2055">
        <f t="shared" si="0"/>
        <v>6.16</v>
      </c>
    </row>
    <row r="51" spans="1:9" ht="15">
      <c r="A51" s="3905" t="s">
        <v>3705</v>
      </c>
      <c r="B51" s="3906"/>
      <c r="C51" s="2058">
        <v>2000</v>
      </c>
      <c r="D51" s="3907">
        <v>43.4</v>
      </c>
      <c r="E51" s="3908"/>
      <c r="F51" s="3907">
        <v>12.88</v>
      </c>
      <c r="G51" s="3908"/>
      <c r="H51" s="2059">
        <v>7550.4</v>
      </c>
      <c r="I51" s="2055">
        <f t="shared" si="0"/>
        <v>6.16</v>
      </c>
    </row>
    <row r="52" spans="1:9" ht="15">
      <c r="A52" s="3905" t="s">
        <v>3706</v>
      </c>
      <c r="B52" s="3906"/>
      <c r="C52" s="2058">
        <v>2500</v>
      </c>
      <c r="D52" s="3907">
        <v>58.5</v>
      </c>
      <c r="E52" s="3908"/>
      <c r="F52" s="3907">
        <v>15.87</v>
      </c>
      <c r="G52" s="3908"/>
      <c r="H52" s="2059">
        <v>8680.1</v>
      </c>
      <c r="I52" s="2055">
        <f t="shared" si="0"/>
        <v>6.16</v>
      </c>
    </row>
    <row r="53" spans="1:9" ht="15">
      <c r="A53" s="3905" t="s">
        <v>3707</v>
      </c>
      <c r="B53" s="3906"/>
      <c r="C53" s="2058">
        <v>3150</v>
      </c>
      <c r="D53" s="3907">
        <v>70.400000000000006</v>
      </c>
      <c r="E53" s="3908"/>
      <c r="F53" s="3907">
        <v>18.86</v>
      </c>
      <c r="G53" s="3908"/>
      <c r="H53" s="2059">
        <v>9351.0560000000005</v>
      </c>
      <c r="I53" s="2055">
        <f t="shared" si="0"/>
        <v>6.16</v>
      </c>
    </row>
    <row r="54" spans="1:9" ht="15">
      <c r="A54" s="3905" t="s">
        <v>3708</v>
      </c>
      <c r="B54" s="3906"/>
      <c r="C54" s="2058">
        <v>4000</v>
      </c>
      <c r="D54" s="3907">
        <v>88.7</v>
      </c>
      <c r="E54" s="3908"/>
      <c r="F54" s="3907">
        <v>21.8</v>
      </c>
      <c r="G54" s="3908"/>
      <c r="H54" s="2059">
        <v>10244.291199999998</v>
      </c>
      <c r="I54" s="2055">
        <f t="shared" si="0"/>
        <v>6.16</v>
      </c>
    </row>
    <row r="55" spans="1:9" ht="15">
      <c r="A55" s="3905" t="s">
        <v>3709</v>
      </c>
      <c r="B55" s="3906"/>
      <c r="C55" s="2058">
        <v>5000</v>
      </c>
      <c r="D55" s="3907">
        <v>115.2</v>
      </c>
      <c r="E55" s="3908"/>
      <c r="F55" s="3907">
        <v>27.84</v>
      </c>
      <c r="G55" s="3908"/>
      <c r="H55" s="2059">
        <v>11840.4</v>
      </c>
      <c r="I55" s="2055">
        <f t="shared" si="0"/>
        <v>6.16</v>
      </c>
    </row>
    <row r="56" spans="1:9" ht="15">
      <c r="A56" s="3905" t="s">
        <v>3710</v>
      </c>
      <c r="B56" s="3906"/>
      <c r="C56" s="2058">
        <v>2500</v>
      </c>
      <c r="D56" s="3911">
        <v>59.1</v>
      </c>
      <c r="E56" s="3911"/>
      <c r="F56" s="3911">
        <v>17.420000000000002</v>
      </c>
      <c r="G56" s="3911"/>
      <c r="H56" s="2059">
        <v>9814.3759999999984</v>
      </c>
      <c r="I56" s="2055">
        <f t="shared" si="0"/>
        <v>6.16</v>
      </c>
    </row>
    <row r="57" spans="1:9" ht="15">
      <c r="A57" s="3912" t="s">
        <v>3711</v>
      </c>
      <c r="B57" s="3913"/>
      <c r="C57" s="2060">
        <v>3150</v>
      </c>
      <c r="D57" s="3914">
        <v>76.099999999999994</v>
      </c>
      <c r="E57" s="3914"/>
      <c r="F57" s="3914">
        <v>21.47</v>
      </c>
      <c r="G57" s="3914"/>
      <c r="H57" s="2059">
        <v>10919.48</v>
      </c>
      <c r="I57" s="2055">
        <f t="shared" si="0"/>
        <v>6.16</v>
      </c>
    </row>
    <row r="58" spans="1:9" ht="15">
      <c r="A58" s="3905" t="s">
        <v>3712</v>
      </c>
      <c r="B58" s="3906"/>
      <c r="C58" s="2058">
        <v>4000</v>
      </c>
      <c r="D58" s="3911">
        <v>97</v>
      </c>
      <c r="E58" s="3911"/>
      <c r="F58" s="3911">
        <v>25.52</v>
      </c>
      <c r="G58" s="3911"/>
      <c r="H58" s="2059">
        <v>12077.207999999999</v>
      </c>
      <c r="I58" s="2055">
        <f t="shared" si="0"/>
        <v>6.16</v>
      </c>
    </row>
    <row r="59" spans="1:9" ht="15">
      <c r="A59" s="3905" t="s">
        <v>3713</v>
      </c>
      <c r="B59" s="3906"/>
      <c r="C59" s="2058">
        <v>5000</v>
      </c>
      <c r="D59" s="3911">
        <v>120.9</v>
      </c>
      <c r="E59" s="3911"/>
      <c r="F59" s="3911">
        <v>29.57</v>
      </c>
      <c r="G59" s="3911"/>
      <c r="H59" s="2059">
        <v>13142.843999999999</v>
      </c>
      <c r="I59" s="2055">
        <f t="shared" si="0"/>
        <v>6.16</v>
      </c>
    </row>
    <row r="60" spans="1:9" ht="15">
      <c r="A60" s="3905" t="s">
        <v>3714</v>
      </c>
      <c r="B60" s="3906"/>
      <c r="C60" s="2058">
        <v>6300</v>
      </c>
      <c r="D60" s="3911">
        <v>154.6</v>
      </c>
      <c r="E60" s="3911"/>
      <c r="F60" s="3911">
        <v>37.659999999999997</v>
      </c>
      <c r="G60" s="3911"/>
      <c r="H60" s="2059">
        <v>15524.08</v>
      </c>
      <c r="I60" s="2055">
        <f t="shared" si="0"/>
        <v>6.16</v>
      </c>
    </row>
    <row r="61" spans="1:9" ht="15">
      <c r="A61" s="3905" t="s">
        <v>3715</v>
      </c>
      <c r="B61" s="3906"/>
      <c r="C61" s="2058">
        <v>16000</v>
      </c>
      <c r="D61" s="3911">
        <v>417.7</v>
      </c>
      <c r="E61" s="3911"/>
      <c r="F61" s="3911">
        <v>110.05</v>
      </c>
      <c r="G61" s="3911"/>
      <c r="H61" s="2059">
        <v>39073.32</v>
      </c>
      <c r="I61" s="2055">
        <f t="shared" si="0"/>
        <v>6.16</v>
      </c>
    </row>
    <row r="62" spans="1:9" ht="17.100000000000001" customHeight="1" thickBot="1">
      <c r="A62" s="3915" t="s">
        <v>3716</v>
      </c>
      <c r="B62" s="3916"/>
      <c r="C62" s="2061">
        <v>25000</v>
      </c>
      <c r="D62" s="3917">
        <v>648.4</v>
      </c>
      <c r="E62" s="3917"/>
      <c r="F62" s="3917">
        <v>166.25</v>
      </c>
      <c r="G62" s="3917"/>
      <c r="H62" s="2062">
        <v>56557.643999999993</v>
      </c>
      <c r="I62" s="2055">
        <f t="shared" si="0"/>
        <v>6.16</v>
      </c>
    </row>
    <row r="63" spans="1:9" ht="12.75" thickBot="1">
      <c r="I63" s="2055">
        <f t="shared" si="0"/>
        <v>6.16</v>
      </c>
    </row>
    <row r="64" spans="1:9" ht="36.75" customHeight="1" thickBot="1">
      <c r="A64" s="3920" t="s">
        <v>3717</v>
      </c>
      <c r="B64" s="3921"/>
      <c r="C64" s="3921"/>
      <c r="D64" s="3921"/>
      <c r="E64" s="3921"/>
      <c r="F64" s="3921"/>
      <c r="G64" s="3921"/>
      <c r="H64" s="3922"/>
      <c r="I64" s="2055">
        <f t="shared" si="0"/>
        <v>6.16</v>
      </c>
    </row>
    <row r="65" spans="1:9" ht="11.25" customHeight="1" thickBot="1">
      <c r="A65" s="2067"/>
      <c r="B65" s="2068"/>
      <c r="C65" s="2068"/>
      <c r="D65" s="2068"/>
      <c r="E65" s="2068"/>
      <c r="F65" s="2068"/>
      <c r="H65" s="2069"/>
      <c r="I65" s="2055">
        <f t="shared" si="0"/>
        <v>6.16</v>
      </c>
    </row>
    <row r="66" spans="1:9" ht="21" customHeight="1">
      <c r="A66" s="3923" t="s">
        <v>3718</v>
      </c>
      <c r="B66" s="3924"/>
      <c r="C66" s="3924"/>
      <c r="D66" s="3924"/>
      <c r="E66" s="3924"/>
      <c r="F66" s="3924"/>
      <c r="G66" s="3924"/>
      <c r="H66" s="3925"/>
      <c r="I66" s="2055">
        <f t="shared" si="0"/>
        <v>6.16</v>
      </c>
    </row>
    <row r="67" spans="1:9" ht="15.75" customHeight="1">
      <c r="A67" s="3926" t="s">
        <v>3719</v>
      </c>
      <c r="B67" s="3900" t="s">
        <v>3720</v>
      </c>
      <c r="C67" s="3900" t="s">
        <v>3721</v>
      </c>
      <c r="D67" s="3902" t="s">
        <v>3722</v>
      </c>
      <c r="E67" s="3902"/>
      <c r="F67" s="3902" t="s">
        <v>3666</v>
      </c>
      <c r="G67" s="3902"/>
      <c r="H67" s="3904" t="s">
        <v>3422</v>
      </c>
      <c r="I67" s="2055">
        <f t="shared" si="0"/>
        <v>6.16</v>
      </c>
    </row>
    <row r="68" spans="1:9" ht="12.75" customHeight="1">
      <c r="A68" s="3927"/>
      <c r="B68" s="3901"/>
      <c r="C68" s="3901"/>
      <c r="D68" s="3902"/>
      <c r="E68" s="3902"/>
      <c r="F68" s="3902"/>
      <c r="G68" s="3902"/>
      <c r="H68" s="3904"/>
      <c r="I68" s="2055">
        <f t="shared" si="0"/>
        <v>6.16</v>
      </c>
    </row>
    <row r="69" spans="1:9" ht="15">
      <c r="A69" s="2070" t="s">
        <v>3723</v>
      </c>
      <c r="B69" s="2057" t="s">
        <v>3724</v>
      </c>
      <c r="C69" s="2057" t="s">
        <v>3725</v>
      </c>
      <c r="D69" s="3928">
        <v>2600</v>
      </c>
      <c r="E69" s="3928"/>
      <c r="F69" s="3929">
        <v>29</v>
      </c>
      <c r="G69" s="3929"/>
      <c r="H69" s="1907">
        <v>21650.290999999997</v>
      </c>
      <c r="I69" s="2055">
        <f t="shared" si="0"/>
        <v>6.16</v>
      </c>
    </row>
    <row r="70" spans="1:9" ht="15">
      <c r="A70" s="2070" t="s">
        <v>3726</v>
      </c>
      <c r="B70" s="2057" t="s">
        <v>3727</v>
      </c>
      <c r="C70" s="2057" t="s">
        <v>3725</v>
      </c>
      <c r="D70" s="3928">
        <v>4000</v>
      </c>
      <c r="E70" s="3928"/>
      <c r="F70" s="3929">
        <v>48</v>
      </c>
      <c r="G70" s="3929"/>
      <c r="H70" s="1907">
        <v>22481.194059999998</v>
      </c>
      <c r="I70" s="2055">
        <f t="shared" si="0"/>
        <v>6.16</v>
      </c>
    </row>
    <row r="71" spans="1:9" ht="15">
      <c r="A71" s="2071" t="s">
        <v>3728</v>
      </c>
      <c r="B71" s="1925" t="s">
        <v>3729</v>
      </c>
      <c r="C71" s="1925" t="s">
        <v>3725</v>
      </c>
      <c r="D71" s="3930">
        <v>6300</v>
      </c>
      <c r="E71" s="3930"/>
      <c r="F71" s="3931">
        <v>71.790000000000006</v>
      </c>
      <c r="G71" s="3931"/>
      <c r="H71" s="1907">
        <v>25898.429179999999</v>
      </c>
      <c r="I71" s="2055">
        <f t="shared" si="0"/>
        <v>6.16</v>
      </c>
    </row>
    <row r="72" spans="1:9" ht="15">
      <c r="A72" s="2071" t="s">
        <v>3730</v>
      </c>
      <c r="B72" s="1925" t="s">
        <v>3731</v>
      </c>
      <c r="C72" s="1925" t="s">
        <v>3725</v>
      </c>
      <c r="D72" s="3930">
        <v>10000</v>
      </c>
      <c r="E72" s="3930"/>
      <c r="F72" s="3931">
        <v>118.61</v>
      </c>
      <c r="G72" s="3931"/>
      <c r="H72" s="1907">
        <v>33037.173779999997</v>
      </c>
      <c r="I72" s="2055">
        <f t="shared" si="0"/>
        <v>6.16</v>
      </c>
    </row>
    <row r="73" spans="1:9" ht="15">
      <c r="A73" s="2071" t="s">
        <v>3732</v>
      </c>
      <c r="B73" s="1925" t="s">
        <v>3733</v>
      </c>
      <c r="C73" s="1925" t="s">
        <v>3725</v>
      </c>
      <c r="D73" s="3930">
        <v>20000</v>
      </c>
      <c r="E73" s="3930"/>
      <c r="F73" s="3931">
        <v>233.73</v>
      </c>
      <c r="G73" s="3931"/>
      <c r="H73" s="1907">
        <v>55050.253439999993</v>
      </c>
      <c r="I73" s="2055">
        <f t="shared" si="0"/>
        <v>6.16</v>
      </c>
    </row>
    <row r="74" spans="1:9" ht="15">
      <c r="A74" s="2071" t="s">
        <v>3734</v>
      </c>
      <c r="B74" s="1925" t="s">
        <v>3733</v>
      </c>
      <c r="C74" s="1925" t="s">
        <v>3735</v>
      </c>
      <c r="D74" s="3930">
        <v>24600</v>
      </c>
      <c r="E74" s="3930"/>
      <c r="F74" s="3931">
        <v>325.73</v>
      </c>
      <c r="G74" s="3931"/>
      <c r="H74" s="1907">
        <v>70000</v>
      </c>
      <c r="I74" s="2055">
        <f t="shared" si="0"/>
        <v>6.16</v>
      </c>
    </row>
    <row r="75" spans="1:9" ht="15">
      <c r="A75" s="2071" t="s">
        <v>3736</v>
      </c>
      <c r="B75" s="1925" t="s">
        <v>3737</v>
      </c>
      <c r="C75" s="1925" t="s">
        <v>3735</v>
      </c>
      <c r="D75" s="3930">
        <v>60000</v>
      </c>
      <c r="E75" s="3930"/>
      <c r="F75" s="3931">
        <v>900</v>
      </c>
      <c r="G75" s="3931"/>
      <c r="H75" s="1907">
        <v>141990.80037999997</v>
      </c>
      <c r="I75" s="2055">
        <f>I74</f>
        <v>6.16</v>
      </c>
    </row>
    <row r="76" spans="1:9" ht="15.75" thickBot="1">
      <c r="A76" s="2072" t="s">
        <v>3738</v>
      </c>
      <c r="B76" s="1939" t="s">
        <v>3739</v>
      </c>
      <c r="C76" s="1939"/>
      <c r="D76" s="3932">
        <v>25000</v>
      </c>
      <c r="E76" s="3932"/>
      <c r="F76" s="3933">
        <v>360</v>
      </c>
      <c r="G76" s="3933"/>
      <c r="H76" s="1913">
        <v>70615.057239999995</v>
      </c>
      <c r="I76" s="2055">
        <f>I75</f>
        <v>6.16</v>
      </c>
    </row>
    <row r="78" spans="1:9">
      <c r="H78" s="2073"/>
    </row>
  </sheetData>
  <mergeCells count="186">
    <mergeCell ref="D69:E69"/>
    <mergeCell ref="F69:G69"/>
    <mergeCell ref="D70:E70"/>
    <mergeCell ref="F70:G70"/>
    <mergeCell ref="D71:E71"/>
    <mergeCell ref="F71:G71"/>
    <mergeCell ref="D75:E75"/>
    <mergeCell ref="F75:G75"/>
    <mergeCell ref="D76:E76"/>
    <mergeCell ref="F76:G76"/>
    <mergeCell ref="D72:E72"/>
    <mergeCell ref="F72:G72"/>
    <mergeCell ref="D73:E73"/>
    <mergeCell ref="F73:G73"/>
    <mergeCell ref="D74:E74"/>
    <mergeCell ref="F74:G74"/>
    <mergeCell ref="A61:B61"/>
    <mergeCell ref="D61:E61"/>
    <mergeCell ref="F61:G61"/>
    <mergeCell ref="A62:B62"/>
    <mergeCell ref="D62:E62"/>
    <mergeCell ref="F62:G62"/>
    <mergeCell ref="A64:H64"/>
    <mergeCell ref="A66:H66"/>
    <mergeCell ref="A67:A68"/>
    <mergeCell ref="B67:B68"/>
    <mergeCell ref="C67:C68"/>
    <mergeCell ref="D67:E68"/>
    <mergeCell ref="F67:G68"/>
    <mergeCell ref="H67:H68"/>
    <mergeCell ref="A58:B58"/>
    <mergeCell ref="D58:E58"/>
    <mergeCell ref="F58:G58"/>
    <mergeCell ref="A59:B59"/>
    <mergeCell ref="D59:E59"/>
    <mergeCell ref="F59:G59"/>
    <mergeCell ref="A60:B60"/>
    <mergeCell ref="D60:E60"/>
    <mergeCell ref="F60:G60"/>
    <mergeCell ref="A55:B55"/>
    <mergeCell ref="D55:E55"/>
    <mergeCell ref="F55:G55"/>
    <mergeCell ref="A56:B56"/>
    <mergeCell ref="D56:E56"/>
    <mergeCell ref="F56:G56"/>
    <mergeCell ref="A57:B57"/>
    <mergeCell ref="D57:E57"/>
    <mergeCell ref="F57:G57"/>
    <mergeCell ref="A52:B52"/>
    <mergeCell ref="D52:E52"/>
    <mergeCell ref="F52:G52"/>
    <mergeCell ref="A53:B53"/>
    <mergeCell ref="D53:E53"/>
    <mergeCell ref="F53:G53"/>
    <mergeCell ref="A54:B54"/>
    <mergeCell ref="D54:E54"/>
    <mergeCell ref="F54:G54"/>
    <mergeCell ref="A49:B49"/>
    <mergeCell ref="D49:E49"/>
    <mergeCell ref="F49:G49"/>
    <mergeCell ref="A50:B50"/>
    <mergeCell ref="D50:E50"/>
    <mergeCell ref="F50:G50"/>
    <mergeCell ref="A51:B51"/>
    <mergeCell ref="D51:E51"/>
    <mergeCell ref="F51:G51"/>
    <mergeCell ref="A46:B46"/>
    <mergeCell ref="D46:E46"/>
    <mergeCell ref="F46:G46"/>
    <mergeCell ref="A47:B47"/>
    <mergeCell ref="D47:E47"/>
    <mergeCell ref="F47:G47"/>
    <mergeCell ref="A48:B48"/>
    <mergeCell ref="D48:E48"/>
    <mergeCell ref="F48:G48"/>
    <mergeCell ref="A43:B43"/>
    <mergeCell ref="D43:E43"/>
    <mergeCell ref="F43:G43"/>
    <mergeCell ref="A44:B44"/>
    <mergeCell ref="D44:E44"/>
    <mergeCell ref="F44:G44"/>
    <mergeCell ref="A45:B45"/>
    <mergeCell ref="D45:E45"/>
    <mergeCell ref="F45:G45"/>
    <mergeCell ref="A40:B40"/>
    <mergeCell ref="D40:E40"/>
    <mergeCell ref="F40:G40"/>
    <mergeCell ref="A41:B41"/>
    <mergeCell ref="D41:E41"/>
    <mergeCell ref="F41:G41"/>
    <mergeCell ref="A42:B42"/>
    <mergeCell ref="D42:E42"/>
    <mergeCell ref="F42:G42"/>
    <mergeCell ref="A35:H35"/>
    <mergeCell ref="A36:B38"/>
    <mergeCell ref="C36:C38"/>
    <mergeCell ref="D36:E38"/>
    <mergeCell ref="F36:G38"/>
    <mergeCell ref="H36:H38"/>
    <mergeCell ref="A39:B39"/>
    <mergeCell ref="D39:E39"/>
    <mergeCell ref="F39:G39"/>
    <mergeCell ref="A31:B31"/>
    <mergeCell ref="D31:E31"/>
    <mergeCell ref="F31:G31"/>
    <mergeCell ref="A32:B32"/>
    <mergeCell ref="D32:E32"/>
    <mergeCell ref="F32:G32"/>
    <mergeCell ref="A33:B33"/>
    <mergeCell ref="D33:E33"/>
    <mergeCell ref="F33:G33"/>
    <mergeCell ref="A28:B28"/>
    <mergeCell ref="D28:E28"/>
    <mergeCell ref="F28:G28"/>
    <mergeCell ref="A29:B29"/>
    <mergeCell ref="D29:E29"/>
    <mergeCell ref="F29:G29"/>
    <mergeCell ref="A30:B30"/>
    <mergeCell ref="D30:E30"/>
    <mergeCell ref="F30:G30"/>
    <mergeCell ref="A25:B25"/>
    <mergeCell ref="D25:E25"/>
    <mergeCell ref="F25:G25"/>
    <mergeCell ref="A26:B26"/>
    <mergeCell ref="D26:E26"/>
    <mergeCell ref="F26:G26"/>
    <mergeCell ref="A27:B27"/>
    <mergeCell ref="D27:E27"/>
    <mergeCell ref="F27:G27"/>
    <mergeCell ref="A22:B22"/>
    <mergeCell ref="D22:E22"/>
    <mergeCell ref="F22:G22"/>
    <mergeCell ref="A23:B23"/>
    <mergeCell ref="D23:E23"/>
    <mergeCell ref="F23:G23"/>
    <mergeCell ref="A24:B24"/>
    <mergeCell ref="D24:E24"/>
    <mergeCell ref="F24:G24"/>
    <mergeCell ref="A19:B19"/>
    <mergeCell ref="D19:E19"/>
    <mergeCell ref="F19:G19"/>
    <mergeCell ref="A20:B20"/>
    <mergeCell ref="D20:E20"/>
    <mergeCell ref="F20:G20"/>
    <mergeCell ref="A21:B21"/>
    <mergeCell ref="D21:E21"/>
    <mergeCell ref="F21:G21"/>
    <mergeCell ref="A16:B16"/>
    <mergeCell ref="D16:E16"/>
    <mergeCell ref="F16:G16"/>
    <mergeCell ref="A17:B17"/>
    <mergeCell ref="D17:E17"/>
    <mergeCell ref="F17:G17"/>
    <mergeCell ref="A18:B18"/>
    <mergeCell ref="D18:E18"/>
    <mergeCell ref="F18:G18"/>
    <mergeCell ref="A13:B13"/>
    <mergeCell ref="D13:E13"/>
    <mergeCell ref="F13:G13"/>
    <mergeCell ref="A14:B14"/>
    <mergeCell ref="D14:E14"/>
    <mergeCell ref="F14:G14"/>
    <mergeCell ref="A15:B15"/>
    <mergeCell ref="D15:E15"/>
    <mergeCell ref="F15:G15"/>
    <mergeCell ref="A10:B10"/>
    <mergeCell ref="D10:E10"/>
    <mergeCell ref="F10:G10"/>
    <mergeCell ref="A11:B11"/>
    <mergeCell ref="D11:E11"/>
    <mergeCell ref="F11:G11"/>
    <mergeCell ref="A12:B12"/>
    <mergeCell ref="D12:E12"/>
    <mergeCell ref="F12:G12"/>
    <mergeCell ref="A1:C3"/>
    <mergeCell ref="D1:E3"/>
    <mergeCell ref="F1:H3"/>
    <mergeCell ref="A4:H4"/>
    <mergeCell ref="A5:D5"/>
    <mergeCell ref="E5:H5"/>
    <mergeCell ref="A7:H7"/>
    <mergeCell ref="A8:B9"/>
    <mergeCell ref="C8:C9"/>
    <mergeCell ref="D8:E9"/>
    <mergeCell ref="F8:G9"/>
    <mergeCell ref="H8:H9"/>
  </mergeCells>
  <printOptions horizontalCentered="1"/>
  <pageMargins left="0.43307086614173229" right="0.27559055118110237" top="0.23622047244094491" bottom="0.15748031496062992" header="0.19685039370078741" footer="0.23622047244094491"/>
  <pageSetup paperSize="9" scale="70" fitToHeight="0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002060"/>
    <pageSetUpPr fitToPage="1"/>
  </sheetPr>
  <dimension ref="A1:V65"/>
  <sheetViews>
    <sheetView view="pageBreakPreview" topLeftCell="G1" zoomScaleNormal="55" zoomScaleSheetLayoutView="100" workbookViewId="0">
      <selection activeCell="AB7" sqref="AB7"/>
    </sheetView>
  </sheetViews>
  <sheetFormatPr defaultRowHeight="12"/>
  <cols>
    <col min="1" max="1" width="22" style="2055" customWidth="1"/>
    <col min="2" max="22" width="12.7109375" style="2076" customWidth="1"/>
    <col min="23" max="16384" width="9.140625" style="2055"/>
  </cols>
  <sheetData>
    <row r="1" spans="1:22" ht="18.75">
      <c r="A1" s="3934" t="s">
        <v>3740</v>
      </c>
      <c r="B1" s="3935"/>
      <c r="C1" s="3935"/>
      <c r="D1" s="3935"/>
      <c r="E1" s="3935"/>
      <c r="F1" s="3935"/>
      <c r="G1" s="3935"/>
      <c r="H1" s="3935"/>
      <c r="I1" s="3935"/>
      <c r="J1" s="3935"/>
      <c r="K1" s="3935"/>
      <c r="L1" s="3935"/>
      <c r="M1" s="3935"/>
      <c r="N1" s="3935"/>
      <c r="O1" s="3935"/>
      <c r="P1" s="3935"/>
      <c r="Q1" s="3935"/>
      <c r="R1" s="3935"/>
      <c r="S1" s="3935"/>
      <c r="T1" s="3935"/>
      <c r="U1" s="3935"/>
      <c r="V1" s="3936"/>
    </row>
    <row r="2" spans="1:22" ht="40.5" customHeight="1">
      <c r="A2" s="3937" t="s">
        <v>3741</v>
      </c>
      <c r="B2" s="3938"/>
      <c r="C2" s="3938"/>
      <c r="D2" s="3938"/>
      <c r="E2" s="3938"/>
      <c r="F2" s="3938"/>
      <c r="G2" s="3938"/>
      <c r="H2" s="3938"/>
      <c r="I2" s="3938"/>
      <c r="J2" s="3938"/>
      <c r="K2" s="3938"/>
      <c r="L2" s="3938"/>
      <c r="M2" s="3938"/>
      <c r="N2" s="3938"/>
      <c r="O2" s="3938"/>
      <c r="P2" s="3938"/>
      <c r="Q2" s="3938"/>
      <c r="R2" s="3938"/>
      <c r="S2" s="3938"/>
      <c r="T2" s="3938"/>
      <c r="U2" s="3938"/>
      <c r="V2" s="3939"/>
    </row>
    <row r="3" spans="1:22" ht="25.5" customHeight="1">
      <c r="A3" s="3937" t="s">
        <v>3742</v>
      </c>
      <c r="B3" s="3938"/>
      <c r="C3" s="3938"/>
      <c r="D3" s="3938"/>
      <c r="E3" s="3938"/>
      <c r="F3" s="3938"/>
      <c r="G3" s="3938"/>
      <c r="H3" s="3938"/>
      <c r="I3" s="3938"/>
      <c r="J3" s="3938"/>
      <c r="K3" s="3938"/>
      <c r="L3" s="3938"/>
      <c r="M3" s="3938"/>
      <c r="N3" s="3938"/>
      <c r="O3" s="3938"/>
      <c r="P3" s="3938"/>
      <c r="Q3" s="3938"/>
      <c r="R3" s="3938"/>
      <c r="S3" s="3938"/>
      <c r="T3" s="3938"/>
      <c r="U3" s="3938"/>
      <c r="V3" s="3939"/>
    </row>
    <row r="4" spans="1:22" ht="31.5" customHeight="1">
      <c r="A4" s="2284" t="s">
        <v>3743</v>
      </c>
      <c r="B4" s="3940" t="s">
        <v>4061</v>
      </c>
      <c r="C4" s="3940"/>
      <c r="D4" s="3940"/>
      <c r="E4" s="3940"/>
      <c r="F4" s="3940"/>
      <c r="G4" s="3940"/>
      <c r="H4" s="3940"/>
      <c r="I4" s="3940"/>
      <c r="J4" s="3940"/>
      <c r="K4" s="3940"/>
      <c r="L4" s="3940"/>
      <c r="M4" s="3940"/>
      <c r="N4" s="3940"/>
      <c r="O4" s="3940"/>
      <c r="P4" s="3940"/>
      <c r="Q4" s="3940"/>
      <c r="R4" s="3940"/>
      <c r="S4" s="3940"/>
      <c r="T4" s="3940"/>
      <c r="U4" s="3940"/>
      <c r="V4" s="3941"/>
    </row>
    <row r="5" spans="1:22" ht="39" customHeight="1" thickBot="1">
      <c r="A5" s="2285" t="s">
        <v>3744</v>
      </c>
      <c r="B5" s="2286">
        <v>200</v>
      </c>
      <c r="C5" s="2286">
        <v>300</v>
      </c>
      <c r="D5" s="2286">
        <v>400</v>
      </c>
      <c r="E5" s="2286">
        <v>500</v>
      </c>
      <c r="F5" s="2286">
        <v>600</v>
      </c>
      <c r="G5" s="2286">
        <v>700</v>
      </c>
      <c r="H5" s="2286">
        <v>800</v>
      </c>
      <c r="I5" s="2286">
        <v>900</v>
      </c>
      <c r="J5" s="2286">
        <v>1000</v>
      </c>
      <c r="K5" s="2286">
        <v>1100</v>
      </c>
      <c r="L5" s="2286">
        <v>1200</v>
      </c>
      <c r="M5" s="2286">
        <v>1300</v>
      </c>
      <c r="N5" s="2286">
        <v>1400</v>
      </c>
      <c r="O5" s="2286">
        <v>1500</v>
      </c>
      <c r="P5" s="2286">
        <v>1600</v>
      </c>
      <c r="Q5" s="2286">
        <v>1700</v>
      </c>
      <c r="R5" s="2286">
        <v>1800</v>
      </c>
      <c r="S5" s="2286">
        <v>1900</v>
      </c>
      <c r="T5" s="2286">
        <v>2000</v>
      </c>
      <c r="U5" s="2286">
        <v>2100</v>
      </c>
      <c r="V5" s="2287">
        <v>2200</v>
      </c>
    </row>
    <row r="6" spans="1:22" ht="17.100000000000001" customHeight="1">
      <c r="A6" s="2288">
        <v>200</v>
      </c>
      <c r="B6" s="2281">
        <f>'Клапаны УВК, КВУ (2)'!B15*'Клапаны УВК, КВУ (2)'!W15</f>
        <v>10171.392</v>
      </c>
      <c r="C6" s="2278">
        <f>'Клапаны УВК, КВУ (2)'!C15*'Клапаны УВК, КВУ (2)'!W15</f>
        <v>11923.296</v>
      </c>
      <c r="D6" s="2278">
        <f>'Клапаны УВК, КВУ (2)'!D15*'Клапаны УВК, КВУ (2)'!W15</f>
        <v>13667.808000000001</v>
      </c>
      <c r="E6" s="2278">
        <f>'Клапаны УВК, КВУ (2)'!E15*'Клапаны УВК, КВУ (2)'!W15</f>
        <v>15419.712</v>
      </c>
      <c r="F6" s="2278">
        <f>'Клапаны УВК, КВУ (2)'!F15*'Клапаны УВК, КВУ (2)'!W15</f>
        <v>17171.615999999998</v>
      </c>
      <c r="G6" s="2278">
        <f>'Клапаны УВК, КВУ (2)'!G15*'Клапаны УВК, КВУ (2)'!W15</f>
        <v>18923.52</v>
      </c>
      <c r="H6" s="2278">
        <f>'Клапаны УВК, КВУ (2)'!H15*'Клапаны УВК, КВУ (2)'!W15</f>
        <v>20675.424000000003</v>
      </c>
      <c r="I6" s="2278">
        <f>'Клапаны УВК, КВУ (2)'!I15*'Клапаны УВК, КВУ (2)'!W15</f>
        <v>22427.328000000001</v>
      </c>
      <c r="J6" s="2278">
        <f>'Клапаны УВК, КВУ (2)'!J15*'Клапаны УВК, КВУ (2)'!W15</f>
        <v>24179.232</v>
      </c>
      <c r="K6" s="2278">
        <f>'Клапаны УВК, КВУ (2)'!K15*'Клапаны УВК, КВУ (2)'!W15</f>
        <v>25923.743999999999</v>
      </c>
      <c r="L6" s="2278">
        <f>'Клапаны УВК, КВУ (2)'!L15*'Клапаны УВК, КВУ (2)'!W15</f>
        <v>27675.648000000001</v>
      </c>
      <c r="M6" s="2278">
        <f>'Клапаны УВК, КВУ (2)'!M15*'Клапаны УВК, КВУ (2)'!W15</f>
        <v>29427.552</v>
      </c>
      <c r="N6" s="2278">
        <f>'Клапаны УВК, КВУ (2)'!N15*'Клапаны УВК, КВУ (2)'!W15</f>
        <v>31179.456000000002</v>
      </c>
      <c r="O6" s="2278">
        <f>'Клапаны УВК, КВУ (2)'!O15*'Клапаны УВК, КВУ (2)'!W15</f>
        <v>39037.152000000002</v>
      </c>
      <c r="P6" s="2278">
        <f>'Клапаны УВК, КВУ (2)'!P15*'Клапаны УВК, КВУ (2)'!W15</f>
        <v>40789.056000000004</v>
      </c>
      <c r="Q6" s="2278">
        <f>'Клапаны УВК, КВУ (2)'!Q15*'Клапаны УВК, КВУ (2)'!W15</f>
        <v>42540.959999999999</v>
      </c>
      <c r="R6" s="2278">
        <f>'Клапаны УВК, КВУ (2)'!R15*'Клапаны УВК, КВУ (2)'!W15</f>
        <v>41336.063999999998</v>
      </c>
      <c r="S6" s="2278">
        <f>'Клапаны УВК, КВУ (2)'!S15*'Клапаны УВК, КВУ (2)'!W15</f>
        <v>46052.160000000003</v>
      </c>
      <c r="T6" s="2278">
        <f>'Клапаны УВК, КВУ (2)'!T15*'Клапаны УВК, КВУ (2)'!W15</f>
        <v>47789.279999999999</v>
      </c>
      <c r="U6" s="2279">
        <f>'Клапаны УВК, КВУ (2)'!U15*'Клапаны УВК, КВУ (2)'!W15</f>
        <v>49541.184000000001</v>
      </c>
      <c r="V6" s="2280">
        <f>'Клапаны УВК, КВУ (2)'!V15*'Клапаны УВК, КВУ (2)'!W15</f>
        <v>51300.480000000003</v>
      </c>
    </row>
    <row r="7" spans="1:22" ht="17.100000000000001" customHeight="1">
      <c r="A7" s="2289">
        <v>300</v>
      </c>
      <c r="B7" s="2282">
        <f>'Клапаны УВК, КВУ (2)'!B16*'Клапаны УВК, КВУ (2)'!W16</f>
        <v>13098.624000000002</v>
      </c>
      <c r="C7" s="2080">
        <f>'Клапаны УВК, КВУ (2)'!C16*'Клапаны УВК, КВУ (2)'!W16</f>
        <v>15279.264000000001</v>
      </c>
      <c r="D7" s="2080">
        <f>'Клапаны УВК, КВУ (2)'!D16*'Клапаны УВК, КВУ (2)'!W16</f>
        <v>17452.511999999999</v>
      </c>
      <c r="E7" s="2080">
        <f>'Клапаны УВК, КВУ (2)'!E16*'Клапаны УВК, КВУ (2)'!W16</f>
        <v>19633.151999999998</v>
      </c>
      <c r="F7" s="2080">
        <f>'Клапаны УВК, КВУ (2)'!F16*'Клапаны УВК, КВУ (2)'!W16</f>
        <v>21813.791999999998</v>
      </c>
      <c r="G7" s="2080">
        <f>'Клапаны УВК, КВУ (2)'!G16*'Клапаны УВК, КВУ (2)'!W16</f>
        <v>23994.432000000001</v>
      </c>
      <c r="H7" s="2080">
        <f>'Клапаны УВК, КВУ (2)'!H16*'Клапаны УВК, КВУ (2)'!W16</f>
        <v>26175.072</v>
      </c>
      <c r="I7" s="2080">
        <f>'Клапаны УВК, КВУ (2)'!I16*'Клапаны УВК, КВУ (2)'!W16</f>
        <v>28355.712</v>
      </c>
      <c r="J7" s="2080">
        <f>'Клапаны УВК, КВУ (2)'!J16*'Клапаны УВК, КВУ (2)'!W16</f>
        <v>30536.351999999999</v>
      </c>
      <c r="K7" s="2080">
        <f>'Клапаны УВК, КВУ (2)'!K16*'Клапаны УВК, КВУ (2)'!W16</f>
        <v>32716.991999999998</v>
      </c>
      <c r="L7" s="2080">
        <f>'Клапаны УВК, КВУ (2)'!L16*'Клапаны УВК, КВУ (2)'!W16</f>
        <v>34890.239999999998</v>
      </c>
      <c r="M7" s="2080">
        <f>'Клапаны УВК, КВУ (2)'!M16*'Клапаны УВК, КВУ (2)'!W16</f>
        <v>37070.879999999997</v>
      </c>
      <c r="N7" s="2080">
        <f>'Клапаны УВК, КВУ (2)'!N16*'Клапаны УВК, КВУ (2)'!W16</f>
        <v>39251.520000000004</v>
      </c>
      <c r="O7" s="2080">
        <f>'Клапаны УВК, КВУ (2)'!O16*'Клапаны УВК, КВУ (2)'!W16</f>
        <v>49156.800000000003</v>
      </c>
      <c r="P7" s="2080">
        <f>'Клапаны УВК, КВУ (2)'!P16*'Клапаны УВК, КВУ (2)'!W16</f>
        <v>51330.047999999995</v>
      </c>
      <c r="Q7" s="2080">
        <f>'Клапаны УВК, КВУ (2)'!Q16*'Клапаны УВК, КВУ (2)'!W16</f>
        <v>53510.687999999995</v>
      </c>
      <c r="R7" s="2080">
        <f>'Клапаны УВК, КВУ (2)'!R16*'Клапаны УВК, КВУ (2)'!W16</f>
        <v>55691.327999999994</v>
      </c>
      <c r="S7" s="2080">
        <f>'Клапаны УВК, КВУ (2)'!S16*'Клапаны УВК, КВУ (2)'!W16</f>
        <v>57879.360000000001</v>
      </c>
      <c r="T7" s="2080">
        <f>'Клапаны УВК, КВУ (2)'!T16*'Клапаны УВК, КВУ (2)'!W16</f>
        <v>60052.608</v>
      </c>
      <c r="U7" s="2081">
        <f>'Клапаны УВК, КВУ (2)'!U16*'Клапаны УВК, КВУ (2)'!W16</f>
        <v>62240.639999999999</v>
      </c>
      <c r="V7" s="2082">
        <f>'Клапаны УВК, КВУ (2)'!V16*'Клапаны УВК, КВУ (2)'!W16</f>
        <v>64406.496000000006</v>
      </c>
    </row>
    <row r="8" spans="1:22" ht="17.100000000000001" customHeight="1">
      <c r="A8" s="2289">
        <v>400</v>
      </c>
      <c r="B8" s="2282">
        <f>'Клапаны УВК, КВУ (2)'!B17*'Клапаны УВК, КВУ (2)'!W17</f>
        <v>16025.856</v>
      </c>
      <c r="C8" s="2080">
        <f>'Клапаны УВК, КВУ (2)'!C17*'Клапаны УВК, КВУ (2)'!W17</f>
        <v>18635.232</v>
      </c>
      <c r="D8" s="2080">
        <f>'Клапаны УВК, КВУ (2)'!D17*'Клапаны УВК, КВУ (2)'!W17</f>
        <v>21237.216</v>
      </c>
      <c r="E8" s="2080">
        <f>'Клапаны УВК, КВУ (2)'!E17*'Клапаны УВК, КВУ (2)'!W17</f>
        <v>23846.592000000001</v>
      </c>
      <c r="F8" s="2080">
        <f>'Клапаны УВК, КВУ (2)'!F17*'Клапаны УВК, КВУ (2)'!W17</f>
        <v>26455.968000000001</v>
      </c>
      <c r="G8" s="2080">
        <f>'Клапаны УВК, КВУ (2)'!G17*'Клапаны УВК, КВУ (2)'!W17</f>
        <v>29065.343999999997</v>
      </c>
      <c r="H8" s="2080">
        <f>'Клапаны УВК, КВУ (2)'!H17*'Клапаны УВК, КВУ (2)'!W17</f>
        <v>31674.720000000001</v>
      </c>
      <c r="I8" s="2080">
        <f>'Клапаны УВК, КВУ (2)'!I17*'Клапаны УВК, КВУ (2)'!W17</f>
        <v>34284.096000000005</v>
      </c>
      <c r="J8" s="2080">
        <f>'Клапаны УВК, КВУ (2)'!J17*'Клапаны УВК, КВУ (2)'!W17</f>
        <v>36893.472000000002</v>
      </c>
      <c r="K8" s="2080">
        <f>'Клапаны УВК, КВУ (2)'!K17*'Клапаны УВК, КВУ (2)'!W17</f>
        <v>39502.848000000005</v>
      </c>
      <c r="L8" s="2080">
        <f>'Клапаны УВК, КВУ (2)'!L17*'Клапаны УВК, КВУ (2)'!W17</f>
        <v>42112.224000000002</v>
      </c>
      <c r="M8" s="2080">
        <f>'Клапаны УВК, КВУ (2)'!M17*'Клапаны УВК, КВУ (2)'!W17</f>
        <v>44721.599999999999</v>
      </c>
      <c r="N8" s="2080">
        <f>'Клапаны УВК, КВУ (2)'!N17*'Клапаны УВК, КВУ (2)'!W17</f>
        <v>47323.583999999995</v>
      </c>
      <c r="O8" s="2080">
        <f>'Клапаны УВК, КВУ (2)'!O17*'Клапаны УВК, КВУ (2)'!W17</f>
        <v>59261.663999999997</v>
      </c>
      <c r="P8" s="2080">
        <f>'Клапаны УВК, КВУ (2)'!P17*'Клапаны УВК, КВУ (2)'!W17</f>
        <v>61871.040000000001</v>
      </c>
      <c r="Q8" s="2080">
        <f>'Клапаны УВК, КВУ (2)'!Q17*'Клапаны УВК, КВУ (2)'!W17</f>
        <v>64480.416000000005</v>
      </c>
      <c r="R8" s="2080">
        <f>'Клапаны УВК, КВУ (2)'!R17*'Клапаны УВК, КВУ (2)'!W17</f>
        <v>67089.792000000001</v>
      </c>
      <c r="S8" s="2080">
        <f>'Клапаны УВК, КВУ (2)'!S17*'Клапаны УВК, КВУ (2)'!W17</f>
        <v>69706.559999999998</v>
      </c>
      <c r="T8" s="2080">
        <f>'Клапаны УВК, КВУ (2)'!T17*'Клапаны УВК, КВУ (2)'!W17</f>
        <v>72308.543999999994</v>
      </c>
      <c r="U8" s="2081">
        <f>'Клапаны УВК, КВУ (2)'!U17*'Клапаны УВК, КВУ (2)'!W17</f>
        <v>74917.919999999998</v>
      </c>
      <c r="V8" s="2082">
        <f>'Клапаны УВК, КВУ (2)'!V17*'Клапаны УВК, КВУ (2)'!W17</f>
        <v>77527.296000000002</v>
      </c>
    </row>
    <row r="9" spans="1:22" ht="17.100000000000001" customHeight="1">
      <c r="A9" s="2289">
        <v>500</v>
      </c>
      <c r="B9" s="2282">
        <f>'Клапаны УВК, КВУ (2)'!B18*'Клапаны УВК, КВУ (2)'!W18</f>
        <v>18953.088000000003</v>
      </c>
      <c r="C9" s="2080">
        <f>'Клапаны УВК, КВУ (2)'!C18*'Клапаны УВК, КВУ (2)'!W18</f>
        <v>21991.200000000001</v>
      </c>
      <c r="D9" s="2080">
        <f>'Клапаны УВК, КВУ (2)'!D18*'Клапаны УВК, КВУ (2)'!W18</f>
        <v>25021.920000000002</v>
      </c>
      <c r="E9" s="2080">
        <f>'Клапаны УВК, КВУ (2)'!E18*'Клапаны УВК, КВУ (2)'!W18</f>
        <v>28060.031999999999</v>
      </c>
      <c r="F9" s="2080">
        <f>'Клапаны УВК, КВУ (2)'!F18*'Клапаны УВК, КВУ (2)'!W18</f>
        <v>31098.144</v>
      </c>
      <c r="G9" s="2080">
        <f>'Клапаны УВК, КВУ (2)'!G18*'Клапаны УВК, КВУ (2)'!W18</f>
        <v>34136.256000000001</v>
      </c>
      <c r="H9" s="2080">
        <f>'Клапаны УВК, КВУ (2)'!H18*'Клапаны УВК, КВУ (2)'!W18</f>
        <v>37174.368000000002</v>
      </c>
      <c r="I9" s="2080">
        <f>'Клапаны УВК, КВУ (2)'!I18*'Клапаны УВК, КВУ (2)'!W18</f>
        <v>40212.480000000003</v>
      </c>
      <c r="J9" s="2080">
        <f>'Клапаны УВК, КВУ (2)'!J18*'Клапаны УВК, КВУ (2)'!W18</f>
        <v>43250.591999999997</v>
      </c>
      <c r="K9" s="2080">
        <f>'Клапаны УВК, КВУ (2)'!K18*'Клапаны УВК, КВУ (2)'!W18</f>
        <v>46288.703999999998</v>
      </c>
      <c r="L9" s="2080">
        <f>'Клапаны УВК, КВУ (2)'!L18*'Клапаны УВК, КВУ (2)'!W18</f>
        <v>49326.816000000006</v>
      </c>
      <c r="M9" s="2080">
        <f>'Клапаны УВК, КВУ (2)'!M18*'Клапаны УВК, КВУ (2)'!W18</f>
        <v>52364.928</v>
      </c>
      <c r="N9" s="2080">
        <f>'Клапаны УВК, КВУ (2)'!N18*'Клапаны УВК, КВУ (2)'!W18</f>
        <v>55403.040000000001</v>
      </c>
      <c r="O9" s="2080">
        <f>'Клапаны УВК, КВУ (2)'!O18*'Клапаны УВК, КВУ (2)'!W18</f>
        <v>69373.919999999998</v>
      </c>
      <c r="P9" s="2080">
        <f>'Клапаны УВК, КВУ (2)'!P18*'Клапаны УВК, КВУ (2)'!W18</f>
        <v>72412.032000000007</v>
      </c>
      <c r="Q9" s="2080">
        <f>'Клапаны УВК, КВУ (2)'!Q18*'Клапаны УВК, КВУ (2)'!W18</f>
        <v>75450.144</v>
      </c>
      <c r="R9" s="2080">
        <f>'Клапаны УВК, КВУ (2)'!R18*'Клапаны УВК, КВУ (2)'!W18</f>
        <v>78488.256000000008</v>
      </c>
      <c r="S9" s="2080">
        <f>'Клапаны УВК, КВУ (2)'!S18*'Клапаны УВК, КВУ (2)'!W18</f>
        <v>81615.072</v>
      </c>
      <c r="T9" s="2080">
        <f>'Клапаны УВК, КВУ (2)'!T18*'Клапаны УВК, КВУ (2)'!W18</f>
        <v>84564.479999999996</v>
      </c>
      <c r="U9" s="2081">
        <f>'Клапаны УВК, КВУ (2)'!U18*'Клапаны УВК, КВУ (2)'!W18</f>
        <v>87602.592000000004</v>
      </c>
      <c r="V9" s="2082">
        <f>'Клапаны УВК, КВУ (2)'!V18*'Клапаны УВК, КВУ (2)'!W18</f>
        <v>90640.703999999998</v>
      </c>
    </row>
    <row r="10" spans="1:22" ht="17.100000000000001" customHeight="1">
      <c r="A10" s="2289">
        <v>600</v>
      </c>
      <c r="B10" s="2282">
        <f>'Клапаны УВК, КВУ (2)'!B19*'Клапаны УВК, КВУ (2)'!W19</f>
        <v>21880.32</v>
      </c>
      <c r="C10" s="2080">
        <f>'Клапаны УВК, КВУ (2)'!C19*'Клапаны УВК, КВУ (2)'!W19</f>
        <v>25339.776000000002</v>
      </c>
      <c r="D10" s="2080">
        <f>'Клапаны УВК, КВУ (2)'!D19*'Клапаны УВК, КВУ (2)'!W19</f>
        <v>28806.624</v>
      </c>
      <c r="E10" s="2080">
        <f>'Клапаны УВК, КВУ (2)'!E19*'Клапаны УВК, КВУ (2)'!W19</f>
        <v>32273.471999999998</v>
      </c>
      <c r="F10" s="2080">
        <f>'Клапаны УВК, КВУ (2)'!F19*'Клапаны УВК, КВУ (2)'!W19</f>
        <v>35740.32</v>
      </c>
      <c r="G10" s="2080">
        <f>'Клапаны УВК, КВУ (2)'!G19*'Клапаны УВК, КВУ (2)'!W19</f>
        <v>39207.168000000005</v>
      </c>
      <c r="H10" s="2080">
        <f>'Клапаны УВК, КВУ (2)'!H19*'Клапаны УВК, КВУ (2)'!W19</f>
        <v>42674.016000000003</v>
      </c>
      <c r="I10" s="2080">
        <f>'Клапаны УВК, КВУ (2)'!I19*'Клапаны УВК, КВУ (2)'!W19</f>
        <v>46140.864000000001</v>
      </c>
      <c r="J10" s="2080">
        <f>'Клапаны УВК, КВУ (2)'!J19*'Клапаны УВК, КВУ (2)'!W19</f>
        <v>49607.712</v>
      </c>
      <c r="K10" s="2080">
        <f>'Клапаны УВК, КВУ (2)'!K19*'Клапаны УВК, КВУ (2)'!W19</f>
        <v>53074.559999999998</v>
      </c>
      <c r="L10" s="2080">
        <f>'Клапаны УВК, КВУ (2)'!L19*'Клапаны УВК, КВУ (2)'!W19</f>
        <v>56541.407999999996</v>
      </c>
      <c r="M10" s="2080">
        <f>'Клапаны УВК, КВУ (2)'!M19*'Клапаны УВК, КВУ (2)'!W19</f>
        <v>60008.256000000001</v>
      </c>
      <c r="N10" s="2080">
        <f>'Клапаны УВК, КВУ (2)'!N19*'Клапаны УВК, КВУ (2)'!W19</f>
        <v>63475.103999999999</v>
      </c>
      <c r="O10" s="2080">
        <f>'Клапаны УВК, КВУ (2)'!O19*'Клапаны УВК, КВУ (2)'!W19</f>
        <v>79486.176000000007</v>
      </c>
      <c r="P10" s="2080">
        <f>'Клапаны УВК, КВУ (2)'!P19*'Клапаны УВК, КВУ (2)'!W19</f>
        <v>82953.024000000005</v>
      </c>
      <c r="Q10" s="2080">
        <f>'Клапаны УВК, КВУ (2)'!Q19*'Клапаны УВК, КВУ (2)'!W19</f>
        <v>86419.872000000003</v>
      </c>
      <c r="R10" s="2080">
        <f>'Клапаны УВК, КВУ (2)'!R19*'Клапаны УВК, КВУ (2)'!W19</f>
        <v>89886.720000000001</v>
      </c>
      <c r="S10" s="2080">
        <f>'Клапаны УВК, КВУ (2)'!S19*'Клапаны УВК, КВУ (2)'!W19</f>
        <v>93397.92</v>
      </c>
      <c r="T10" s="2080">
        <f>'Клапаны УВК, КВУ (2)'!T19*'Клапаны УВК, КВУ (2)'!W19</f>
        <v>96820.415999999997</v>
      </c>
      <c r="U10" s="2081">
        <f>'Клапаны УВК, КВУ (2)'!U19*'Клапаны УВК, КВУ (2)'!W19</f>
        <v>100287.264</v>
      </c>
      <c r="V10" s="2082">
        <f>'Клапаны УВК, КВУ (2)'!V19*'Клапаны УВК, КВУ (2)'!W19</f>
        <v>103754.11200000001</v>
      </c>
    </row>
    <row r="11" spans="1:22" ht="17.100000000000001" customHeight="1">
      <c r="A11" s="2289">
        <v>700</v>
      </c>
      <c r="B11" s="2282">
        <f>'Клапаны УВК, КВУ (2)'!B20*'Клапаны УВК, КВУ (2)'!W20</f>
        <v>24800.16</v>
      </c>
      <c r="C11" s="2080">
        <f>'Клапаны УВК, КВУ (2)'!C20*'Клапаны УВК, КВУ (2)'!W20</f>
        <v>28695.743999999999</v>
      </c>
      <c r="D11" s="2080">
        <f>'Клапаны УВК, КВУ (2)'!D20*'Клапаны УВК, КВУ (2)'!W20</f>
        <v>32591.328000000001</v>
      </c>
      <c r="E11" s="2080">
        <f>'Клапаны УВК, КВУ (2)'!E20*'Клапаны УВК, КВУ (2)'!W20</f>
        <v>36486.911999999997</v>
      </c>
      <c r="F11" s="2080">
        <f>'Клапаны УВК, КВУ (2)'!F20*'Клапаны УВК, КВУ (2)'!W20</f>
        <v>40382.496000000006</v>
      </c>
      <c r="G11" s="2080">
        <f>'Клапаны УВК, КВУ (2)'!G20*'Клапаны УВК, КВУ (2)'!W20</f>
        <v>44278.080000000002</v>
      </c>
      <c r="H11" s="2080">
        <f>'Клапаны УВК, КВУ (2)'!H20*'Клапаны УВК, КВУ (2)'!W20</f>
        <v>48173.663999999997</v>
      </c>
      <c r="I11" s="2080">
        <f>'Клапаны УВК, КВУ (2)'!I20*'Клапаны УВК, КВУ (2)'!W20</f>
        <v>52069.248</v>
      </c>
      <c r="J11" s="2080">
        <f>'Клапаны УВК, КВУ (2)'!J20*'Клапаны УВК, КВУ (2)'!W20</f>
        <v>55964.832000000002</v>
      </c>
      <c r="K11" s="2080">
        <f>'Клапаны УВК, КВУ (2)'!K20*'Клапаны УВК, КВУ (2)'!W20</f>
        <v>59860.416000000005</v>
      </c>
      <c r="L11" s="2080">
        <f>'Клапаны УВК, КВУ (2)'!L20*'Клапаны УВК, КВУ (2)'!W20</f>
        <v>63756</v>
      </c>
      <c r="M11" s="2080">
        <f>'Клапаны УВК, КВУ (2)'!M20*'Клапаны УВК, КВУ (2)'!W20</f>
        <v>67651.584000000003</v>
      </c>
      <c r="N11" s="2080">
        <f>'Клапаны УВК, КВУ (2)'!N20*'Клапаны УВК, КВУ (2)'!W20</f>
        <v>71554.559999999998</v>
      </c>
      <c r="O11" s="2080">
        <f>'Клапаны УВК, КВУ (2)'!O20*'Клапаны УВК, КВУ (2)'!W20</f>
        <v>89605.823999999993</v>
      </c>
      <c r="P11" s="2080">
        <f>'Клапаны УВК, КВУ (2)'!P20*'Клапаны УВК, КВУ (2)'!W20</f>
        <v>93508.800000000003</v>
      </c>
      <c r="Q11" s="2080">
        <f>'Клапаны УВК, КВУ (2)'!Q20*'Клапаны УВК, КВУ (2)'!W20</f>
        <v>97389.6</v>
      </c>
      <c r="R11" s="2080">
        <f>'Клапаны УВК, КВУ (2)'!R20*'Клапаны УВК, КВУ (2)'!W20</f>
        <v>101285.18400000001</v>
      </c>
      <c r="S11" s="2080">
        <f>'Клапаны УВК, КВУ (2)'!S20*'Клапаны УВК, КВУ (2)'!W20</f>
        <v>105217.728</v>
      </c>
      <c r="T11" s="2080">
        <f>'Клапаны УВК, КВУ (2)'!T20*'Клапаны УВК, КВУ (2)'!W20</f>
        <v>109076.35200000001</v>
      </c>
      <c r="U11" s="2081">
        <f>'Клапаны УВК, КВУ (2)'!U20*'Клапаны УВК, КВУ (2)'!W20</f>
        <v>112971.93599999999</v>
      </c>
      <c r="V11" s="2082">
        <f>'Клапаны УВК, КВУ (2)'!V20*'Клапаны УВК, КВУ (2)'!W20</f>
        <v>116867.52</v>
      </c>
    </row>
    <row r="12" spans="1:22" ht="17.100000000000001" customHeight="1">
      <c r="A12" s="2289">
        <v>800</v>
      </c>
      <c r="B12" s="2282">
        <f>'Клапаны УВК, КВУ (2)'!B21*'Клапаны УВК, КВУ (2)'!W21</f>
        <v>27727.392</v>
      </c>
      <c r="C12" s="2080">
        <f>'Клапаны УВК, КВУ (2)'!C21*'Клапаны УВК, КВУ (2)'!W21</f>
        <v>32051.712</v>
      </c>
      <c r="D12" s="2080">
        <f>'Клапаны УВК, КВУ (2)'!D21*'Клапаны УВК, КВУ (2)'!W21</f>
        <v>36376.031999999999</v>
      </c>
      <c r="E12" s="2080">
        <f>'Клапаны УВК, КВУ (2)'!E21*'Клапаны УВК, КВУ (2)'!W21</f>
        <v>40700.351999999999</v>
      </c>
      <c r="F12" s="2080">
        <f>'Клапаны УВК, КВУ (2)'!F21*'Клапаны УВК, КВУ (2)'!W21</f>
        <v>45024.671999999999</v>
      </c>
      <c r="G12" s="2080">
        <f>'Клапаны УВК, КВУ (2)'!G21*'Клапаны УВК, КВУ (2)'!W21</f>
        <v>49356.383999999998</v>
      </c>
      <c r="H12" s="2080">
        <f>'Клапаны УВК, КВУ (2)'!H21*'Клапаны УВК, КВУ (2)'!W21</f>
        <v>53673.312000000005</v>
      </c>
      <c r="I12" s="2080">
        <f>'Клапаны УВК, КВУ (2)'!I21*'Клапаны УВК, КВУ (2)'!W21</f>
        <v>57997.632000000005</v>
      </c>
      <c r="J12" s="2080">
        <f>'Клапаны УВК, КВУ (2)'!J21*'Клапаны УВК, КВУ (2)'!W21</f>
        <v>62321.952000000005</v>
      </c>
      <c r="K12" s="2080">
        <f>'Клапаны УВК, КВУ (2)'!K21*'Клапаны УВК, КВУ (2)'!W21</f>
        <v>66646.272000000012</v>
      </c>
      <c r="L12" s="2080">
        <f>'Клапаны УВК, КВУ (2)'!L21*'Клапаны УВК, КВУ (2)'!W21</f>
        <v>70970.592000000004</v>
      </c>
      <c r="M12" s="2080">
        <f>'Клапаны УВК, КВУ (2)'!M21*'Клапаны УВК, КВУ (2)'!W21</f>
        <v>75294.912000000011</v>
      </c>
      <c r="N12" s="2080">
        <f>'Клапаны УВК, КВУ (2)'!N21*'Клапаны УВК, КВУ (2)'!W21</f>
        <v>79619.232000000004</v>
      </c>
      <c r="O12" s="2080">
        <f>'Клапаны УВК, КВУ (2)'!O21*'Клапаны УВК, КВУ (2)'!W21</f>
        <v>99718.080000000002</v>
      </c>
      <c r="P12" s="2080">
        <f>'Клапаны УВК, КВУ (2)'!P21*'Клапаны УВК, КВУ (2)'!W21</f>
        <v>104042.40000000001</v>
      </c>
      <c r="Q12" s="2080">
        <f>'Клапаны УВК, КВУ (2)'!Q21*'Клапаны УВК, КВУ (2)'!W21</f>
        <v>108366.72</v>
      </c>
      <c r="R12" s="2080">
        <f>'Клапаны УВК, КВУ (2)'!R21*'Клапаны УВК, КВУ (2)'!W21</f>
        <v>112691.04000000001</v>
      </c>
      <c r="S12" s="2080">
        <f>'Клапаны УВК, КВУ (2)'!S21*'Клапаны УВК, КВУ (2)'!W21</f>
        <v>117015.36</v>
      </c>
      <c r="T12" s="2080">
        <f>'Клапаны УВК, КВУ (2)'!T21*'Клапаны УВК, КВУ (2)'!W21</f>
        <v>121339.68000000001</v>
      </c>
      <c r="U12" s="2081">
        <f>'Клапаны УВК, КВУ (2)'!U21*'Клапаны УВК, КВУ (2)'!W21</f>
        <v>125664</v>
      </c>
      <c r="V12" s="2082">
        <f>'Клапаны УВК, КВУ (2)'!V21*'Клапаны УВК, КВУ (2)'!W21</f>
        <v>129988.32</v>
      </c>
    </row>
    <row r="13" spans="1:22" ht="17.100000000000001" customHeight="1">
      <c r="A13" s="2289">
        <v>900</v>
      </c>
      <c r="B13" s="2282">
        <f>'Клапаны УВК, КВУ (2)'!B22*'Клапаны УВК, КВУ (2)'!W22</f>
        <v>30654.624</v>
      </c>
      <c r="C13" s="2080">
        <f>'Клапаны УВК, КВУ (2)'!C22*'Клапаны УВК, КВУ (2)'!W22</f>
        <v>35407.68</v>
      </c>
      <c r="D13" s="2080">
        <f>'Клапаны УВК, КВУ (2)'!D22*'Клапаны УВК, КВУ (2)'!W22</f>
        <v>40160.736000000004</v>
      </c>
      <c r="E13" s="2080">
        <f>'Клапаны УВК, КВУ (2)'!E22*'Клапаны УВК, КВУ (2)'!W22</f>
        <v>44913.792000000001</v>
      </c>
      <c r="F13" s="2080">
        <f>'Клапаны УВК, КВУ (2)'!F22*'Клапаны УВК, КВУ (2)'!W22</f>
        <v>49666.848000000005</v>
      </c>
      <c r="G13" s="2080">
        <f>'Клапаны УВК, КВУ (2)'!G22*'Клапаны УВК, КВУ (2)'!W22</f>
        <v>54419.904000000002</v>
      </c>
      <c r="H13" s="2080">
        <f>'Клапаны УВК, КВУ (2)'!H22*'Клапаны УВК, КВУ (2)'!W22</f>
        <v>59172.959999999999</v>
      </c>
      <c r="I13" s="2080">
        <f>'Клапаны УВК, КВУ (2)'!I22*'Клапаны УВК, КВУ (2)'!W22</f>
        <v>63926.016000000003</v>
      </c>
      <c r="J13" s="2080">
        <f>'Клапаны УВК, КВУ (2)'!J22*'Клапаны УВК, КВУ (2)'!W22</f>
        <v>68679.072</v>
      </c>
      <c r="K13" s="2080">
        <f>'Клапаны УВК, КВУ (2)'!K22*'Клапаны УВК, КВУ (2)'!W22</f>
        <v>73432.127999999997</v>
      </c>
      <c r="L13" s="2080">
        <f>'Клапаны УВК, КВУ (2)'!L22*'Клапаны УВК, КВУ (2)'!W22</f>
        <v>78185.183999999994</v>
      </c>
      <c r="M13" s="2080">
        <f>'Клапаны УВК, КВУ (2)'!M22*'Клапаны УВК, КВУ (2)'!W22</f>
        <v>82938.240000000005</v>
      </c>
      <c r="N13" s="2080">
        <f>'Клапаны УВК, КВУ (2)'!N22*'Клапаны УВК, КВУ (2)'!W22</f>
        <v>87691.296000000002</v>
      </c>
      <c r="O13" s="2080">
        <f>'Клапаны УВК, КВУ (2)'!O22*'Клапаны УВК, КВУ (2)'!W22</f>
        <v>109830.336</v>
      </c>
      <c r="P13" s="2080">
        <f>'Клапаны УВК, КВУ (2)'!P22*'Клапаны УВК, КВУ (2)'!W22</f>
        <v>114583.39200000001</v>
      </c>
      <c r="Q13" s="2080">
        <f>'Клапаны УВК, КВУ (2)'!Q22*'Клапаны УВК, КВУ (2)'!W22</f>
        <v>119336.448</v>
      </c>
      <c r="R13" s="2080">
        <f>'Клапаны УВК, КВУ (2)'!R22*'Клапаны УВК, КВУ (2)'!W22</f>
        <v>124089.50400000002</v>
      </c>
      <c r="S13" s="2080">
        <f>'Клапаны УВК, КВУ (2)'!S22*'Клапаны УВК, КВУ (2)'!W22</f>
        <v>128842.56</v>
      </c>
      <c r="T13" s="2080">
        <f>'Клапаны УВК, КВУ (2)'!T22*'Клапаны УВК, КВУ (2)'!W22</f>
        <v>133595.61599999998</v>
      </c>
      <c r="U13" s="2081">
        <f>'Клапаны УВК, КВУ (2)'!U22*'Клапаны УВК, КВУ (2)'!W22</f>
        <v>138348.67200000002</v>
      </c>
      <c r="V13" s="2082">
        <f>'Клапаны УВК, КВУ (2)'!V22*'Клапаны УВК, КВУ (2)'!W22</f>
        <v>143109.12</v>
      </c>
    </row>
    <row r="14" spans="1:22" ht="17.100000000000001" customHeight="1">
      <c r="A14" s="2289">
        <v>1000</v>
      </c>
      <c r="B14" s="2282">
        <f>'Клапаны УВК, КВУ (2)'!B23*'Клапаны УВК, КВУ (2)'!W23</f>
        <v>33581.856</v>
      </c>
      <c r="C14" s="2080">
        <f>'Клапаны УВК, КВУ (2)'!C23*'Клапаны УВК, КВУ (2)'!W23</f>
        <v>38763.648000000001</v>
      </c>
      <c r="D14" s="2080">
        <f>'Клапаны УВК, КВУ (2)'!D23*'Клапаны УВК, КВУ (2)'!W23</f>
        <v>43945.440000000002</v>
      </c>
      <c r="E14" s="2080">
        <f>'Клапаны УВК, КВУ (2)'!E23*'Клапаны УВК, КВУ (2)'!W23</f>
        <v>49134.623999999996</v>
      </c>
      <c r="F14" s="2080">
        <f>'Клапаны УВК, КВУ (2)'!F23*'Клапаны УВК, КВУ (2)'!W23</f>
        <v>54309.023999999998</v>
      </c>
      <c r="G14" s="2080">
        <f>'Клапаны УВК, КВУ (2)'!G23*'Клапаны УВК, КВУ (2)'!W23</f>
        <v>59490.816000000006</v>
      </c>
      <c r="H14" s="2080">
        <f>'Клапаны УВК, КВУ (2)'!H23*'Клапаны УВК, КВУ (2)'!W23</f>
        <v>64672.608</v>
      </c>
      <c r="I14" s="2080">
        <f>'Клапаны УВК, КВУ (2)'!I23*'Клапаны УВК, КВУ (2)'!W23</f>
        <v>69861.792000000001</v>
      </c>
      <c r="J14" s="2080">
        <f>'Клапаны УВК, КВУ (2)'!J23*'Клапаны УВК, КВУ (2)'!W23</f>
        <v>75043.584000000003</v>
      </c>
      <c r="K14" s="2080">
        <f>'Клапаны УВК, КВУ (2)'!K23*'Клапаны УВК, КВУ (2)'!W23</f>
        <v>80225.376000000004</v>
      </c>
      <c r="L14" s="2080">
        <f>'Клапаны УВК, КВУ (2)'!L23*'Клапаны УВК, КВУ (2)'!W23</f>
        <v>85407.167999999991</v>
      </c>
      <c r="M14" s="2080">
        <f>'Клапаны УВК, КВУ (2)'!M23*'Клапаны УВК, КВУ (2)'!W23</f>
        <v>90588.96</v>
      </c>
      <c r="N14" s="2080">
        <f>'Клапаны УВК, КВУ (2)'!N23*'Клапаны УВК, КВУ (2)'!W23</f>
        <v>95770.752000000008</v>
      </c>
      <c r="O14" s="2080">
        <f>'Клапаны УВК, КВУ (2)'!O23*'Клапаны УВК, КВУ (2)'!W23</f>
        <v>119942.592</v>
      </c>
      <c r="P14" s="2080">
        <f>'Клапаны УВК, КВУ (2)'!P23*'Клапаны УВК, КВУ (2)'!W23</f>
        <v>125124.38400000001</v>
      </c>
      <c r="Q14" s="2080">
        <f>'Клапаны УВК, КВУ (2)'!Q23*'Клапаны УВК, КВУ (2)'!W23</f>
        <v>130306.17599999999</v>
      </c>
      <c r="R14" s="2080">
        <f>'Клапаны УВК, КВУ (2)'!R23*'Клапаны УВК, КВУ (2)'!W23</f>
        <v>135495.36000000002</v>
      </c>
      <c r="S14" s="2080">
        <f>'Клапаны УВК, КВУ (2)'!S23*'Клапаны УВК, КВУ (2)'!W23</f>
        <v>118567.68000000001</v>
      </c>
      <c r="T14" s="2080">
        <f>'Клапаны УВК, КВУ (2)'!T23*'Клапаны УВК, КВУ (2)'!W23</f>
        <v>145851.552</v>
      </c>
      <c r="U14" s="2081">
        <f>'Клапаны УВК, КВУ (2)'!U23*'Клапаны УВК, КВУ (2)'!W23</f>
        <v>151033.34400000001</v>
      </c>
      <c r="V14" s="2082">
        <f>'Клапаны УВК, КВУ (2)'!V23*'Клапаны УВК, КВУ (2)'!W23</f>
        <v>156215.136</v>
      </c>
    </row>
    <row r="15" spans="1:22" ht="17.100000000000001" customHeight="1">
      <c r="A15" s="2289">
        <v>1100</v>
      </c>
      <c r="B15" s="2282">
        <f>'Клапаны УВК, КВУ (2)'!B24*'Клапаны УВК, КВУ (2)'!W24</f>
        <v>36509.088000000003</v>
      </c>
      <c r="C15" s="2080">
        <f>'Клапаны УВК, КВУ (2)'!C24*'Клапаны УВК, КВУ (2)'!W24</f>
        <v>42119.616000000002</v>
      </c>
      <c r="D15" s="2080">
        <f>'Клапаны УВК, КВУ (2)'!D24*'Клапаны УВК, КВУ (2)'!W24</f>
        <v>47730.144</v>
      </c>
      <c r="E15" s="2080">
        <f>'Клапаны УВК, КВУ (2)'!E24*'Клапаны УВК, КВУ (2)'!W24</f>
        <v>53340.672000000006</v>
      </c>
      <c r="F15" s="2080">
        <f>'Клапаны УВК, КВУ (2)'!F24*'Клапаны УВК, КВУ (2)'!W24</f>
        <v>58951.200000000004</v>
      </c>
      <c r="G15" s="2080">
        <f>'Клапаны УВК, КВУ (2)'!G24*'Клапаны УВК, КВУ (2)'!W24</f>
        <v>64561.727999999996</v>
      </c>
      <c r="H15" s="2080">
        <f>'Клапаны УВК, КВУ (2)'!H24*'Клапаны УВК, КВУ (2)'!W24</f>
        <v>70179.648000000001</v>
      </c>
      <c r="I15" s="2080">
        <f>'Клапаны УВК, КВУ (2)'!I24*'Клапаны УВК, КВУ (2)'!W24</f>
        <v>75790.176000000007</v>
      </c>
      <c r="J15" s="2080">
        <f>'Клапаны УВК, КВУ (2)'!J24*'Клапаны УВК, КВУ (2)'!W24</f>
        <v>81400.703999999998</v>
      </c>
      <c r="K15" s="2080">
        <f>'Клапаны УВК, КВУ (2)'!K24*'Клапаны УВК, КВУ (2)'!W24</f>
        <v>87011.232000000004</v>
      </c>
      <c r="L15" s="2080">
        <f>'Клапаны УВК, КВУ (2)'!L24*'Клапаны УВК, КВУ (2)'!W24</f>
        <v>92621.760000000009</v>
      </c>
      <c r="M15" s="2080">
        <f>'Клапаны УВК, КВУ (2)'!M24*'Клапаны УВК, КВУ (2)'!W24</f>
        <v>98232.288</v>
      </c>
      <c r="N15" s="2080">
        <f>'Клапаны УВК, КВУ (2)'!N24*'Клапаны УВК, КВУ (2)'!W24</f>
        <v>103842.81599999999</v>
      </c>
      <c r="O15" s="2080">
        <f>'Клапаны УВК, КВУ (2)'!O24*'Клапаны УВК, КВУ (2)'!W24</f>
        <v>130054.848</v>
      </c>
      <c r="P15" s="2080">
        <f>'Клапаны УВК, КВУ (2)'!P24*'Клапаны УВК, КВУ (2)'!W24</f>
        <v>135665.37599999999</v>
      </c>
      <c r="Q15" s="2080">
        <f>'Клапаны УВК, КВУ (2)'!Q24*'Клапаны УВК, КВУ (2)'!W24</f>
        <v>141275.90400000001</v>
      </c>
      <c r="R15" s="2080">
        <f>'Клапаны УВК, КВУ (2)'!R24*'Клапаны УВК, КВУ (2)'!W24</f>
        <v>146886.432</v>
      </c>
      <c r="S15" s="2080">
        <f>'Клапаны УВК, КВУ (2)'!S24*'Клапаны УВК, КВУ (2)'!W24</f>
        <v>152496.95999999999</v>
      </c>
      <c r="T15" s="2080">
        <f>'Клапаны УВК, КВУ (2)'!T24*'Клапаны УВК, КВУ (2)'!W24</f>
        <v>158114.88</v>
      </c>
      <c r="U15" s="2081">
        <f>'Клапаны УВК, КВУ (2)'!U24*'Клапаны УВК, КВУ (2)'!W24</f>
        <v>163718.016</v>
      </c>
      <c r="V15" s="2082">
        <f>'Клапаны УВК, КВУ (2)'!V24*'Клапаны УВК, КВУ (2)'!W24</f>
        <v>169328.54400000002</v>
      </c>
    </row>
    <row r="16" spans="1:22" ht="17.100000000000001" customHeight="1">
      <c r="A16" s="2289">
        <v>1200</v>
      </c>
      <c r="B16" s="2282">
        <f>'Клапаны УВК, КВУ (2)'!B25*'Клапаны УВК, КВУ (2)'!W25</f>
        <v>39436.32</v>
      </c>
      <c r="C16" s="2080">
        <f>'Клапаны УВК, КВУ (2)'!C25*'Клапаны УВК, КВУ (2)'!W25</f>
        <v>45475.583999999995</v>
      </c>
      <c r="D16" s="2080">
        <f>'Клапаны УВК, КВУ (2)'!D25*'Клапаны УВК, КВУ (2)'!W25</f>
        <v>51522.239999999998</v>
      </c>
      <c r="E16" s="2080">
        <f>'Клапаны УВК, КВУ (2)'!E25*'Клапаны УВК, КВУ (2)'!W25</f>
        <v>57554.112000000008</v>
      </c>
      <c r="F16" s="2080">
        <f>'Клапаны УВК, КВУ (2)'!F25*'Клапаны УВК, КВУ (2)'!W25</f>
        <v>63593.376000000004</v>
      </c>
      <c r="G16" s="2080">
        <f>'Клапаны УВК, КВУ (2)'!G25*'Клапаны УВК, КВУ (2)'!W25</f>
        <v>69640.032000000007</v>
      </c>
      <c r="H16" s="2080">
        <f>'Клапаны УВК, КВУ (2)'!H25*'Клапаны УВК, КВУ (2)'!W25</f>
        <v>75679.296000000002</v>
      </c>
      <c r="I16" s="2080">
        <f>'Клапаны УВК, КВУ (2)'!I25*'Клапаны УВК, КВУ (2)'!W25</f>
        <v>81718.559999999998</v>
      </c>
      <c r="J16" s="2080">
        <f>'Клапаны УВК, КВУ (2)'!J25*'Клапаны УВК, КВУ (2)'!W25</f>
        <v>87757.823999999993</v>
      </c>
      <c r="K16" s="2080">
        <f>'Клапаны УВК, КВУ (2)'!K25*'Клапаны УВК, КВУ (2)'!W25</f>
        <v>93797.088000000003</v>
      </c>
      <c r="L16" s="2080">
        <f>'Клапаны УВК, КВУ (2)'!L25*'Клапаны УВК, КВУ (2)'!W25</f>
        <v>99836.352000000014</v>
      </c>
      <c r="M16" s="2080">
        <f>'Клапаны УВК, КВУ (2)'!M25*'Клапаны УВК, КВУ (2)'!W25</f>
        <v>105875.61599999999</v>
      </c>
      <c r="N16" s="2080">
        <f>'Клапаны УВК, КВУ (2)'!N25*'Клапаны УВК, КВУ (2)'!W25</f>
        <v>111914.88</v>
      </c>
      <c r="O16" s="2080">
        <f>'Клапаны УВК, КВУ (2)'!O25*'Клапаны УВК, КВУ (2)'!W25</f>
        <v>140167.10400000002</v>
      </c>
      <c r="P16" s="2080">
        <f>'Клапаны УВК, КВУ (2)'!P25*'Клапаны УВК, КВУ (2)'!W25</f>
        <v>146213.76000000001</v>
      </c>
      <c r="Q16" s="2080">
        <f>'Клапаны УВК, КВУ (2)'!Q25*'Клапаны УВК, КВУ (2)'!W25</f>
        <v>152245.63200000001</v>
      </c>
      <c r="R16" s="2080">
        <f>'Клапаны УВК, КВУ (2)'!R25*'Клапаны УВК, КВУ (2)'!W25</f>
        <v>158284.89600000001</v>
      </c>
      <c r="S16" s="2080">
        <f>'Клапаны УВК, КВУ (2)'!S25*'Клапаны УВК, КВУ (2)'!W25</f>
        <v>164324.16</v>
      </c>
      <c r="T16" s="2080">
        <f>'Клапаны УВК, КВУ (2)'!T25*'Клапаны УВК, КВУ (2)'!W25</f>
        <v>170363.424</v>
      </c>
      <c r="U16" s="2081">
        <f>'Клапаны УВК, КВУ (2)'!U25*'Клапаны УВК, КВУ (2)'!W25</f>
        <v>176402.68799999999</v>
      </c>
      <c r="V16" s="2082">
        <f>'Клапаны УВК, КВУ (2)'!V25*'Клапаны УВК, КВУ (2)'!W25</f>
        <v>182441.95200000002</v>
      </c>
    </row>
    <row r="17" spans="1:22" ht="17.100000000000001" customHeight="1">
      <c r="A17" s="2289">
        <v>1300</v>
      </c>
      <c r="B17" s="2282">
        <f>'Клапаны УВК, КВУ (2)'!B26*'Клапаны УВК, КВУ (2)'!W26</f>
        <v>42363.552000000003</v>
      </c>
      <c r="C17" s="2080">
        <f>'Клапаны УВК, КВУ (2)'!C26*'Клапаны УВК, КВУ (2)'!W26</f>
        <v>48838.943999999996</v>
      </c>
      <c r="D17" s="2080">
        <f>'Клапаны УВК, КВУ (2)'!D26*'Клапаны УВК, КВУ (2)'!W26</f>
        <v>55299.552000000003</v>
      </c>
      <c r="E17" s="2080">
        <f>'Клапаны УВК, КВУ (2)'!E26*'Клапаны УВК, КВУ (2)'!W26</f>
        <v>61767.552000000003</v>
      </c>
      <c r="F17" s="2080">
        <f>'Клапаны УВК, КВУ (2)'!F26*'Клапаны УВК, КВУ (2)'!W26</f>
        <v>68235.552000000011</v>
      </c>
      <c r="G17" s="2080">
        <f>'Клапаны УВК, КВУ (2)'!G26*'Клапаны УВК, КВУ (2)'!W26</f>
        <v>74710.944000000003</v>
      </c>
      <c r="H17" s="2080">
        <f>'Клапаны УВК, КВУ (2)'!H26*'Клапаны УВК, КВУ (2)'!W26</f>
        <v>81178.944000000003</v>
      </c>
      <c r="I17" s="2080">
        <f>'Клапаны УВК, КВУ (2)'!I26*'Клапаны УВК, КВУ (2)'!W26</f>
        <v>87646.944000000003</v>
      </c>
      <c r="J17" s="2080">
        <f>'Клапаны УВК, КВУ (2)'!J26*'Клапаны УВК, КВУ (2)'!W26</f>
        <v>94114.944000000003</v>
      </c>
      <c r="K17" s="2080">
        <f>'Клапаны УВК, КВУ (2)'!K26*'Клапаны УВК, КВУ (2)'!W26</f>
        <v>100582.944</v>
      </c>
      <c r="L17" s="2080">
        <f>'Клапаны УВК, КВУ (2)'!L26*'Клапаны УВК, КВУ (2)'!W26</f>
        <v>107050.94400000002</v>
      </c>
      <c r="M17" s="2080">
        <f>'Клапаны УВК, КВУ (2)'!M26*'Клапаны УВК, КВУ (2)'!W26</f>
        <v>113518.94400000002</v>
      </c>
      <c r="N17" s="2080">
        <f>'Клапаны УВК, КВУ (2)'!N26*'Клапаны УВК, КВУ (2)'!W26</f>
        <v>119986.94400000002</v>
      </c>
      <c r="O17" s="2080">
        <f>'Клапаны УВК, КВУ (2)'!O26*'Клапаны УВК, КВУ (2)'!W26</f>
        <v>150279.36000000002</v>
      </c>
      <c r="P17" s="2080">
        <f>'Клапаны УВК, КВУ (2)'!P26*'Клапаны УВК, КВУ (2)'!W26</f>
        <v>156747.36000000002</v>
      </c>
      <c r="Q17" s="2080">
        <f>'Клапаны УВК, КВУ (2)'!Q26*'Клапаны УВК, КВУ (2)'!W26</f>
        <v>163215.36000000002</v>
      </c>
      <c r="R17" s="2080">
        <f>'Клапаны УВК, КВУ (2)'!R26*'Клапаны УВК, КВУ (2)'!W26</f>
        <v>169683.36000000002</v>
      </c>
      <c r="S17" s="2080">
        <f>'Клапаны УВК, КВУ (2)'!S26*'Клапаны УВК, КВУ (2)'!W26</f>
        <v>176373.12</v>
      </c>
      <c r="T17" s="2080">
        <f>'Клапаны УВК, КВУ (2)'!T26*'Клапаны УВК, КВУ (2)'!W26</f>
        <v>182626.75200000001</v>
      </c>
      <c r="U17" s="2081">
        <f>'Клапаны УВК, КВУ (2)'!U26*'Клапаны УВК, КВУ (2)'!W26</f>
        <v>189094.75200000001</v>
      </c>
      <c r="V17" s="2082">
        <f>'Клапаны УВК, КВУ (2)'!V26*'Клапаны УВК, КВУ (2)'!W26</f>
        <v>195562.75200000001</v>
      </c>
    </row>
    <row r="18" spans="1:22" ht="17.100000000000001" customHeight="1">
      <c r="A18" s="2289">
        <v>1400</v>
      </c>
      <c r="B18" s="2282">
        <f>'Клапаны УВК, КВУ (2)'!B27*'Клапаны УВК, КВУ (2)'!W27</f>
        <v>45290.784</v>
      </c>
      <c r="C18" s="2080">
        <f>'Клапаны УВК, КВУ (2)'!C27*'Клапаны УВК, КВУ (2)'!W27</f>
        <v>52187.520000000004</v>
      </c>
      <c r="D18" s="2080">
        <f>'Клапаны УВК, КВУ (2)'!D27*'Клапаны УВК, КВУ (2)'!W27</f>
        <v>59084.256000000001</v>
      </c>
      <c r="E18" s="2080">
        <f>'Клапаны УВК, КВУ (2)'!E27*'Клапаны УВК, КВУ (2)'!W27</f>
        <v>65980.992000000013</v>
      </c>
      <c r="F18" s="2080">
        <f>'Клапаны УВК, КВУ (2)'!F27*'Клапаны УВК, КВУ (2)'!W27</f>
        <v>72885.119999999995</v>
      </c>
      <c r="G18" s="2080">
        <f>'Клапаны УВК, КВУ (2)'!G27*'Клапаны УВК, КВУ (2)'!W27</f>
        <v>79781.856</v>
      </c>
      <c r="H18" s="2080">
        <f>'Клапаны УВК, КВУ (2)'!H27*'Клапаны УВК, КВУ (2)'!W27</f>
        <v>86678.592000000004</v>
      </c>
      <c r="I18" s="2080">
        <f>'Клапаны УВК, КВУ (2)'!I27*'Клапаны УВК, КВУ (2)'!W27</f>
        <v>93575.327999999994</v>
      </c>
      <c r="J18" s="2080">
        <f>'Клапаны УВК, КВУ (2)'!J27*'Клапаны УВК, КВУ (2)'!W27</f>
        <v>100472.064</v>
      </c>
      <c r="K18" s="2080">
        <f>'Клапаны УВК, КВУ (2)'!K27*'Клапаны УВК, КВУ (2)'!W27</f>
        <v>107368.8</v>
      </c>
      <c r="L18" s="2080">
        <f>'Клапаны УВК, КВУ (2)'!L27*'Клапаны УВК, КВУ (2)'!W27</f>
        <v>114265.53599999999</v>
      </c>
      <c r="M18" s="2080">
        <f>'Клапаны УВК, КВУ (2)'!M27*'Клапаны УВК, КВУ (2)'!W27</f>
        <v>121162.27200000001</v>
      </c>
      <c r="N18" s="2080">
        <f>'Клапаны УВК, КВУ (2)'!N27*'Клапаны УВК, КВУ (2)'!W27</f>
        <v>128059.008</v>
      </c>
      <c r="O18" s="2080">
        <f>'Клапаны УВК, КВУ (2)'!O27*'Клапаны УВК, КВУ (2)'!W27</f>
        <v>160391.61600000001</v>
      </c>
      <c r="P18" s="2080">
        <f>'Клапаны УВК, КВУ (2)'!P27*'Клапаны УВК, КВУ (2)'!W27</f>
        <v>167288.35200000001</v>
      </c>
      <c r="Q18" s="2080">
        <f>'Клапаны УВК, КВУ (2)'!Q27*'Клапаны УВК, КВУ (2)'!W27</f>
        <v>174185.08799999999</v>
      </c>
      <c r="R18" s="2080">
        <f>'Клапаны УВК, КВУ (2)'!R27*'Клапаны УВК, КВУ (2)'!W27</f>
        <v>181081.82400000002</v>
      </c>
      <c r="S18" s="2080">
        <f>'Клапаны УВК, КВУ (2)'!S27*'Клапаны УВК, КВУ (2)'!W27</f>
        <v>188015.52000000002</v>
      </c>
      <c r="T18" s="2080">
        <f>'Клапаны УВК, КВУ (2)'!T27*'Клапаны УВК, КВУ (2)'!W27</f>
        <v>194882.68799999999</v>
      </c>
      <c r="U18" s="2081">
        <f>'Клапаны УВК, КВУ (2)'!U27*'Клапаны УВК, КВУ (2)'!W27</f>
        <v>201779.424</v>
      </c>
      <c r="V18" s="2082">
        <f>'Клапаны УВК, КВУ (2)'!V27*'Клапаны УВК, КВУ (2)'!W27</f>
        <v>208676.16</v>
      </c>
    </row>
    <row r="19" spans="1:22" ht="17.100000000000001" customHeight="1">
      <c r="A19" s="2289">
        <v>1500</v>
      </c>
      <c r="B19" s="2282">
        <f>'Клапаны УВК, КВУ (2)'!B28*'Клапаны УВК, КВУ (2)'!W28</f>
        <v>48218.016000000003</v>
      </c>
      <c r="C19" s="2080">
        <f>'Клапаны УВК, КВУ (2)'!C28*'Клапаны УВК, КВУ (2)'!W28</f>
        <v>55543.487999999998</v>
      </c>
      <c r="D19" s="2080">
        <f>'Клапаны УВК, КВУ (2)'!D28*'Клапаны УВК, КВУ (2)'!W28</f>
        <v>62868.959999999999</v>
      </c>
      <c r="E19" s="2080">
        <f>'Клапаны УВК, КВУ (2)'!E28*'Клапаны УВК, КВУ (2)'!W28</f>
        <v>70194.432000000001</v>
      </c>
      <c r="F19" s="2080">
        <f>'Клапаны УВК, КВУ (2)'!F28*'Клапаны УВК, КВУ (2)'!W28</f>
        <v>77527.296000000002</v>
      </c>
      <c r="G19" s="2080">
        <f>'Клапаны УВК, КВУ (2)'!G28*'Клапаны УВК, КВУ (2)'!W28</f>
        <v>84852.767999999996</v>
      </c>
      <c r="H19" s="2080">
        <f>'Клапаны УВК, КВУ (2)'!H28*'Клапаны УВК, КВУ (2)'!W28</f>
        <v>92178.240000000005</v>
      </c>
      <c r="I19" s="2080">
        <f>'Клапаны УВК, КВУ (2)'!I28*'Клапаны УВК, КВУ (2)'!W28</f>
        <v>99503.712</v>
      </c>
      <c r="J19" s="2080">
        <f>'Клапаны УВК, КВУ (2)'!J28*'Клапаны УВК, КВУ (2)'!W28</f>
        <v>106829.18400000001</v>
      </c>
      <c r="K19" s="2080">
        <f>'Клапаны УВК, КВУ (2)'!K28*'Клапаны УВК, КВУ (2)'!W28</f>
        <v>114154.65599999999</v>
      </c>
      <c r="L19" s="2080">
        <f>'Клапаны УВК, КВУ (2)'!L28*'Клапаны УВК, КВУ (2)'!W28</f>
        <v>121480.128</v>
      </c>
      <c r="M19" s="2080">
        <f>'Клапаны УВК, КВУ (2)'!M28*'Клапаны УВК, КВУ (2)'!W28</f>
        <v>128812.99200000001</v>
      </c>
      <c r="N19" s="2080">
        <f>'Клапаны УВК, КВУ (2)'!N28*'Клапаны УВК, КВУ (2)'!W28</f>
        <v>136138.46400000001</v>
      </c>
      <c r="O19" s="2080">
        <f>'Клапаны УВК, КВУ (2)'!O28*'Клапаны УВК, КВУ (2)'!W28</f>
        <v>170503.872</v>
      </c>
      <c r="P19" s="2080">
        <f>'Клапаны УВК, КВУ (2)'!P28*'Клапаны УВК, КВУ (2)'!W28</f>
        <v>177829.34400000001</v>
      </c>
      <c r="Q19" s="2080">
        <f>'Клапаны УВК, КВУ (2)'!Q28*'Клапаны УВК, КВУ (2)'!W28</f>
        <v>185154.81599999999</v>
      </c>
      <c r="R19" s="2080">
        <f>'Клапаны УВК, КВУ (2)'!R28*'Клапаны УВК, КВУ (2)'!W28</f>
        <v>192487.67999999999</v>
      </c>
      <c r="S19" s="2080">
        <f>'Клапаны УВК, КВУ (2)'!S28*'Клапаны УВК, КВУ (2)'!W28</f>
        <v>199813.152</v>
      </c>
      <c r="T19" s="2080">
        <f>'Клапаны УВК, КВУ (2)'!T28*'Клапаны УВК, КВУ (2)'!W28</f>
        <v>207138.62400000001</v>
      </c>
      <c r="U19" s="2081">
        <f>'Клапаны УВК, КВУ (2)'!U28*'Клапаны УВК, КВУ (2)'!W28</f>
        <v>214464.09599999999</v>
      </c>
      <c r="V19" s="2082">
        <f>'Клапаны УВК, КВУ (2)'!V28*'Клапаны УВК, КВУ (2)'!W28</f>
        <v>221789.56800000003</v>
      </c>
    </row>
    <row r="20" spans="1:22" ht="17.100000000000001" customHeight="1">
      <c r="A20" s="2289">
        <v>1600</v>
      </c>
      <c r="B20" s="2282">
        <f>'Клапаны УВК, КВУ (2)'!B29*'Клапаны УВК, КВУ (2)'!W29</f>
        <v>51145.248</v>
      </c>
      <c r="C20" s="2080">
        <f>'Клапаны УВК, КВУ (2)'!C29*'Клапаны УВК, КВУ (2)'!W29</f>
        <v>58899.456000000006</v>
      </c>
      <c r="D20" s="2080">
        <f>'Клапаны УВК, КВУ (2)'!D29*'Клапаны УВК, КВУ (2)'!W29</f>
        <v>66653.664000000004</v>
      </c>
      <c r="E20" s="2080">
        <f>'Клапаны УВК, КВУ (2)'!E29*'Клапаны УВК, КВУ (2)'!W29</f>
        <v>74415.263999999996</v>
      </c>
      <c r="F20" s="2080">
        <f>'Клапаны УВК, КВУ (2)'!F29*'Клапаны УВК, КВУ (2)'!W29</f>
        <v>82169.472000000009</v>
      </c>
      <c r="G20" s="2080">
        <f>'Клапаны УВК, КВУ (2)'!G29*'Клапаны УВК, КВУ (2)'!W29</f>
        <v>89923.680000000008</v>
      </c>
      <c r="H20" s="2080">
        <f>'Клапаны УВК, КВУ (2)'!H29*'Клапаны УВК, КВУ (2)'!W29</f>
        <v>97677.887999999992</v>
      </c>
      <c r="I20" s="2080">
        <f>'Клапаны УВК, КВУ (2)'!I29*'Клапаны УВК, КВУ (2)'!W29</f>
        <v>105432.09599999999</v>
      </c>
      <c r="J20" s="2080">
        <f>'Клапаны УВК, КВУ (2)'!J29*'Клапаны УВК, КВУ (2)'!W29</f>
        <v>113186.30400000002</v>
      </c>
      <c r="K20" s="2080">
        <f>'Клапаны УВК, КВУ (2)'!K29*'Клапаны УВК, КВУ (2)'!W29</f>
        <v>120940.512</v>
      </c>
      <c r="L20" s="2080">
        <f>'Клапаны УВК, КВУ (2)'!L29*'Клапаны УВК, КВУ (2)'!W29</f>
        <v>128702.11200000001</v>
      </c>
      <c r="M20" s="2080">
        <f>'Клапаны УВК, КВУ (2)'!M29*'Клапаны УВК, КВУ (2)'!W29</f>
        <v>136456.32000000001</v>
      </c>
      <c r="N20" s="2080">
        <f>'Клапаны УВК, КВУ (2)'!N29*'Клапаны УВК, КВУ (2)'!W29</f>
        <v>144210.52799999999</v>
      </c>
      <c r="O20" s="2080">
        <f>'Клапаны УВК, КВУ (2)'!O29*'Клапаны УВК, КВУ (2)'!W29</f>
        <v>180616.128</v>
      </c>
      <c r="P20" s="2080">
        <f>'Клапаны УВК, КВУ (2)'!P29*'Клапаны УВК, КВУ (2)'!W29</f>
        <v>188370.33599999998</v>
      </c>
      <c r="Q20" s="2080">
        <f>'Клапаны УВК, КВУ (2)'!Q29*'Клапаны УВК, КВУ (2)'!W29</f>
        <v>196131.93599999999</v>
      </c>
      <c r="R20" s="2080">
        <f>'Клапаны УВК, КВУ (2)'!R29*'Клапаны УВК, КВУ (2)'!W29</f>
        <v>203886.144</v>
      </c>
      <c r="S20" s="2080">
        <f>'Клапаны УВК, КВУ (2)'!S29*'Клапаны УВК, КВУ (2)'!W29</f>
        <v>211640.35199999998</v>
      </c>
      <c r="T20" s="2080">
        <f>'Клапаны УВК, КВУ (2)'!T29*'Клапаны УВК, КВУ (2)'!W29</f>
        <v>219394.56</v>
      </c>
      <c r="U20" s="2081">
        <f>'Клапаны УВК, КВУ (2)'!U29*'Клапаны УВК, КВУ (2)'!W29</f>
        <v>227156.16</v>
      </c>
      <c r="V20" s="2082">
        <f>'Клапаны УВК, КВУ (2)'!V29*'Клапаны УВК, КВУ (2)'!W29</f>
        <v>234902.976</v>
      </c>
    </row>
    <row r="21" spans="1:22" ht="17.100000000000001" customHeight="1">
      <c r="A21" s="2289">
        <v>1700</v>
      </c>
      <c r="B21" s="2282">
        <f>'Клапаны УВК, КВУ (2)'!B30*'Клапаны УВК, КВУ (2)'!W30</f>
        <v>54072.480000000003</v>
      </c>
      <c r="C21" s="2080">
        <f>'Клапаны УВК, КВУ (2)'!C30*'Клапаны УВК, КВУ (2)'!W30</f>
        <v>62255.423999999999</v>
      </c>
      <c r="D21" s="2080">
        <f>'Клапаны УВК, КВУ (2)'!D30*'Клапаны УВК, КВУ (2)'!W30</f>
        <v>70438.368000000002</v>
      </c>
      <c r="E21" s="2080">
        <f>'Клапаны УВК, КВУ (2)'!E30*'Клапаны УВК, КВУ (2)'!W30</f>
        <v>78621.312000000005</v>
      </c>
      <c r="F21" s="2080">
        <f>'Клапаны УВК, КВУ (2)'!F30*'Клапаны УВК, КВУ (2)'!W30</f>
        <v>86811.648000000001</v>
      </c>
      <c r="G21" s="2080">
        <f>'Клапаны УВК, КВУ (2)'!G30*'Клапаны УВК, КВУ (2)'!W30</f>
        <v>94994.592000000004</v>
      </c>
      <c r="H21" s="2080">
        <f>'Клапаны УВК, КВУ (2)'!H30*'Клапаны УВК, КВУ (2)'!W30</f>
        <v>103177.53599999999</v>
      </c>
      <c r="I21" s="2080">
        <f>'Клапаны УВК, КВУ (2)'!I30*'Клапаны УВК, КВУ (2)'!W30</f>
        <v>111360.48</v>
      </c>
      <c r="J21" s="2080">
        <f>'Клапаны УВК, КВУ (2)'!J30*'Клапаны УВК, КВУ (2)'!W30</f>
        <v>119543.42400000001</v>
      </c>
      <c r="K21" s="2080">
        <f>'Клапаны УВК, КВУ (2)'!K30*'Клапаны УВК, КВУ (2)'!W30</f>
        <v>127733.76000000001</v>
      </c>
      <c r="L21" s="2080">
        <f>'Клапаны УВК, КВУ (2)'!L30*'Клапаны УВК, КВУ (2)'!W30</f>
        <v>135916.704</v>
      </c>
      <c r="M21" s="2080">
        <f>'Клапаны УВК, КВУ (2)'!M30*'Клапаны УВК, КВУ (2)'!W30</f>
        <v>144099.64799999999</v>
      </c>
      <c r="N21" s="2080">
        <f>'Клапаны УВК, КВУ (2)'!N30*'Клапаны УВК, КВУ (2)'!W30</f>
        <v>152282.592</v>
      </c>
      <c r="O21" s="2080">
        <f>'Клапаны УВК, КВУ (2)'!O30*'Клапаны УВК, КВУ (2)'!W30</f>
        <v>190728.38400000002</v>
      </c>
      <c r="P21" s="2080">
        <f>'Клапаны УВК, КВУ (2)'!P30*'Клапаны УВК, КВУ (2)'!W30</f>
        <v>198918.72</v>
      </c>
      <c r="Q21" s="2080">
        <f>'Клапаны УВК, КВУ (2)'!Q30*'Клапаны УВК, КВУ (2)'!W30</f>
        <v>207101.66400000002</v>
      </c>
      <c r="R21" s="2080">
        <f>'Клапаны УВК, КВУ (2)'!R30*'Клапаны УВК, КВУ (2)'!W30</f>
        <v>215284.60800000004</v>
      </c>
      <c r="S21" s="2080">
        <f>'Клапаны УВК, КВУ (2)'!S30*'Клапаны УВК, КВУ (2)'!W30</f>
        <v>223474.94400000002</v>
      </c>
      <c r="T21" s="2080">
        <f>'Клапаны УВК, КВУ (2)'!T30*'Клапаны УВК, КВУ (2)'!W30</f>
        <v>231650.49599999998</v>
      </c>
      <c r="U21" s="2081">
        <f>'Клапаны УВК, КВУ (2)'!U30*'Клапаны УВК, КВУ (2)'!W30</f>
        <v>239907.36000000002</v>
      </c>
      <c r="V21" s="2082">
        <f>'Клапаны УВК, КВУ (2)'!V30*'Клапаны УВК, КВУ (2)'!W30</f>
        <v>248023.77599999998</v>
      </c>
    </row>
    <row r="22" spans="1:22" ht="17.100000000000001" customHeight="1">
      <c r="A22" s="2289">
        <v>1800</v>
      </c>
      <c r="B22" s="2282">
        <f>'Клапаны УВК, КВУ (2)'!B31*'Клапаны УВК, КВУ (2)'!W31</f>
        <v>56999.712000000007</v>
      </c>
      <c r="C22" s="2080">
        <f>'Клапаны УВК, КВУ (2)'!C31*'Клапаны УВК, КВУ (2)'!W31</f>
        <v>65611.392000000007</v>
      </c>
      <c r="D22" s="2080">
        <f>'Клапаны УВК, КВУ (2)'!D31*'Клапаны УВК, КВУ (2)'!W31</f>
        <v>74223.072</v>
      </c>
      <c r="E22" s="2080">
        <f>'Клапаны УВК, КВУ (2)'!E31*'Клапаны УВК, КВУ (2)'!W31</f>
        <v>82834.752000000008</v>
      </c>
      <c r="F22" s="2080">
        <f>'Клапаны УВК, КВУ (2)'!F31*'Клапаны УВК, КВУ (2)'!W31</f>
        <v>91453.823999999993</v>
      </c>
      <c r="G22" s="2080">
        <f>'Клапаны УВК, КВУ (2)'!G31*'Клапаны УВК, КВУ (2)'!W31</f>
        <v>100065.504</v>
      </c>
      <c r="H22" s="2080">
        <f>'Клапаны УВК, КВУ (2)'!H31*'Клапаны УВК, КВУ (2)'!W31</f>
        <v>108677.18400000001</v>
      </c>
      <c r="I22" s="2080">
        <f>'Клапаны УВК, КВУ (2)'!I31*'Клапаны УВК, КВУ (2)'!W31</f>
        <v>117288.86400000002</v>
      </c>
      <c r="J22" s="2080">
        <f>'Клапаны УВК, КВУ (2)'!J31*'Клапаны УВК, КВУ (2)'!W31</f>
        <v>125900.54400000001</v>
      </c>
      <c r="K22" s="2080">
        <f>'Клапаны УВК, КВУ (2)'!K31*'Клапаны УВК, КВУ (2)'!W31</f>
        <v>134519.61599999998</v>
      </c>
      <c r="L22" s="2080">
        <f>'Клапаны УВК, КВУ (2)'!L31*'Клапаны УВК, КВУ (2)'!W31</f>
        <v>143131.296</v>
      </c>
      <c r="M22" s="2080">
        <f>'Клапаны УВК, КВУ (2)'!M31*'Клапаны УВК, КВУ (2)'!W31</f>
        <v>151742.976</v>
      </c>
      <c r="N22" s="2080">
        <f>'Клапаны УВК, КВУ (2)'!N31*'Клапаны УВК, КВУ (2)'!W31</f>
        <v>160354.65599999999</v>
      </c>
      <c r="O22" s="2080">
        <f>'Клапаны УВК, КВУ (2)'!O31*'Клапаны УВК, КВУ (2)'!W31</f>
        <v>200840.64</v>
      </c>
      <c r="P22" s="2080">
        <f>'Клапаны УВК, КВУ (2)'!P31*'Клапаны УВК, КВУ (2)'!W31</f>
        <v>209459.712</v>
      </c>
      <c r="Q22" s="2080">
        <f>'Клапаны УВК, КВУ (2)'!Q31*'Клапаны УВК, КВУ (2)'!W31</f>
        <v>218071.39199999999</v>
      </c>
      <c r="R22" s="2080">
        <f>'Клапаны УВК, КВУ (2)'!R31*'Клапаны УВК, КВУ (2)'!W31</f>
        <v>226712.64</v>
      </c>
      <c r="S22" s="2080">
        <f>'Клапаны УВК, КВУ (2)'!S31*'Клапаны УВК, КВУ (2)'!W31</f>
        <v>235302.144</v>
      </c>
      <c r="T22" s="2080">
        <f>'Клапаны УВК, КВУ (2)'!T31*'Клапаны УВК, КВУ (2)'!W31</f>
        <v>243906.432</v>
      </c>
      <c r="U22" s="2081">
        <f>'Клапаны УВК, КВУ (2)'!U31*'Клапаны УВК, КВУ (2)'!W31</f>
        <v>252525.50400000002</v>
      </c>
      <c r="V22" s="2082">
        <f>'Клапаны УВК, КВУ (2)'!V31*'Клапаны УВК, КВУ (2)'!W31</f>
        <v>261137.18400000001</v>
      </c>
    </row>
    <row r="23" spans="1:22" ht="17.100000000000001" customHeight="1">
      <c r="A23" s="2289">
        <v>1900</v>
      </c>
      <c r="B23" s="2282">
        <f>'Клапаны УВК, КВУ (2)'!B32*'Клапаны УВК, КВУ (2)'!W32</f>
        <v>59926.943999999996</v>
      </c>
      <c r="C23" s="2080">
        <f>'Клапаны УВК, КВУ (2)'!C32*'Клапаны УВК, КВУ (2)'!W32</f>
        <v>68967.360000000001</v>
      </c>
      <c r="D23" s="2080">
        <f>'Клапаны УВК, КВУ (2)'!D32*'Клапаны УВК, КВУ (2)'!W32</f>
        <v>78007.775999999998</v>
      </c>
      <c r="E23" s="2080">
        <f>'Клапаны УВК, КВУ (2)'!E32*'Клапаны УВК, КВУ (2)'!W32</f>
        <v>87048.19200000001</v>
      </c>
      <c r="F23" s="2080">
        <f>'Клапаны УВК, КВУ (2)'!F32*'Клапаны УВК, КВУ (2)'!W32</f>
        <v>96096</v>
      </c>
      <c r="G23" s="2080">
        <f>'Клапаны УВК, КВУ (2)'!G32*'Клапаны УВК, КВУ (2)'!W32</f>
        <v>105136.416</v>
      </c>
      <c r="H23" s="2080">
        <f>'Клапаны УВК, КВУ (2)'!H32*'Клапаны УВК, КВУ (2)'!W32</f>
        <v>114176.83200000001</v>
      </c>
      <c r="I23" s="2080">
        <f>'Клапаны УВК, КВУ (2)'!I32*'Клапаны УВК, КВУ (2)'!W32</f>
        <v>123217.24799999999</v>
      </c>
      <c r="J23" s="2080">
        <f>'Клапаны УВК, КВУ (2)'!J32*'Клапаны УВК, КВУ (2)'!W32</f>
        <v>132265.05599999998</v>
      </c>
      <c r="K23" s="2080">
        <f>'Клапаны УВК, КВУ (2)'!K32*'Клапаны УВК, КВУ (2)'!W32</f>
        <v>141305.47200000001</v>
      </c>
      <c r="L23" s="2080">
        <f>'Клапаны УВК, КВУ (2)'!L32*'Клапаны УВК, КВУ (2)'!W32</f>
        <v>150345.88800000001</v>
      </c>
      <c r="M23" s="2080">
        <f>'Клапаны УВК, КВУ (2)'!M32*'Клапаны УВК, КВУ (2)'!W32</f>
        <v>159386.304</v>
      </c>
      <c r="N23" s="2080">
        <f>'Клапаны УВК, КВУ (2)'!N32*'Клапаны УВК, КВУ (2)'!W32</f>
        <v>168426.72</v>
      </c>
      <c r="O23" s="2080">
        <f>'Клапаны УВК, КВУ (2)'!O32*'Клапаны УВК, КВУ (2)'!W32</f>
        <v>210952.89600000001</v>
      </c>
      <c r="P23" s="2080">
        <f>'Клапаны УВК, КВУ (2)'!P32*'Клапаны УВК, КВУ (2)'!W32</f>
        <v>220000.70400000003</v>
      </c>
      <c r="Q23" s="2080">
        <f>'Клапаны УВК, КВУ (2)'!Q32*'Клапаны УВК, КВУ (2)'!W32</f>
        <v>229041.12</v>
      </c>
      <c r="R23" s="2080">
        <f>'Клапаны УВК, КВУ (2)'!R32*'Клапаны УВК, КВУ (2)'!W32</f>
        <v>238096.32</v>
      </c>
      <c r="S23" s="2080">
        <f>'Клапаны УВК, КВУ (2)'!S32*'Клапаны УВК, КВУ (2)'!W32</f>
        <v>247144.12800000003</v>
      </c>
      <c r="T23" s="2080">
        <f>'Клапаны УВК, КВУ (2)'!T32*'Клапаны УВК, КВУ (2)'!W32</f>
        <v>256169.76</v>
      </c>
      <c r="U23" s="2081">
        <f>'Клапаны УВК, КВУ (2)'!U32*'Клапаны УВК, КВУ (2)'!W32</f>
        <v>265210.17599999998</v>
      </c>
      <c r="V23" s="2082">
        <f>'Клапаны УВК, КВУ (2)'!V32*'Клапаны УВК, КВУ (2)'!W32</f>
        <v>274250.592</v>
      </c>
    </row>
    <row r="24" spans="1:22" ht="16.5" customHeight="1">
      <c r="A24" s="2289">
        <v>2000</v>
      </c>
      <c r="B24" s="2282">
        <f>'Клапаны УВК, КВУ (2)'!B33*'Клапаны УВК, КВУ (2)'!W33</f>
        <v>62854.176000000007</v>
      </c>
      <c r="C24" s="2080">
        <f>'Клапаны УВК, КВУ (2)'!C33*'Клапаны УВК, КВУ (2)'!W33</f>
        <v>72323.327999999994</v>
      </c>
      <c r="D24" s="2080">
        <f>'Клапаны УВК, КВУ (2)'!D33*'Клапаны УВК, КВУ (2)'!W33</f>
        <v>81792.479999999996</v>
      </c>
      <c r="E24" s="2080">
        <f>'Клапаны УВК, КВУ (2)'!E33*'Клапаны УВК, КВУ (2)'!W33</f>
        <v>91261.632000000012</v>
      </c>
      <c r="F24" s="2080">
        <f>'Клапаны УВК, КВУ (2)'!F33*'Клапаны УВК, КВУ (2)'!W33</f>
        <v>100738.17600000001</v>
      </c>
      <c r="G24" s="2080">
        <f>'Клапаны УВК, КВУ (2)'!G33*'Клапаны УВК, КВУ (2)'!W33</f>
        <v>110207.32799999999</v>
      </c>
      <c r="H24" s="2080">
        <f>'Клапаны УВК, КВУ (2)'!H33*'Клапаны УВК, КВУ (2)'!W33</f>
        <v>119676.48</v>
      </c>
      <c r="I24" s="2080">
        <f>'Клапаны УВК, КВУ (2)'!I33*'Клапаны УВК, КВУ (2)'!W33</f>
        <v>129145.63200000001</v>
      </c>
      <c r="J24" s="2080">
        <f>'Клапаны УВК, КВУ (2)'!J33*'Клапаны УВК, КВУ (2)'!W33</f>
        <v>138622.17600000001</v>
      </c>
      <c r="K24" s="2080">
        <f>'Клапаны УВК, КВУ (2)'!K33*'Клапаны УВК, КВУ (2)'!W33</f>
        <v>148091.32800000001</v>
      </c>
      <c r="L24" s="2080">
        <f>'Клапаны УВК, КВУ (2)'!L33*'Клапаны УВК, КВУ (2)'!W33</f>
        <v>157560.48000000001</v>
      </c>
      <c r="M24" s="2080">
        <f>'Клапаны УВК, КВУ (2)'!M33*'Клапаны УВК, КВУ (2)'!W33</f>
        <v>167029.63200000001</v>
      </c>
      <c r="N24" s="2080">
        <f>'Клапаны УВК, КВУ (2)'!N33*'Клапаны УВК, КВУ (2)'!W33</f>
        <v>176506.17600000001</v>
      </c>
      <c r="O24" s="2080">
        <f>'Клапаны УВК, КВУ (2)'!O33*'Клапаны УВК, КВУ (2)'!W33</f>
        <v>221072.54400000002</v>
      </c>
      <c r="P24" s="2080">
        <f>'Клапаны УВК, КВУ (2)'!P33*'Клапаны УВК, КВУ (2)'!W33</f>
        <v>230541.696</v>
      </c>
      <c r="Q24" s="2080">
        <f>'Клапаны УВК, КВУ (2)'!Q33*'Клапаны УВК, КВУ (2)'!W33</f>
        <v>243714.24000000002</v>
      </c>
      <c r="R24" s="2080">
        <f>'Клапаны УВК, КВУ (2)'!R33*'Клапаны УВК, КВУ (2)'!W33</f>
        <v>249480</v>
      </c>
      <c r="S24" s="2080">
        <f>'Клапаны УВК, КВУ (2)'!S33*'Клапаны УВК, КВУ (2)'!W33</f>
        <v>258956.54400000002</v>
      </c>
      <c r="T24" s="2080">
        <f>'Клапаны УВК, КВУ (2)'!T33*'Клапаны УВК, КВУ (2)'!W33</f>
        <v>268425.696</v>
      </c>
      <c r="U24" s="2081">
        <f>'Клапаны УВК, КВУ (2)'!U33*'Клапаны УВК, КВУ (2)'!W33</f>
        <v>277894.848</v>
      </c>
      <c r="V24" s="2082">
        <f>'Клапаны УВК, КВУ (2)'!V33*'Клапаны УВК, КВУ (2)'!W33</f>
        <v>287364</v>
      </c>
    </row>
    <row r="25" spans="1:22" ht="16.5" customHeight="1">
      <c r="A25" s="2289">
        <v>2100</v>
      </c>
      <c r="B25" s="2282">
        <f>'Клапаны УВК, КВУ (2)'!B34*'Клапаны УВК, КВУ (2)'!W34</f>
        <v>65788.800000000003</v>
      </c>
      <c r="C25" s="2080">
        <f>'Клапаны УВК, КВУ (2)'!C34*'Клапаны УВК, КВУ (2)'!W34</f>
        <v>75679.296000000002</v>
      </c>
      <c r="D25" s="2080">
        <f>'Клапаны УВК, КВУ (2)'!D34*'Клапаны УВК, КВУ (2)'!W34</f>
        <v>85577.183999999994</v>
      </c>
      <c r="E25" s="2080">
        <f>'Клапаны УВК, КВУ (2)'!E34*'Клапаны УВК, КВУ (2)'!W34</f>
        <v>95475.072</v>
      </c>
      <c r="F25" s="2080">
        <f>'Клапаны УВК, КВУ (2)'!F34*'Клапаны УВК, КВУ (2)'!W34</f>
        <v>105380.35200000001</v>
      </c>
      <c r="G25" s="2080">
        <f>'Клапаны УВК, КВУ (2)'!G34*'Клапаны УВК, КВУ (2)'!W34</f>
        <v>115278.24</v>
      </c>
      <c r="H25" s="2080">
        <f>'Клапаны УВК, КВУ (2)'!H34*'Клапаны УВК, КВУ (2)'!W34</f>
        <v>125176.128</v>
      </c>
      <c r="I25" s="2080">
        <f>'Клапаны УВК, КВУ (2)'!I34*'Клапаны УВК, КВУ (2)'!W34</f>
        <v>135081.408</v>
      </c>
      <c r="J25" s="2080">
        <f>'Клапаны УВК, КВУ (2)'!J34*'Клапаны УВК, КВУ (2)'!W34</f>
        <v>144979.296</v>
      </c>
      <c r="K25" s="2080">
        <f>'Клапаны УВК, КВУ (2)'!K34*'Клапаны УВК, КВУ (2)'!W34</f>
        <v>154877.18400000001</v>
      </c>
      <c r="L25" s="2080">
        <f>'Клапаны УВК, КВУ (2)'!L34*'Клапаны УВК, КВУ (2)'!W34</f>
        <v>164775.07200000001</v>
      </c>
      <c r="M25" s="2080">
        <f>'Клапаны УВК, КВУ (2)'!M34*'Клапаны УВК, КВУ (2)'!W34</f>
        <v>174680.35200000001</v>
      </c>
      <c r="N25" s="2080">
        <f>'Клапаны УВК, КВУ (2)'!N34*'Клапаны УВК, КВУ (2)'!W34</f>
        <v>184578.24</v>
      </c>
      <c r="O25" s="2080">
        <f>'Клапаны УВК, КВУ (2)'!O34*'Клапаны УВК, КВУ (2)'!W34</f>
        <v>231184.80000000002</v>
      </c>
      <c r="P25" s="2080">
        <f>'Клапаны УВК, КВУ (2)'!P34*'Клапаны УВК, КВУ (2)'!W34</f>
        <v>241082.68800000002</v>
      </c>
      <c r="Q25" s="2080">
        <f>'Клапаны УВК, КВУ (2)'!Q34*'Клапаны УВК, КВУ (2)'!W34</f>
        <v>250980.576</v>
      </c>
      <c r="R25" s="2080">
        <f>'Клапаны УВК, КВУ (2)'!R34*'Клапаны УВК, КВУ (2)'!W34</f>
        <v>260878.46400000001</v>
      </c>
      <c r="S25" s="2080">
        <f>'Клапаны УВК, КВУ (2)'!S34*'Клапаны УВК, КВУ (2)'!W34</f>
        <v>270820.70400000003</v>
      </c>
      <c r="T25" s="2080">
        <f>'Клапаны УВК, КВУ (2)'!T34*'Клапаны УВК, КВУ (2)'!W34</f>
        <v>280681.63199999998</v>
      </c>
      <c r="U25" s="2081">
        <f>'Клапаны УВК, КВУ (2)'!U34*'Клапаны УВК, КВУ (2)'!W34</f>
        <v>290579.52</v>
      </c>
      <c r="V25" s="2082">
        <f>'Клапаны УВК, КВУ (2)'!V34*'Клапаны УВК, КВУ (2)'!W34</f>
        <v>300484.8</v>
      </c>
    </row>
    <row r="26" spans="1:22" ht="19.5" thickBot="1">
      <c r="A26" s="2290">
        <v>2200</v>
      </c>
      <c r="B26" s="2283">
        <f>'Клапаны УВК, КВУ (2)'!B35*'Клапаны УВК, КВУ (2)'!W35</f>
        <v>68708.639999999999</v>
      </c>
      <c r="C26" s="2083">
        <f>'Клапаны УВК, КВУ (2)'!C35*'Клапаны УВК, КВУ (2)'!W35</f>
        <v>79035.263999999996</v>
      </c>
      <c r="D26" s="2083">
        <f>'Клапаны УВК, КВУ (2)'!D35*'Клапаны УВК, КВУ (2)'!W35</f>
        <v>89361.887999999992</v>
      </c>
      <c r="E26" s="2083">
        <f>'Клапаны УВК, КВУ (2)'!E35*'Клапаны УВК, КВУ (2)'!W35</f>
        <v>99688.512000000002</v>
      </c>
      <c r="F26" s="2083">
        <f>'Клапаны УВК, КВУ (2)'!F35*'Клапаны УВК, КВУ (2)'!W35</f>
        <v>110022.52799999999</v>
      </c>
      <c r="G26" s="2083">
        <f>'Клапаны УВК, КВУ (2)'!G35*'Клапаны УВК, КВУ (2)'!W35</f>
        <v>120349.152</v>
      </c>
      <c r="H26" s="2083">
        <f>'Клапаны УВК, КВУ (2)'!H35*'Клапаны УВК, КВУ (2)'!W35</f>
        <v>130675.776</v>
      </c>
      <c r="I26" s="2083">
        <f>'Клапаны УВК, КВУ (2)'!I35*'Клапаны УВК, КВУ (2)'!W35</f>
        <v>141009.79200000002</v>
      </c>
      <c r="J26" s="2083">
        <f>'Клапаны УВК, КВУ (2)'!J35*'Клапаны УВК, КВУ (2)'!W35</f>
        <v>151336.416</v>
      </c>
      <c r="K26" s="2083">
        <f>'Клапаны УВК, КВУ (2)'!K35*'Клапаны УВК, КВУ (2)'!W35</f>
        <v>161663.04000000001</v>
      </c>
      <c r="L26" s="2083">
        <f>'Клапаны УВК, КВУ (2)'!L35*'Клапаны УВК, КВУ (2)'!W35</f>
        <v>171997.05599999998</v>
      </c>
      <c r="M26" s="2083">
        <f>'Клапаны УВК, КВУ (2)'!M35*'Клапаны УВК, КВУ (2)'!W35</f>
        <v>182323.68</v>
      </c>
      <c r="N26" s="2083">
        <f>'Клапаны УВК, КВУ (2)'!N35*'Клапаны УВК, КВУ (2)'!W35</f>
        <v>192650.304</v>
      </c>
      <c r="O26" s="2083">
        <f>'Клапаны УВК, КВУ (2)'!O35*'Клапаны УВК, КВУ (2)'!W35</f>
        <v>241297.05599999998</v>
      </c>
      <c r="P26" s="2083">
        <f>'Клапаны УВК, КВУ (2)'!P35*'Клапаны УВК, КВУ (2)'!W35</f>
        <v>251623.67999999999</v>
      </c>
      <c r="Q26" s="2083">
        <f>'Клапаны УВК, КВУ (2)'!Q35*'Клапаны УВК, КВУ (2)'!W35</f>
        <v>261950.304</v>
      </c>
      <c r="R26" s="2083">
        <f>'Клапаны УВК, КВУ (2)'!R35*'Клапаны УВК, КВУ (2)'!W35</f>
        <v>272284.32</v>
      </c>
      <c r="S26" s="2083">
        <f>'Клапаны УВК, КВУ (2)'!S35*'Клапаны УВК, КВУ (2)'!W35</f>
        <v>282610.94400000002</v>
      </c>
      <c r="T26" s="2083">
        <f>'Клапаны УВК, КВУ (2)'!T35*'Клапаны УВК, КВУ (2)'!W35</f>
        <v>292944.96000000002</v>
      </c>
      <c r="U26" s="2084">
        <f>'Клапаны УВК, КВУ (2)'!U35*'Клапаны УВК, КВУ (2)'!W35</f>
        <v>303271.58400000003</v>
      </c>
      <c r="V26" s="2085">
        <f>'Клапаны УВК, КВУ (2)'!V35*'Клапаны УВК, КВУ (2)'!W35</f>
        <v>313598.20800000004</v>
      </c>
    </row>
    <row r="27" spans="1:22" ht="68.25" customHeight="1">
      <c r="A27" s="3942" t="s">
        <v>3745</v>
      </c>
      <c r="B27" s="3943"/>
      <c r="C27" s="3943"/>
      <c r="D27" s="3943"/>
      <c r="E27" s="3943"/>
      <c r="F27" s="3943"/>
      <c r="G27" s="3943"/>
      <c r="H27" s="3943"/>
      <c r="I27" s="3943"/>
      <c r="J27" s="3943"/>
      <c r="K27" s="3943"/>
      <c r="L27" s="3943"/>
      <c r="M27" s="3943"/>
      <c r="N27" s="3943"/>
      <c r="O27" s="3943"/>
      <c r="P27" s="3943"/>
      <c r="Q27" s="3943"/>
      <c r="R27" s="3943"/>
      <c r="S27" s="3943"/>
      <c r="T27" s="3943"/>
      <c r="U27" s="3943"/>
      <c r="V27" s="3944"/>
    </row>
    <row r="28" spans="1:22" ht="12.75">
      <c r="A28" s="3945"/>
      <c r="B28" s="3946"/>
      <c r="C28" s="3946"/>
      <c r="D28" s="3946"/>
      <c r="E28" s="3946"/>
      <c r="F28" s="3946"/>
      <c r="G28" s="3946"/>
      <c r="H28" s="3946"/>
      <c r="I28" s="3946"/>
      <c r="J28" s="3946"/>
      <c r="K28" s="3946"/>
      <c r="L28" s="2086"/>
      <c r="V28" s="2077"/>
    </row>
    <row r="29" spans="1:22" ht="34.5" customHeight="1">
      <c r="A29" s="3942" t="s">
        <v>3746</v>
      </c>
      <c r="B29" s="3943"/>
      <c r="C29" s="3943"/>
      <c r="D29" s="3943"/>
      <c r="E29" s="3943"/>
      <c r="F29" s="3943"/>
      <c r="G29" s="3943"/>
      <c r="H29" s="3943"/>
      <c r="I29" s="3943"/>
      <c r="J29" s="3943"/>
      <c r="K29" s="3943"/>
      <c r="L29" s="3943"/>
      <c r="M29" s="3943"/>
      <c r="N29" s="3943"/>
      <c r="O29" s="3943"/>
      <c r="P29" s="3943"/>
      <c r="Q29" s="3943"/>
      <c r="R29" s="3943"/>
      <c r="S29" s="3943"/>
      <c r="T29" s="3943"/>
      <c r="U29" s="3943"/>
      <c r="V29" s="3944"/>
    </row>
    <row r="30" spans="1:22" ht="12.75">
      <c r="A30" s="3945"/>
      <c r="B30" s="3946"/>
      <c r="C30" s="3946"/>
      <c r="D30" s="3946"/>
      <c r="E30" s="3946"/>
      <c r="F30" s="3946"/>
      <c r="G30" s="3946"/>
      <c r="H30" s="3946"/>
      <c r="I30" s="3946"/>
      <c r="J30" s="3946"/>
      <c r="K30" s="3946"/>
      <c r="L30" s="2086"/>
      <c r="V30" s="2077"/>
    </row>
    <row r="31" spans="1:22" ht="15.75" customHeight="1" thickBot="1">
      <c r="A31" s="3947" t="s">
        <v>3747</v>
      </c>
      <c r="B31" s="3948"/>
      <c r="C31" s="3948"/>
      <c r="D31" s="3948"/>
      <c r="E31" s="3948"/>
      <c r="F31" s="3948"/>
      <c r="G31" s="3948"/>
      <c r="H31" s="3948"/>
      <c r="I31" s="3948"/>
      <c r="J31" s="3948"/>
      <c r="K31" s="3948"/>
      <c r="L31" s="3948"/>
      <c r="M31" s="3948"/>
      <c r="N31" s="3948"/>
      <c r="O31" s="3948"/>
      <c r="P31" s="3948"/>
      <c r="Q31" s="3948"/>
      <c r="R31" s="3948"/>
      <c r="S31" s="3948"/>
      <c r="T31" s="3948"/>
      <c r="U31" s="3948"/>
      <c r="V31" s="3949"/>
    </row>
    <row r="33" spans="1:20" ht="12.75" thickBot="1"/>
    <row r="34" spans="1:20" ht="18.75">
      <c r="A34" s="3950" t="s">
        <v>3748</v>
      </c>
      <c r="B34" s="3951"/>
      <c r="C34" s="3951"/>
      <c r="D34" s="3951"/>
      <c r="E34" s="3951"/>
      <c r="F34" s="3951"/>
      <c r="G34" s="3951"/>
      <c r="H34" s="3951"/>
      <c r="I34" s="3951"/>
      <c r="J34" s="3951"/>
      <c r="K34" s="3951"/>
      <c r="L34" s="3951"/>
      <c r="M34" s="3951"/>
      <c r="N34" s="3951"/>
      <c r="O34" s="3951"/>
      <c r="P34" s="3951"/>
      <c r="Q34" s="3951"/>
      <c r="R34" s="3951"/>
      <c r="S34" s="3951"/>
      <c r="T34" s="3952"/>
    </row>
    <row r="35" spans="1:20" ht="18.75">
      <c r="A35" s="2267"/>
      <c r="B35" s="2268"/>
      <c r="C35" s="2268"/>
      <c r="D35" s="2268"/>
      <c r="E35" s="2268"/>
      <c r="F35" s="2268"/>
      <c r="G35" s="2268"/>
      <c r="H35" s="2268"/>
      <c r="I35" s="2268"/>
      <c r="J35" s="2268"/>
      <c r="K35" s="2269"/>
      <c r="L35" s="2269"/>
      <c r="M35" s="2269"/>
      <c r="N35" s="2269"/>
      <c r="O35" s="2269"/>
      <c r="P35" s="2269"/>
      <c r="Q35" s="2269"/>
      <c r="R35" s="2269"/>
      <c r="S35" s="2269"/>
      <c r="T35" s="2270"/>
    </row>
    <row r="36" spans="1:20" ht="21" customHeight="1">
      <c r="A36" s="3953" t="s">
        <v>4062</v>
      </c>
      <c r="B36" s="3954"/>
      <c r="C36" s="3954"/>
      <c r="D36" s="3954"/>
      <c r="E36" s="3954"/>
      <c r="F36" s="3954"/>
      <c r="G36" s="3954"/>
      <c r="H36" s="3954"/>
      <c r="I36" s="3954"/>
      <c r="J36" s="3954"/>
      <c r="K36" s="3954"/>
      <c r="L36" s="3954"/>
      <c r="M36" s="3954"/>
      <c r="N36" s="3954"/>
      <c r="O36" s="3954"/>
      <c r="P36" s="3954"/>
      <c r="Q36" s="3954"/>
      <c r="R36" s="3954"/>
      <c r="S36" s="3954"/>
      <c r="T36" s="3955"/>
    </row>
    <row r="37" spans="1:20" ht="39" customHeight="1">
      <c r="A37" s="3953" t="s">
        <v>4063</v>
      </c>
      <c r="B37" s="3954"/>
      <c r="C37" s="3954"/>
      <c r="D37" s="3954"/>
      <c r="E37" s="3954"/>
      <c r="F37" s="3954"/>
      <c r="G37" s="3954"/>
      <c r="H37" s="3954"/>
      <c r="I37" s="3954"/>
      <c r="J37" s="3954"/>
      <c r="K37" s="3954"/>
      <c r="L37" s="3954"/>
      <c r="M37" s="3954"/>
      <c r="N37" s="3954"/>
      <c r="O37" s="3954"/>
      <c r="P37" s="3954"/>
      <c r="Q37" s="3954"/>
      <c r="R37" s="3954"/>
      <c r="S37" s="3954"/>
      <c r="T37" s="3955"/>
    </row>
    <row r="38" spans="1:20" ht="43.5" customHeight="1" thickBot="1">
      <c r="A38" s="3956" t="s">
        <v>4064</v>
      </c>
      <c r="B38" s="3957"/>
      <c r="C38" s="3957"/>
      <c r="D38" s="3957"/>
      <c r="E38" s="3957"/>
      <c r="F38" s="3957"/>
      <c r="G38" s="3957"/>
      <c r="H38" s="3957"/>
      <c r="I38" s="3957"/>
      <c r="J38" s="3957"/>
      <c r="K38" s="3957"/>
      <c r="L38" s="3957"/>
      <c r="M38" s="3957"/>
      <c r="N38" s="3957"/>
      <c r="O38" s="3957"/>
      <c r="P38" s="3957"/>
      <c r="Q38" s="3957"/>
      <c r="R38" s="3957"/>
      <c r="S38" s="3957"/>
      <c r="T38" s="3958"/>
    </row>
    <row r="39" spans="1:20" ht="13.5" thickBot="1">
      <c r="A39" s="2089"/>
      <c r="B39" s="2090"/>
      <c r="C39" s="2090"/>
      <c r="D39" s="2090"/>
      <c r="E39" s="2090"/>
      <c r="F39" s="2090"/>
      <c r="G39" s="2090"/>
      <c r="H39" s="2090"/>
      <c r="I39" s="2090"/>
      <c r="J39" s="2090"/>
      <c r="T39" s="2077"/>
    </row>
    <row r="40" spans="1:20" ht="29.25" customHeight="1">
      <c r="A40" s="3950" t="s">
        <v>3743</v>
      </c>
      <c r="B40" s="3951"/>
      <c r="C40" s="3951" t="s">
        <v>3752</v>
      </c>
      <c r="D40" s="3951"/>
      <c r="E40" s="3951"/>
      <c r="F40" s="3951"/>
      <c r="G40" s="3951"/>
      <c r="H40" s="3951"/>
      <c r="I40" s="3951" t="s">
        <v>4061</v>
      </c>
      <c r="J40" s="3951"/>
      <c r="K40" s="3951"/>
      <c r="L40" s="3951"/>
      <c r="M40" s="3951"/>
      <c r="N40" s="3951"/>
      <c r="O40" s="3951"/>
      <c r="P40" s="3951"/>
      <c r="Q40" s="3951"/>
      <c r="R40" s="3951"/>
      <c r="S40" s="3951"/>
      <c r="T40" s="3952"/>
    </row>
    <row r="41" spans="1:20" ht="29.25" customHeight="1" thickBot="1">
      <c r="A41" s="2271" t="s">
        <v>4067</v>
      </c>
      <c r="B41" s="2272" t="s">
        <v>3753</v>
      </c>
      <c r="C41" s="3959" t="s">
        <v>3754</v>
      </c>
      <c r="D41" s="3959"/>
      <c r="E41" s="3959"/>
      <c r="F41" s="3959" t="s">
        <v>3755</v>
      </c>
      <c r="G41" s="3959"/>
      <c r="H41" s="3959"/>
      <c r="I41" s="3959" t="s">
        <v>3756</v>
      </c>
      <c r="J41" s="3959"/>
      <c r="K41" s="3959"/>
      <c r="L41" s="3959"/>
      <c r="M41" s="3959" t="s">
        <v>4065</v>
      </c>
      <c r="N41" s="3959"/>
      <c r="O41" s="3959"/>
      <c r="P41" s="3959"/>
      <c r="Q41" s="3959" t="s">
        <v>4066</v>
      </c>
      <c r="R41" s="3959"/>
      <c r="S41" s="3959"/>
      <c r="T41" s="3960"/>
    </row>
    <row r="42" spans="1:20" ht="15" customHeight="1">
      <c r="A42" s="2273">
        <v>400</v>
      </c>
      <c r="B42" s="2274">
        <v>500</v>
      </c>
      <c r="C42" s="3961" t="s">
        <v>3757</v>
      </c>
      <c r="D42" s="3962"/>
      <c r="E42" s="3962"/>
      <c r="F42" s="3965" t="s">
        <v>3758</v>
      </c>
      <c r="G42" s="3965"/>
      <c r="H42" s="3965"/>
      <c r="I42" s="3967">
        <f>'Клапаны УВК, КВУ (2)'!I51:L51*'Клапаны УВК, КВУ (2)'!U51</f>
        <v>30405.760000000002</v>
      </c>
      <c r="J42" s="3967"/>
      <c r="K42" s="3967"/>
      <c r="L42" s="3967"/>
      <c r="M42" s="3967">
        <f>'Клапаны УВК, КВУ (2)'!M51:P51*'Клапаны УВК, КВУ (2)'!U51</f>
        <v>29352.400000000001</v>
      </c>
      <c r="N42" s="3967"/>
      <c r="O42" s="3967"/>
      <c r="P42" s="3967"/>
      <c r="Q42" s="3967">
        <f>'Клапаны УВК, КВУ (2)'!Q51:T51*'Клапаны УВК, КВУ (2)'!U51</f>
        <v>45491.6</v>
      </c>
      <c r="R42" s="3967"/>
      <c r="S42" s="3967"/>
      <c r="T42" s="3968"/>
    </row>
    <row r="43" spans="1:20" ht="18.75">
      <c r="A43" s="2275">
        <v>600</v>
      </c>
      <c r="B43" s="2276">
        <v>500</v>
      </c>
      <c r="C43" s="3963"/>
      <c r="D43" s="3964"/>
      <c r="E43" s="3964"/>
      <c r="F43" s="3966"/>
      <c r="G43" s="3966"/>
      <c r="H43" s="3966"/>
      <c r="I43" s="3969">
        <f>'Клапаны УВК, КВУ (2)'!I52:L52*'Клапаны УВК, КВУ (2)'!U52</f>
        <v>36806</v>
      </c>
      <c r="J43" s="3969"/>
      <c r="K43" s="3969"/>
      <c r="L43" s="3969"/>
      <c r="M43" s="3969">
        <f>'Клапаны УВК, КВУ (2)'!M52:P52*'Клапаны УВК, КВУ (2)'!U52</f>
        <v>35401.520000000004</v>
      </c>
      <c r="N43" s="3969"/>
      <c r="O43" s="3969"/>
      <c r="P43" s="3969"/>
      <c r="Q43" s="3969">
        <f>'Клапаны УВК, КВУ (2)'!Q52:T52*'Клапаны УВК, КВУ (2)'!U52</f>
        <v>52772.72</v>
      </c>
      <c r="R43" s="3969"/>
      <c r="S43" s="3969"/>
      <c r="T43" s="3970"/>
    </row>
    <row r="44" spans="1:20" ht="18.75">
      <c r="A44" s="2275">
        <v>600</v>
      </c>
      <c r="B44" s="2276">
        <v>800</v>
      </c>
      <c r="C44" s="3963"/>
      <c r="D44" s="3964"/>
      <c r="E44" s="3964"/>
      <c r="F44" s="3966"/>
      <c r="G44" s="3966"/>
      <c r="H44" s="3966"/>
      <c r="I44" s="3969">
        <f>'Клапаны УВК, КВУ (2)'!I53:L53*'Клапаны УВК, КВУ (2)'!U53</f>
        <v>41191.919999999998</v>
      </c>
      <c r="J44" s="3969"/>
      <c r="K44" s="3969"/>
      <c r="L44" s="3969"/>
      <c r="M44" s="3969">
        <f>'Клапаны УВК, КВУ (2)'!M53:P53*'Клапаны УВК, КВУ (2)'!U53</f>
        <v>39454.800000000003</v>
      </c>
      <c r="N44" s="3969"/>
      <c r="O44" s="3969"/>
      <c r="P44" s="3969"/>
      <c r="Q44" s="3969">
        <f>'Клапаны УВК, КВУ (2)'!Q53:T53*'Клапаны УВК, КВУ (2)'!U53</f>
        <v>60312.560000000005</v>
      </c>
      <c r="R44" s="3969"/>
      <c r="S44" s="3969"/>
      <c r="T44" s="3970"/>
    </row>
    <row r="45" spans="1:20" s="2076" customFormat="1" ht="15" customHeight="1">
      <c r="A45" s="2275">
        <v>600</v>
      </c>
      <c r="B45" s="2276">
        <v>1000</v>
      </c>
      <c r="C45" s="3963" t="s">
        <v>3759</v>
      </c>
      <c r="D45" s="3964"/>
      <c r="E45" s="3964"/>
      <c r="F45" s="3966" t="s">
        <v>3760</v>
      </c>
      <c r="G45" s="3966"/>
      <c r="H45" s="3966"/>
      <c r="I45" s="3969">
        <f>'Клапаны УВК, КВУ (2)'!I54:L54*'Клапаны УВК, КВУ (2)'!U54</f>
        <v>46551.12</v>
      </c>
      <c r="J45" s="3969"/>
      <c r="K45" s="3969"/>
      <c r="L45" s="3969"/>
      <c r="M45" s="3969">
        <f>'Клапаны УВК, КВУ (2)'!M54:P54*'Клапаны УВК, КВУ (2)'!U54</f>
        <v>44339.68</v>
      </c>
      <c r="N45" s="3969"/>
      <c r="O45" s="3969"/>
      <c r="P45" s="3969"/>
      <c r="Q45" s="3969">
        <f>'Клапаны УВК, КВУ (2)'!Q54:T54*'Клапаны УВК, КВУ (2)'!U54</f>
        <v>66799.040000000008</v>
      </c>
      <c r="R45" s="3969"/>
      <c r="S45" s="3969"/>
      <c r="T45" s="3970"/>
    </row>
    <row r="46" spans="1:20" s="2076" customFormat="1" ht="18.75">
      <c r="A46" s="2275">
        <v>600</v>
      </c>
      <c r="B46" s="2276">
        <v>1400</v>
      </c>
      <c r="C46" s="3963"/>
      <c r="D46" s="3964"/>
      <c r="E46" s="3964"/>
      <c r="F46" s="3966"/>
      <c r="G46" s="3966"/>
      <c r="H46" s="3966"/>
      <c r="I46" s="3969">
        <f>'Клапаны УВК, КВУ (2)'!I55:L55*'Клапаны УВК, КВУ (2)'!U55</f>
        <v>49982.239999999998</v>
      </c>
      <c r="J46" s="3969"/>
      <c r="K46" s="3969"/>
      <c r="L46" s="3969"/>
      <c r="M46" s="3969">
        <f>'Клапаны УВК, КВУ (2)'!M55:P55*'Клапаны УВК, КВУ (2)'!U55</f>
        <v>47456.639999999999</v>
      </c>
      <c r="N46" s="3969"/>
      <c r="O46" s="3969"/>
      <c r="P46" s="3969"/>
      <c r="Q46" s="3969">
        <f>'Клапаны УВК, КВУ (2)'!Q55:T55*'Клапаны УВК, КВУ (2)'!U55</f>
        <v>76137.600000000006</v>
      </c>
      <c r="R46" s="3969"/>
      <c r="S46" s="3969"/>
      <c r="T46" s="3970"/>
    </row>
    <row r="47" spans="1:20" s="2076" customFormat="1" ht="18.75">
      <c r="A47" s="2275">
        <v>800</v>
      </c>
      <c r="B47" s="2276">
        <v>1000</v>
      </c>
      <c r="C47" s="3963"/>
      <c r="D47" s="3964"/>
      <c r="E47" s="3964"/>
      <c r="F47" s="3966"/>
      <c r="G47" s="3966"/>
      <c r="H47" s="3966"/>
      <c r="I47" s="3969">
        <f>'Клапаны УВК, КВУ (2)'!I56:L56*'Клапаны УВК, КВУ (2)'!U56</f>
        <v>53037.599999999999</v>
      </c>
      <c r="J47" s="3969"/>
      <c r="K47" s="3969"/>
      <c r="L47" s="3969"/>
      <c r="M47" s="3969">
        <f>'Клапаны УВК, КВУ (2)'!M56:P56*'Клапаны УВК, КВУ (2)'!U56</f>
        <v>50253.279999999999</v>
      </c>
      <c r="N47" s="3969"/>
      <c r="O47" s="3969"/>
      <c r="P47" s="3969"/>
      <c r="Q47" s="3969">
        <f>'Клапаны УВК, КВУ (2)'!Q56:T56*'Клапаны УВК, КВУ (2)'!U56</f>
        <v>76359.360000000001</v>
      </c>
      <c r="R47" s="3969"/>
      <c r="S47" s="3969"/>
      <c r="T47" s="3970"/>
    </row>
    <row r="48" spans="1:20" s="2076" customFormat="1" ht="15" customHeight="1">
      <c r="A48" s="2275">
        <v>1000</v>
      </c>
      <c r="B48" s="2276">
        <v>1000</v>
      </c>
      <c r="C48" s="3971" t="s">
        <v>3761</v>
      </c>
      <c r="D48" s="3972"/>
      <c r="E48" s="3972"/>
      <c r="F48" s="3973" t="s">
        <v>3762</v>
      </c>
      <c r="G48" s="3973"/>
      <c r="H48" s="3973"/>
      <c r="I48" s="3969">
        <f>'Клапаны УВК, КВУ (2)'!I57:L57*'Клапаны УВК, КВУ (2)'!U57</f>
        <v>61390.560000000005</v>
      </c>
      <c r="J48" s="3969"/>
      <c r="K48" s="3969"/>
      <c r="L48" s="3969"/>
      <c r="M48" s="3969">
        <f>'Клапаны УВК, КВУ (2)'!M57:P57*'Клапаны УВК, КВУ (2)'!U57</f>
        <v>59838.239999999998</v>
      </c>
      <c r="N48" s="3969"/>
      <c r="O48" s="3969"/>
      <c r="P48" s="3969"/>
      <c r="Q48" s="3969">
        <f>'Клапаны УВК, КВУ (2)'!Q57:T57*'Клапаны УВК, КВУ (2)'!U57</f>
        <v>91734.720000000001</v>
      </c>
      <c r="R48" s="3969"/>
      <c r="S48" s="3969"/>
      <c r="T48" s="3970"/>
    </row>
    <row r="49" spans="1:20" s="2076" customFormat="1" ht="18.75">
      <c r="A49" s="2275">
        <v>1200</v>
      </c>
      <c r="B49" s="2276">
        <v>1000</v>
      </c>
      <c r="C49" s="3971"/>
      <c r="D49" s="3972"/>
      <c r="E49" s="3972"/>
      <c r="F49" s="3973"/>
      <c r="G49" s="3973"/>
      <c r="H49" s="3973"/>
      <c r="I49" s="3969">
        <f>'Клапаны УВК, КВУ (2)'!I58:L58*'Клапаны УВК, КВУ (2)'!U58</f>
        <v>67063.92</v>
      </c>
      <c r="J49" s="3969"/>
      <c r="K49" s="3969"/>
      <c r="L49" s="3969"/>
      <c r="M49" s="3969">
        <f>'Клапаны УВК, КВУ (2)'!M58:P58*'Клапаны УВК, КВУ (2)'!U58</f>
        <v>63140</v>
      </c>
      <c r="N49" s="3969"/>
      <c r="O49" s="3969"/>
      <c r="P49" s="3969"/>
      <c r="Q49" s="3969">
        <f>'Клапаны УВК, КВУ (2)'!Q58:T58*'Клапаны УВК, КВУ (2)'!U58</f>
        <v>102003.44</v>
      </c>
      <c r="R49" s="3969"/>
      <c r="S49" s="3969"/>
      <c r="T49" s="3970"/>
    </row>
    <row r="50" spans="1:20" s="2076" customFormat="1" ht="18.75">
      <c r="A50" s="2275">
        <v>1200</v>
      </c>
      <c r="B50" s="2276">
        <v>1400</v>
      </c>
      <c r="C50" s="3971"/>
      <c r="D50" s="3972"/>
      <c r="E50" s="3972"/>
      <c r="F50" s="3973"/>
      <c r="G50" s="3973"/>
      <c r="H50" s="3973"/>
      <c r="I50" s="3969">
        <f>'Клапаны УВК, КВУ (2)'!I59:L59*'Клапаны УВК, КВУ (2)'!U59</f>
        <v>75004.160000000003</v>
      </c>
      <c r="J50" s="3969"/>
      <c r="K50" s="3969"/>
      <c r="L50" s="3969"/>
      <c r="M50" s="3969">
        <f>'Клапаны УВК, КВУ (2)'!M59:P59*'Клапаны УВК, КВУ (2)'!U59</f>
        <v>70451.92</v>
      </c>
      <c r="N50" s="3969"/>
      <c r="O50" s="3969"/>
      <c r="P50" s="3969"/>
      <c r="Q50" s="3969">
        <f>'Клапаны УВК, КВУ (2)'!Q59:T59*'Клапаны УВК, КВУ (2)'!U59</f>
        <v>109198.32</v>
      </c>
      <c r="R50" s="3969"/>
      <c r="S50" s="3969"/>
      <c r="T50" s="3970"/>
    </row>
    <row r="51" spans="1:20" s="2076" customFormat="1" ht="18.75">
      <c r="A51" s="2275">
        <v>1600</v>
      </c>
      <c r="B51" s="2276">
        <v>1000</v>
      </c>
      <c r="C51" s="3971"/>
      <c r="D51" s="3972"/>
      <c r="E51" s="3972"/>
      <c r="F51" s="3973"/>
      <c r="G51" s="3973"/>
      <c r="H51" s="3973"/>
      <c r="I51" s="3969">
        <f>'Клапаны УВК, КВУ (2)'!I60:L60*'Клапаны УВК, КВУ (2)'!U60</f>
        <v>77616</v>
      </c>
      <c r="J51" s="3969"/>
      <c r="K51" s="3969"/>
      <c r="L51" s="3969"/>
      <c r="M51" s="3969">
        <f>'Клапаны УВК, КВУ (2)'!M60:P60*'Клапаны УВК, КВУ (2)'!U60</f>
        <v>72540.160000000003</v>
      </c>
      <c r="N51" s="3969"/>
      <c r="O51" s="3969"/>
      <c r="P51" s="3969"/>
      <c r="Q51" s="3969">
        <f>'Клапаны УВК, КВУ (2)'!Q60:T60*'Клапаны УВК, КВУ (2)'!U60</f>
        <v>111588.40000000001</v>
      </c>
      <c r="R51" s="3969"/>
      <c r="S51" s="3969"/>
      <c r="T51" s="3970"/>
    </row>
    <row r="52" spans="1:20" s="2076" customFormat="1" ht="15" customHeight="1">
      <c r="A52" s="2275">
        <v>1600</v>
      </c>
      <c r="B52" s="2276">
        <v>1400</v>
      </c>
      <c r="C52" s="3971" t="s">
        <v>3763</v>
      </c>
      <c r="D52" s="3972"/>
      <c r="E52" s="3972"/>
      <c r="F52" s="3973" t="s">
        <v>3764</v>
      </c>
      <c r="G52" s="3973"/>
      <c r="H52" s="3973"/>
      <c r="I52" s="3969">
        <f>'Клапаны УВК, КВУ (2)'!I61:L61*'Клапаны УВК, КВУ (2)'!U61</f>
        <v>89283.040000000008</v>
      </c>
      <c r="J52" s="3969"/>
      <c r="K52" s="3969"/>
      <c r="L52" s="3969"/>
      <c r="M52" s="3969">
        <f>'Клапаны УВК, КВУ (2)'!M61:P61*'Клапаны УВК, КВУ (2)'!U61</f>
        <v>83387.92</v>
      </c>
      <c r="N52" s="3969"/>
      <c r="O52" s="3969"/>
      <c r="P52" s="3969"/>
      <c r="Q52" s="3969">
        <f>'Клапаны УВК, КВУ (2)'!Q61:T61*'Клапаны УВК, КВУ (2)'!U61</f>
        <v>125263.6</v>
      </c>
      <c r="R52" s="3969"/>
      <c r="S52" s="3969"/>
      <c r="T52" s="3970"/>
    </row>
    <row r="53" spans="1:20" s="2076" customFormat="1" ht="18.75">
      <c r="A53" s="2275">
        <v>1800</v>
      </c>
      <c r="B53" s="2276">
        <v>1000</v>
      </c>
      <c r="C53" s="3971"/>
      <c r="D53" s="3972"/>
      <c r="E53" s="3972"/>
      <c r="F53" s="3973"/>
      <c r="G53" s="3973"/>
      <c r="H53" s="3973"/>
      <c r="I53" s="3969">
        <f>'Клапаны УВК, КВУ (2)'!I62:L62*'Клапаны УВК, КВУ (2)'!U62</f>
        <v>86030.56</v>
      </c>
      <c r="J53" s="3969"/>
      <c r="K53" s="3969"/>
      <c r="L53" s="3969"/>
      <c r="M53" s="3969">
        <f>'Клапаны УВК, КВУ (2)'!M62:P62*'Клапаны УВК, КВУ (2)'!U62</f>
        <v>80388</v>
      </c>
      <c r="N53" s="3969"/>
      <c r="O53" s="3969"/>
      <c r="P53" s="3969"/>
      <c r="Q53" s="3969">
        <f>'Клапаны УВК, КВУ (2)'!Q62:T62*'Клапаны УВК, КВУ (2)'!U62</f>
        <v>124031.6</v>
      </c>
      <c r="R53" s="3969"/>
      <c r="S53" s="3969"/>
      <c r="T53" s="3970"/>
    </row>
    <row r="54" spans="1:20" s="2076" customFormat="1" ht="18.75">
      <c r="A54" s="2275">
        <v>1800</v>
      </c>
      <c r="B54" s="2276">
        <v>1400</v>
      </c>
      <c r="C54" s="3971"/>
      <c r="D54" s="3972"/>
      <c r="E54" s="3972"/>
      <c r="F54" s="3973"/>
      <c r="G54" s="3973"/>
      <c r="H54" s="3973"/>
      <c r="I54" s="3969">
        <f>'Клапаны УВК, КВУ (2)'!I63:L63*'Клапаны УВК, КВУ (2)'!U63</f>
        <v>95430.720000000001</v>
      </c>
      <c r="J54" s="3969"/>
      <c r="K54" s="3969"/>
      <c r="L54" s="3969"/>
      <c r="M54" s="3969">
        <f>'Клапаны УВК, КВУ (2)'!M63:P63*'Клапаны УВК, КВУ (2)'!U63</f>
        <v>88870.32</v>
      </c>
      <c r="N54" s="3969"/>
      <c r="O54" s="3969"/>
      <c r="P54" s="3969"/>
      <c r="Q54" s="3969">
        <f>'Клапаны УВК, КВУ (2)'!Q63:T63*'Клапаны УВК, КВУ (2)'!U63</f>
        <v>139043.51999999999</v>
      </c>
      <c r="R54" s="3969"/>
      <c r="S54" s="3969"/>
      <c r="T54" s="3970"/>
    </row>
    <row r="55" spans="1:20" s="2076" customFormat="1" ht="18.75">
      <c r="A55" s="2275">
        <v>2400</v>
      </c>
      <c r="B55" s="2276">
        <v>1000</v>
      </c>
      <c r="C55" s="3971"/>
      <c r="D55" s="3972"/>
      <c r="E55" s="3972"/>
      <c r="F55" s="3973"/>
      <c r="G55" s="3973"/>
      <c r="H55" s="3973"/>
      <c r="I55" s="3969">
        <f>'Клапаны УВК, КВУ (2)'!I64:L64*'Клапаны УВК, КВУ (2)'!U64</f>
        <v>103611.2</v>
      </c>
      <c r="J55" s="3969"/>
      <c r="K55" s="3969"/>
      <c r="L55" s="3969"/>
      <c r="M55" s="3969">
        <f>'Клапаны УВК, КВУ (2)'!M64:P64*'Клапаны УВК, КВУ (2)'!U64</f>
        <v>96250</v>
      </c>
      <c r="N55" s="3969"/>
      <c r="O55" s="3969"/>
      <c r="P55" s="3969"/>
      <c r="Q55" s="3969">
        <f>'Клапаны УВК, КВУ (2)'!Q64:T64*'Клапаны УВК, КВУ (2)'!U64</f>
        <v>151868.64000000001</v>
      </c>
      <c r="R55" s="3969"/>
      <c r="S55" s="3969"/>
      <c r="T55" s="3970"/>
    </row>
    <row r="56" spans="1:20" s="2076" customFormat="1" ht="19.5" thickBot="1">
      <c r="A56" s="2271">
        <v>2400</v>
      </c>
      <c r="B56" s="2277">
        <v>1400</v>
      </c>
      <c r="C56" s="3971"/>
      <c r="D56" s="3972"/>
      <c r="E56" s="3972"/>
      <c r="F56" s="3973"/>
      <c r="G56" s="3973"/>
      <c r="H56" s="3973"/>
      <c r="I56" s="3969">
        <f>'Клапаны УВК, КВУ (2)'!I65:L65*'Клапаны УВК, КВУ (2)'!U65</f>
        <v>118715.52</v>
      </c>
      <c r="J56" s="3969"/>
      <c r="K56" s="3969"/>
      <c r="L56" s="3969"/>
      <c r="M56" s="3969">
        <f>'Клапаны УВК, КВУ (2)'!M65:P65*'Клапаны УВК, КВУ (2)'!U65</f>
        <v>110153.12</v>
      </c>
      <c r="N56" s="3969"/>
      <c r="O56" s="3969"/>
      <c r="P56" s="3969"/>
      <c r="Q56" s="3969">
        <f>'Клапаны УВК, КВУ (2)'!Q65:T65*'Клапаны УВК, КВУ (2)'!U65</f>
        <v>169769.60000000001</v>
      </c>
      <c r="R56" s="3969"/>
      <c r="S56" s="3969"/>
      <c r="T56" s="3970"/>
    </row>
    <row r="57" spans="1:20" s="2076" customFormat="1" ht="12.75">
      <c r="A57" s="2087"/>
      <c r="B57" s="2088"/>
      <c r="C57" s="2088"/>
      <c r="D57" s="2088"/>
      <c r="E57" s="2088"/>
      <c r="F57" s="2088"/>
      <c r="G57" s="2088"/>
      <c r="H57" s="2088"/>
      <c r="I57" s="2088"/>
      <c r="J57" s="2088"/>
      <c r="T57" s="2077"/>
    </row>
    <row r="58" spans="1:20" s="2076" customFormat="1" ht="57" customHeight="1">
      <c r="A58" s="3974" t="s">
        <v>3765</v>
      </c>
      <c r="B58" s="3975"/>
      <c r="C58" s="3975"/>
      <c r="D58" s="3975"/>
      <c r="E58" s="3975"/>
      <c r="F58" s="3975"/>
      <c r="G58" s="3975"/>
      <c r="H58" s="3975"/>
      <c r="I58" s="3975"/>
      <c r="J58" s="3975"/>
      <c r="K58" s="3975"/>
      <c r="L58" s="3975"/>
      <c r="M58" s="3975"/>
      <c r="N58" s="3975"/>
      <c r="O58" s="3975"/>
      <c r="P58" s="3975"/>
      <c r="Q58" s="3975"/>
      <c r="R58" s="3975"/>
      <c r="S58" s="3975"/>
      <c r="T58" s="3976"/>
    </row>
    <row r="59" spans="1:20" s="2076" customFormat="1" ht="15">
      <c r="A59" s="2092"/>
      <c r="B59" s="2093"/>
      <c r="C59" s="2093"/>
      <c r="D59" s="2093"/>
      <c r="E59" s="2093"/>
      <c r="F59" s="2093"/>
      <c r="G59" s="2093"/>
      <c r="H59" s="2093"/>
      <c r="I59" s="2093"/>
      <c r="J59" s="2093"/>
      <c r="T59" s="2077"/>
    </row>
    <row r="60" spans="1:20" s="2076" customFormat="1" ht="18">
      <c r="A60" s="3977" t="s">
        <v>3766</v>
      </c>
      <c r="B60" s="3978"/>
      <c r="C60" s="3978"/>
      <c r="D60" s="3978"/>
      <c r="E60" s="3978"/>
      <c r="F60" s="3978"/>
      <c r="G60" s="2094"/>
      <c r="H60" s="2094"/>
      <c r="I60" s="2094"/>
      <c r="J60" s="2095"/>
      <c r="T60" s="2077"/>
    </row>
    <row r="61" spans="1:20" s="2076" customFormat="1" ht="15" customHeight="1">
      <c r="A61" s="3979" t="s">
        <v>3767</v>
      </c>
      <c r="B61" s="3980"/>
      <c r="C61" s="3980"/>
      <c r="D61" s="3980"/>
      <c r="E61" s="3980"/>
      <c r="F61" s="3980"/>
      <c r="G61" s="3980"/>
      <c r="H61" s="3980"/>
      <c r="I61" s="3980"/>
      <c r="J61" s="3980"/>
      <c r="K61" s="3980"/>
      <c r="L61" s="3980"/>
      <c r="M61" s="3980"/>
      <c r="N61" s="3980"/>
      <c r="O61" s="3980"/>
      <c r="P61" s="3980"/>
      <c r="Q61" s="3980"/>
      <c r="R61" s="3980"/>
      <c r="S61" s="3980"/>
      <c r="T61" s="3981"/>
    </row>
    <row r="62" spans="1:20" s="2076" customFormat="1" ht="15">
      <c r="A62" s="3982" t="s">
        <v>3768</v>
      </c>
      <c r="B62" s="3983"/>
      <c r="C62" s="3983"/>
      <c r="D62" s="3983"/>
      <c r="E62" s="3983"/>
      <c r="F62" s="3983"/>
      <c r="G62" s="3983"/>
      <c r="H62" s="3983"/>
      <c r="I62" s="3983"/>
      <c r="J62" s="2098"/>
      <c r="T62" s="2077"/>
    </row>
    <row r="63" spans="1:20" s="2076" customFormat="1" ht="15.75">
      <c r="A63" s="2096"/>
      <c r="B63" s="2099"/>
      <c r="C63" s="2099"/>
      <c r="D63" s="2099"/>
      <c r="E63" s="2099"/>
      <c r="F63" s="2099"/>
      <c r="G63" s="2099"/>
      <c r="H63" s="2099"/>
      <c r="I63" s="2099"/>
      <c r="J63" s="2098"/>
      <c r="T63" s="2077"/>
    </row>
    <row r="64" spans="1:20" s="2076" customFormat="1" ht="18.75" thickBot="1">
      <c r="A64" s="3984" t="s">
        <v>3769</v>
      </c>
      <c r="B64" s="3985"/>
      <c r="C64" s="3985"/>
      <c r="D64" s="3985"/>
      <c r="E64" s="3985"/>
      <c r="F64" s="3985"/>
      <c r="G64" s="3985"/>
      <c r="H64" s="3985"/>
      <c r="I64" s="3985"/>
      <c r="J64" s="3985"/>
      <c r="K64" s="3985"/>
      <c r="L64" s="3985"/>
      <c r="M64" s="3985"/>
      <c r="N64" s="3985"/>
      <c r="O64" s="3985"/>
      <c r="P64" s="3985"/>
      <c r="Q64" s="3985"/>
      <c r="R64" s="3985"/>
      <c r="S64" s="3985"/>
      <c r="T64" s="3986"/>
    </row>
    <row r="65" spans="1:10" s="2076" customFormat="1" ht="20.25">
      <c r="A65" s="2100"/>
      <c r="B65" s="2101"/>
      <c r="C65" s="2101"/>
      <c r="D65" s="2101"/>
      <c r="E65" s="2101"/>
      <c r="F65" s="2101"/>
      <c r="G65" s="2101"/>
      <c r="H65" s="2101"/>
      <c r="I65" s="2101"/>
      <c r="J65" s="2101"/>
    </row>
  </sheetData>
  <sheetProtection password="C617" sheet="1" objects="1" scenarios="1" selectLockedCells="1" selectUnlockedCells="1"/>
  <mergeCells count="79">
    <mergeCell ref="I55:L55"/>
    <mergeCell ref="M55:P55"/>
    <mergeCell ref="Q55:T55"/>
    <mergeCell ref="I56:L56"/>
    <mergeCell ref="C52:E56"/>
    <mergeCell ref="F52:H56"/>
    <mergeCell ref="I52:L52"/>
    <mergeCell ref="M52:P52"/>
    <mergeCell ref="Q52:T52"/>
    <mergeCell ref="M56:P56"/>
    <mergeCell ref="Q56:T56"/>
    <mergeCell ref="I53:L53"/>
    <mergeCell ref="M53:P53"/>
    <mergeCell ref="Q53:T53"/>
    <mergeCell ref="I54:L54"/>
    <mergeCell ref="M54:P54"/>
    <mergeCell ref="A58:T58"/>
    <mergeCell ref="A60:F60"/>
    <mergeCell ref="A61:T61"/>
    <mergeCell ref="A62:I62"/>
    <mergeCell ref="A64:T64"/>
    <mergeCell ref="Q54:T54"/>
    <mergeCell ref="C48:E51"/>
    <mergeCell ref="F48:H51"/>
    <mergeCell ref="I48:L48"/>
    <mergeCell ref="M48:P48"/>
    <mergeCell ref="Q48:T48"/>
    <mergeCell ref="I49:L49"/>
    <mergeCell ref="M49:P49"/>
    <mergeCell ref="Q49:T49"/>
    <mergeCell ref="I50:L50"/>
    <mergeCell ref="M50:P50"/>
    <mergeCell ref="Q50:T50"/>
    <mergeCell ref="I51:L51"/>
    <mergeCell ref="M51:P51"/>
    <mergeCell ref="Q51:T51"/>
    <mergeCell ref="C45:E47"/>
    <mergeCell ref="F45:H47"/>
    <mergeCell ref="I45:L45"/>
    <mergeCell ref="M45:P45"/>
    <mergeCell ref="Q45:T45"/>
    <mergeCell ref="I46:L46"/>
    <mergeCell ref="M46:P46"/>
    <mergeCell ref="Q46:T46"/>
    <mergeCell ref="I47:L47"/>
    <mergeCell ref="M47:P47"/>
    <mergeCell ref="Q47:T47"/>
    <mergeCell ref="C42:E44"/>
    <mergeCell ref="F42:H44"/>
    <mergeCell ref="I42:L42"/>
    <mergeCell ref="M42:P42"/>
    <mergeCell ref="Q42:T42"/>
    <mergeCell ref="I43:L43"/>
    <mergeCell ref="M43:P43"/>
    <mergeCell ref="Q43:T43"/>
    <mergeCell ref="I44:L44"/>
    <mergeCell ref="M44:P44"/>
    <mergeCell ref="Q44:T44"/>
    <mergeCell ref="C41:E41"/>
    <mergeCell ref="F41:H41"/>
    <mergeCell ref="I41:L41"/>
    <mergeCell ref="M41:P41"/>
    <mergeCell ref="Q41:T41"/>
    <mergeCell ref="A36:T36"/>
    <mergeCell ref="A37:T37"/>
    <mergeCell ref="A38:T38"/>
    <mergeCell ref="A40:B40"/>
    <mergeCell ref="C40:H40"/>
    <mergeCell ref="I40:T40"/>
    <mergeCell ref="A28:K28"/>
    <mergeCell ref="A29:V29"/>
    <mergeCell ref="A30:K30"/>
    <mergeCell ref="A31:V31"/>
    <mergeCell ref="A34:T34"/>
    <mergeCell ref="A1:V1"/>
    <mergeCell ref="A2:V2"/>
    <mergeCell ref="A3:V3"/>
    <mergeCell ref="B4:V4"/>
    <mergeCell ref="A27:V27"/>
  </mergeCells>
  <printOptions horizontalCentered="1"/>
  <pageMargins left="3.937007874015748E-2" right="7.874015748031496E-2" top="3.937007874015748E-2" bottom="0" header="0.19685039370078741" footer="0.23622047244094491"/>
  <pageSetup paperSize="9" scale="3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>
    <pageSetUpPr fitToPage="1"/>
  </sheetPr>
  <dimension ref="A1:W74"/>
  <sheetViews>
    <sheetView topLeftCell="A51" zoomScale="75" zoomScaleNormal="75" workbookViewId="0">
      <selection activeCell="U50" sqref="U50"/>
    </sheetView>
  </sheetViews>
  <sheetFormatPr defaultRowHeight="12"/>
  <cols>
    <col min="1" max="1" width="18.85546875" style="2055" customWidth="1"/>
    <col min="2" max="2" width="7.5703125" style="2055" customWidth="1"/>
    <col min="3" max="3" width="8" style="2055" customWidth="1"/>
    <col min="4" max="4" width="8.85546875" style="2055" customWidth="1"/>
    <col min="5" max="5" width="7.85546875" style="2055" customWidth="1"/>
    <col min="6" max="7" width="8.42578125" style="2055" customWidth="1"/>
    <col min="8" max="8" width="8.5703125" style="2055" customWidth="1"/>
    <col min="9" max="9" width="8.42578125" style="2055" customWidth="1"/>
    <col min="10" max="10" width="8.140625" style="2055" customWidth="1"/>
    <col min="11" max="12" width="7.5703125" style="2055" customWidth="1"/>
    <col min="13" max="14" width="7.85546875" style="2055" customWidth="1"/>
    <col min="15" max="15" width="7.5703125" style="2055" customWidth="1"/>
    <col min="16" max="17" width="8.28515625" style="2055" customWidth="1"/>
    <col min="18" max="18" width="8" style="2055" customWidth="1"/>
    <col min="19" max="20" width="8.140625" style="2055" customWidth="1"/>
    <col min="21" max="21" width="8.5703125" style="2055" customWidth="1"/>
    <col min="22" max="22" width="9" style="2055" customWidth="1"/>
    <col min="23" max="16384" width="9.140625" style="2055"/>
  </cols>
  <sheetData>
    <row r="1" spans="1:23" s="1890" customFormat="1" ht="12.75" customHeight="1">
      <c r="A1" s="3757"/>
      <c r="B1" s="3757"/>
      <c r="C1" s="3757"/>
      <c r="D1" s="3757"/>
      <c r="E1" s="3757"/>
      <c r="F1" s="3878" t="s">
        <v>3239</v>
      </c>
      <c r="G1" s="3987"/>
      <c r="H1" s="3987"/>
      <c r="I1" s="3987"/>
      <c r="J1" s="3987"/>
      <c r="K1" s="3987"/>
      <c r="L1" s="3987"/>
      <c r="M1" s="3987"/>
      <c r="N1" s="3992" t="s">
        <v>3770</v>
      </c>
      <c r="O1" s="3993"/>
      <c r="P1" s="3993"/>
      <c r="Q1" s="3993"/>
      <c r="R1" s="3993"/>
      <c r="S1" s="3993"/>
      <c r="T1" s="3993"/>
      <c r="U1" s="3994"/>
      <c r="V1" s="3842"/>
    </row>
    <row r="2" spans="1:23" s="1890" customFormat="1" ht="22.5" customHeight="1">
      <c r="A2" s="3757"/>
      <c r="B2" s="3757"/>
      <c r="C2" s="3757"/>
      <c r="D2" s="3757"/>
      <c r="E2" s="3757"/>
      <c r="F2" s="3988"/>
      <c r="G2" s="3989"/>
      <c r="H2" s="3989"/>
      <c r="I2" s="3989"/>
      <c r="J2" s="3989"/>
      <c r="K2" s="3989"/>
      <c r="L2" s="3989"/>
      <c r="M2" s="3989"/>
      <c r="N2" s="3995"/>
      <c r="O2" s="3996"/>
      <c r="P2" s="3996"/>
      <c r="Q2" s="3996"/>
      <c r="R2" s="3996"/>
      <c r="S2" s="3996"/>
      <c r="T2" s="3996"/>
      <c r="U2" s="3997"/>
      <c r="V2" s="3998"/>
    </row>
    <row r="3" spans="1:23" s="1890" customFormat="1" ht="50.25" customHeight="1" thickBot="1">
      <c r="A3" s="3757"/>
      <c r="B3" s="3757"/>
      <c r="C3" s="3757"/>
      <c r="D3" s="3757"/>
      <c r="E3" s="3757"/>
      <c r="F3" s="3990"/>
      <c r="G3" s="3991"/>
      <c r="H3" s="3991"/>
      <c r="I3" s="3991"/>
      <c r="J3" s="3991"/>
      <c r="K3" s="3991"/>
      <c r="L3" s="3991"/>
      <c r="M3" s="3991"/>
      <c r="N3" s="3999"/>
      <c r="O3" s="4000"/>
      <c r="P3" s="4000"/>
      <c r="Q3" s="4000"/>
      <c r="R3" s="4000"/>
      <c r="S3" s="4000"/>
      <c r="T3" s="4000"/>
      <c r="U3" s="4001"/>
      <c r="V3" s="3845"/>
    </row>
    <row r="4" spans="1:23" s="1890" customFormat="1" ht="6" customHeight="1" thickBot="1">
      <c r="A4" s="3873"/>
      <c r="B4" s="3873"/>
      <c r="C4" s="3873"/>
      <c r="D4" s="3873"/>
      <c r="E4" s="3873"/>
      <c r="F4" s="3873"/>
      <c r="G4" s="3873"/>
      <c r="H4" s="3873"/>
      <c r="I4" s="3873"/>
      <c r="J4" s="3873"/>
      <c r="K4" s="3873"/>
      <c r="L4" s="3873"/>
      <c r="M4" s="3873"/>
      <c r="N4" s="3873"/>
      <c r="O4" s="3873"/>
      <c r="P4" s="3873"/>
      <c r="Q4" s="3873"/>
    </row>
    <row r="5" spans="1:23" s="1890" customFormat="1" ht="132.75" customHeight="1" thickBot="1">
      <c r="A5" s="4002" t="s">
        <v>3346</v>
      </c>
      <c r="B5" s="4003"/>
      <c r="C5" s="4003"/>
      <c r="D5" s="4003"/>
      <c r="E5" s="4003"/>
      <c r="F5" s="4003"/>
      <c r="G5" s="4003"/>
      <c r="H5" s="4003"/>
      <c r="I5" s="1892"/>
      <c r="J5" s="3893" t="s">
        <v>3224</v>
      </c>
      <c r="K5" s="3894"/>
      <c r="L5" s="3894"/>
      <c r="M5" s="3894"/>
      <c r="N5" s="3894"/>
      <c r="O5" s="3894"/>
      <c r="P5" s="3894"/>
      <c r="Q5" s="3894"/>
      <c r="R5" s="3894"/>
      <c r="S5" s="3894"/>
      <c r="T5" s="3894"/>
      <c r="U5" s="4004"/>
      <c r="V5" s="4005"/>
    </row>
    <row r="6" spans="1:23" s="1890" customFormat="1" ht="6" customHeight="1" thickBot="1">
      <c r="A6" s="1894"/>
      <c r="B6" s="1894"/>
      <c r="C6" s="1894"/>
      <c r="D6" s="1894"/>
      <c r="E6" s="1894"/>
      <c r="F6" s="1894"/>
      <c r="G6" s="1894"/>
      <c r="H6" s="1894"/>
      <c r="I6" s="1894"/>
      <c r="J6" s="1894"/>
      <c r="K6" s="1894"/>
      <c r="L6" s="1894"/>
      <c r="M6" s="1894"/>
      <c r="N6" s="1894"/>
      <c r="O6" s="1894"/>
      <c r="P6" s="1894"/>
      <c r="Q6" s="1894"/>
    </row>
    <row r="7" spans="1:23" ht="24" thickBot="1">
      <c r="A7" s="4006" t="s">
        <v>3740</v>
      </c>
      <c r="B7" s="4007"/>
      <c r="C7" s="4007"/>
      <c r="D7" s="4007"/>
      <c r="E7" s="4007"/>
      <c r="F7" s="4007"/>
      <c r="G7" s="4007"/>
      <c r="H7" s="4007"/>
      <c r="I7" s="4007"/>
      <c r="J7" s="4007"/>
      <c r="K7" s="4007"/>
      <c r="L7" s="4007"/>
      <c r="M7" s="4008"/>
      <c r="N7" s="4008"/>
      <c r="O7" s="4008"/>
      <c r="P7" s="4008"/>
      <c r="Q7" s="4008"/>
      <c r="R7" s="4008"/>
      <c r="S7" s="4008"/>
      <c r="T7" s="4008"/>
      <c r="U7" s="4004"/>
      <c r="V7" s="4005"/>
    </row>
    <row r="8" spans="1:23" ht="23.25">
      <c r="A8" s="2102"/>
      <c r="B8" s="2103"/>
      <c r="C8" s="2103"/>
      <c r="D8" s="2103"/>
      <c r="E8" s="2103"/>
      <c r="F8" s="2103"/>
      <c r="G8" s="2103"/>
      <c r="H8" s="2103"/>
      <c r="I8" s="2103"/>
      <c r="J8" s="2103"/>
      <c r="K8" s="2103"/>
      <c r="L8" s="2103"/>
      <c r="V8" s="2069"/>
    </row>
    <row r="9" spans="1:23" ht="59.25" customHeight="1">
      <c r="A9" s="4009" t="s">
        <v>3741</v>
      </c>
      <c r="B9" s="4010"/>
      <c r="C9" s="4010"/>
      <c r="D9" s="4010"/>
      <c r="E9" s="4010"/>
      <c r="F9" s="4010"/>
      <c r="G9" s="4010"/>
      <c r="H9" s="4010"/>
      <c r="I9" s="4010"/>
      <c r="J9" s="4010"/>
      <c r="K9" s="4010"/>
      <c r="L9" s="4010"/>
      <c r="M9" s="4011"/>
      <c r="N9" s="4011"/>
      <c r="O9" s="4011"/>
      <c r="P9" s="4011"/>
      <c r="Q9" s="4011"/>
      <c r="R9" s="4011"/>
      <c r="S9" s="4011"/>
      <c r="T9" s="4011"/>
      <c r="V9" s="2069"/>
    </row>
    <row r="10" spans="1:23" ht="9" customHeight="1">
      <c r="A10" s="2075"/>
      <c r="B10" s="2104"/>
      <c r="C10" s="2104"/>
      <c r="D10" s="2104"/>
      <c r="E10" s="2104"/>
      <c r="F10" s="2104"/>
      <c r="G10" s="2104"/>
      <c r="H10" s="2104"/>
      <c r="I10" s="2104"/>
      <c r="J10" s="2104"/>
      <c r="K10" s="2104"/>
      <c r="L10" s="2104"/>
      <c r="M10" s="2105"/>
      <c r="N10" s="2105"/>
      <c r="O10" s="2105"/>
      <c r="P10" s="2105"/>
      <c r="Q10" s="2105"/>
      <c r="R10" s="2105"/>
      <c r="S10" s="2105"/>
      <c r="T10" s="2105"/>
      <c r="V10" s="2069"/>
    </row>
    <row r="11" spans="1:23" ht="36.75" customHeight="1">
      <c r="A11" s="4009" t="s">
        <v>3742</v>
      </c>
      <c r="B11" s="4010"/>
      <c r="C11" s="4010"/>
      <c r="D11" s="4010"/>
      <c r="E11" s="4010"/>
      <c r="F11" s="4010"/>
      <c r="G11" s="4010"/>
      <c r="H11" s="4010"/>
      <c r="I11" s="4010"/>
      <c r="J11" s="4010"/>
      <c r="K11" s="4010"/>
      <c r="L11" s="4010"/>
      <c r="M11" s="4011"/>
      <c r="N11" s="4011"/>
      <c r="O11" s="4011"/>
      <c r="P11" s="4011"/>
      <c r="Q11" s="4011"/>
      <c r="R11" s="4011"/>
      <c r="S11" s="4011"/>
      <c r="T11" s="4011"/>
      <c r="V11" s="2069"/>
    </row>
    <row r="12" spans="1:23" ht="17.25" customHeight="1" thickBot="1">
      <c r="A12" s="4012"/>
      <c r="B12" s="4013"/>
      <c r="C12" s="4013"/>
      <c r="D12" s="4013"/>
      <c r="E12" s="2106"/>
      <c r="F12" s="2106"/>
      <c r="G12" s="2106"/>
      <c r="H12" s="2106"/>
      <c r="I12" s="4014"/>
      <c r="J12" s="4014"/>
      <c r="K12" s="4014"/>
      <c r="L12" s="4014"/>
      <c r="M12" s="2107"/>
      <c r="N12" s="2107"/>
      <c r="O12" s="2107"/>
      <c r="P12" s="2107"/>
      <c r="Q12" s="2107"/>
      <c r="R12" s="2107"/>
      <c r="S12" s="2107"/>
      <c r="T12" s="2107"/>
      <c r="U12" s="2107"/>
      <c r="V12" s="2108"/>
    </row>
    <row r="13" spans="1:23" ht="31.5" customHeight="1" thickBot="1">
      <c r="A13" s="2109" t="s">
        <v>3743</v>
      </c>
      <c r="B13" s="4015" t="s">
        <v>3771</v>
      </c>
      <c r="C13" s="4016"/>
      <c r="D13" s="4016"/>
      <c r="E13" s="4016"/>
      <c r="F13" s="4016"/>
      <c r="G13" s="4016"/>
      <c r="H13" s="4016"/>
      <c r="I13" s="4016"/>
      <c r="J13" s="4016"/>
      <c r="K13" s="4016"/>
      <c r="L13" s="4016"/>
      <c r="M13" s="4017"/>
      <c r="N13" s="4017"/>
      <c r="O13" s="4017"/>
      <c r="P13" s="4017"/>
      <c r="Q13" s="4017"/>
      <c r="R13" s="4017"/>
      <c r="S13" s="4017"/>
      <c r="T13" s="4017"/>
      <c r="U13" s="4001"/>
      <c r="V13" s="3845"/>
    </row>
    <row r="14" spans="1:23" ht="39" customHeight="1" thickBot="1">
      <c r="A14" s="2110" t="s">
        <v>3744</v>
      </c>
      <c r="B14" s="2111">
        <v>200</v>
      </c>
      <c r="C14" s="2112">
        <v>300</v>
      </c>
      <c r="D14" s="2112">
        <v>400</v>
      </c>
      <c r="E14" s="2112">
        <v>500</v>
      </c>
      <c r="F14" s="2112">
        <v>600</v>
      </c>
      <c r="G14" s="2112">
        <v>700</v>
      </c>
      <c r="H14" s="2112">
        <v>800</v>
      </c>
      <c r="I14" s="2112">
        <v>900</v>
      </c>
      <c r="J14" s="2112">
        <v>1000</v>
      </c>
      <c r="K14" s="2112">
        <v>1100</v>
      </c>
      <c r="L14" s="2112">
        <v>1200</v>
      </c>
      <c r="M14" s="2112">
        <v>1300</v>
      </c>
      <c r="N14" s="2112">
        <v>1400</v>
      </c>
      <c r="O14" s="2112">
        <v>1500</v>
      </c>
      <c r="P14" s="2112">
        <v>1600</v>
      </c>
      <c r="Q14" s="2112">
        <v>1700</v>
      </c>
      <c r="R14" s="2112">
        <v>1800</v>
      </c>
      <c r="S14" s="2112">
        <v>1900</v>
      </c>
      <c r="T14" s="2113">
        <v>2000</v>
      </c>
      <c r="U14" s="2114">
        <v>2100</v>
      </c>
      <c r="V14" s="2115">
        <v>2200</v>
      </c>
      <c r="W14" s="2055">
        <f>KZT!I3</f>
        <v>6.16</v>
      </c>
    </row>
    <row r="15" spans="1:23" ht="17.100000000000001" customHeight="1">
      <c r="A15" s="2116">
        <v>200</v>
      </c>
      <c r="B15" s="2117">
        <v>1651.2</v>
      </c>
      <c r="C15" s="2118">
        <v>1935.6</v>
      </c>
      <c r="D15" s="2118">
        <v>2218.8000000000002</v>
      </c>
      <c r="E15" s="2118">
        <v>2503.1999999999998</v>
      </c>
      <c r="F15" s="2118">
        <v>2787.6</v>
      </c>
      <c r="G15" s="2118">
        <v>3072</v>
      </c>
      <c r="H15" s="2118">
        <v>3356.4</v>
      </c>
      <c r="I15" s="2118">
        <v>3640.8</v>
      </c>
      <c r="J15" s="2118">
        <v>3925.2</v>
      </c>
      <c r="K15" s="2118">
        <v>4208.3999999999996</v>
      </c>
      <c r="L15" s="2118">
        <v>4492.8</v>
      </c>
      <c r="M15" s="2118">
        <v>4777.2</v>
      </c>
      <c r="N15" s="2118">
        <v>5061.6000000000004</v>
      </c>
      <c r="O15" s="2118">
        <v>6337.2</v>
      </c>
      <c r="P15" s="2118">
        <v>6621.6</v>
      </c>
      <c r="Q15" s="2118">
        <v>6906</v>
      </c>
      <c r="R15" s="2118">
        <v>6710.4</v>
      </c>
      <c r="S15" s="2118">
        <v>7476</v>
      </c>
      <c r="T15" s="2119">
        <v>7758</v>
      </c>
      <c r="U15" s="2120">
        <v>8042.4</v>
      </c>
      <c r="V15" s="2121">
        <v>8328</v>
      </c>
      <c r="W15" s="2055">
        <f>W14</f>
        <v>6.16</v>
      </c>
    </row>
    <row r="16" spans="1:23" ht="17.100000000000001" customHeight="1">
      <c r="A16" s="2116">
        <v>300</v>
      </c>
      <c r="B16" s="2122">
        <v>2126.4</v>
      </c>
      <c r="C16" s="2119">
        <v>2480.4</v>
      </c>
      <c r="D16" s="2119">
        <v>2833.2</v>
      </c>
      <c r="E16" s="2119">
        <v>3187.2</v>
      </c>
      <c r="F16" s="2119">
        <v>3541.2</v>
      </c>
      <c r="G16" s="2119">
        <v>3895.2</v>
      </c>
      <c r="H16" s="2119">
        <v>4249.2</v>
      </c>
      <c r="I16" s="2119">
        <v>4603.2</v>
      </c>
      <c r="J16" s="2119">
        <v>4957.2</v>
      </c>
      <c r="K16" s="2119">
        <v>5311.2</v>
      </c>
      <c r="L16" s="2119">
        <v>5664</v>
      </c>
      <c r="M16" s="2119">
        <v>6018</v>
      </c>
      <c r="N16" s="2119">
        <v>6372</v>
      </c>
      <c r="O16" s="2119">
        <v>7980</v>
      </c>
      <c r="P16" s="2119">
        <v>8332.7999999999993</v>
      </c>
      <c r="Q16" s="2119">
        <v>8686.7999999999993</v>
      </c>
      <c r="R16" s="2119">
        <v>9040.7999999999993</v>
      </c>
      <c r="S16" s="2119">
        <v>9396</v>
      </c>
      <c r="T16" s="2119">
        <v>9748.7999999999993</v>
      </c>
      <c r="U16" s="2123">
        <v>10104</v>
      </c>
      <c r="V16" s="2124">
        <v>10455.6</v>
      </c>
      <c r="W16" s="2055">
        <f t="shared" ref="W16:W35" si="0">W15</f>
        <v>6.16</v>
      </c>
    </row>
    <row r="17" spans="1:23" ht="17.100000000000001" customHeight="1">
      <c r="A17" s="2116">
        <v>400</v>
      </c>
      <c r="B17" s="2122">
        <v>2601.6</v>
      </c>
      <c r="C17" s="2119">
        <v>3025.2</v>
      </c>
      <c r="D17" s="2119">
        <v>3447.6</v>
      </c>
      <c r="E17" s="2119">
        <v>3871.2</v>
      </c>
      <c r="F17" s="2119">
        <v>4294.8</v>
      </c>
      <c r="G17" s="2119">
        <v>4718.3999999999996</v>
      </c>
      <c r="H17" s="2119">
        <v>5142</v>
      </c>
      <c r="I17" s="2119">
        <v>5565.6</v>
      </c>
      <c r="J17" s="2119">
        <v>5989.2</v>
      </c>
      <c r="K17" s="2119">
        <v>6412.8</v>
      </c>
      <c r="L17" s="2119">
        <v>6836.4</v>
      </c>
      <c r="M17" s="2119">
        <v>7260</v>
      </c>
      <c r="N17" s="2119">
        <v>7682.4</v>
      </c>
      <c r="O17" s="2119">
        <v>9620.4</v>
      </c>
      <c r="P17" s="2119">
        <v>10044</v>
      </c>
      <c r="Q17" s="2119">
        <v>10467.6</v>
      </c>
      <c r="R17" s="2119">
        <v>10891.2</v>
      </c>
      <c r="S17" s="2119">
        <v>11316</v>
      </c>
      <c r="T17" s="2119">
        <v>11738.4</v>
      </c>
      <c r="U17" s="2123">
        <v>12162</v>
      </c>
      <c r="V17" s="2124">
        <v>12585.6</v>
      </c>
      <c r="W17" s="2055">
        <f t="shared" si="0"/>
        <v>6.16</v>
      </c>
    </row>
    <row r="18" spans="1:23" ht="17.100000000000001" customHeight="1">
      <c r="A18" s="2116">
        <v>500</v>
      </c>
      <c r="B18" s="2122">
        <v>3076.8</v>
      </c>
      <c r="C18" s="2119">
        <v>3570</v>
      </c>
      <c r="D18" s="2119">
        <v>4062</v>
      </c>
      <c r="E18" s="2119">
        <v>4555.2</v>
      </c>
      <c r="F18" s="2119">
        <v>5048.3999999999996</v>
      </c>
      <c r="G18" s="2119">
        <v>5541.6</v>
      </c>
      <c r="H18" s="2119">
        <v>6034.8</v>
      </c>
      <c r="I18" s="2119">
        <v>6528</v>
      </c>
      <c r="J18" s="2119">
        <v>7021.2</v>
      </c>
      <c r="K18" s="2119">
        <v>7514.4</v>
      </c>
      <c r="L18" s="2119">
        <v>8007.6</v>
      </c>
      <c r="M18" s="2119">
        <v>8500.7999999999993</v>
      </c>
      <c r="N18" s="2119">
        <v>8994</v>
      </c>
      <c r="O18" s="2119">
        <v>11262</v>
      </c>
      <c r="P18" s="2119">
        <v>11755.2</v>
      </c>
      <c r="Q18" s="2119">
        <v>12248.4</v>
      </c>
      <c r="R18" s="2119">
        <v>12741.6</v>
      </c>
      <c r="S18" s="2119">
        <v>13249.2</v>
      </c>
      <c r="T18" s="2119">
        <v>13728</v>
      </c>
      <c r="U18" s="2123">
        <v>14221.2</v>
      </c>
      <c r="V18" s="2124">
        <v>14714.4</v>
      </c>
      <c r="W18" s="2055">
        <f t="shared" si="0"/>
        <v>6.16</v>
      </c>
    </row>
    <row r="19" spans="1:23" ht="17.100000000000001" customHeight="1">
      <c r="A19" s="2116">
        <v>600</v>
      </c>
      <c r="B19" s="2122">
        <v>3552</v>
      </c>
      <c r="C19" s="2119">
        <v>4113.6000000000004</v>
      </c>
      <c r="D19" s="2119">
        <v>4676.3999999999996</v>
      </c>
      <c r="E19" s="2119">
        <v>5239.2</v>
      </c>
      <c r="F19" s="2119">
        <v>5802</v>
      </c>
      <c r="G19" s="2119">
        <v>6364.8</v>
      </c>
      <c r="H19" s="2119">
        <v>6927.6</v>
      </c>
      <c r="I19" s="2119">
        <v>7490.4</v>
      </c>
      <c r="J19" s="2119">
        <v>8053.2</v>
      </c>
      <c r="K19" s="2119">
        <v>8616</v>
      </c>
      <c r="L19" s="2119">
        <v>9178.7999999999993</v>
      </c>
      <c r="M19" s="2119">
        <v>9741.6</v>
      </c>
      <c r="N19" s="2119">
        <v>10304.4</v>
      </c>
      <c r="O19" s="2119">
        <v>12903.6</v>
      </c>
      <c r="P19" s="2119">
        <v>13466.4</v>
      </c>
      <c r="Q19" s="2119">
        <v>14029.2</v>
      </c>
      <c r="R19" s="2119">
        <v>14592</v>
      </c>
      <c r="S19" s="2119">
        <v>15162</v>
      </c>
      <c r="T19" s="2119">
        <v>15717.6</v>
      </c>
      <c r="U19" s="2123">
        <v>16280.4</v>
      </c>
      <c r="V19" s="2124">
        <v>16843.2</v>
      </c>
      <c r="W19" s="2055">
        <f t="shared" si="0"/>
        <v>6.16</v>
      </c>
    </row>
    <row r="20" spans="1:23" ht="17.100000000000001" customHeight="1">
      <c r="A20" s="2116">
        <v>700</v>
      </c>
      <c r="B20" s="2122">
        <v>4026</v>
      </c>
      <c r="C20" s="2119">
        <v>4658.3999999999996</v>
      </c>
      <c r="D20" s="2119">
        <v>5290.8</v>
      </c>
      <c r="E20" s="2119">
        <v>5923.2</v>
      </c>
      <c r="F20" s="2119">
        <v>6555.6</v>
      </c>
      <c r="G20" s="2119">
        <v>7188</v>
      </c>
      <c r="H20" s="2119">
        <v>7820.4</v>
      </c>
      <c r="I20" s="2119">
        <v>8452.7999999999993</v>
      </c>
      <c r="J20" s="2119">
        <v>9085.2000000000007</v>
      </c>
      <c r="K20" s="2119">
        <v>9717.6</v>
      </c>
      <c r="L20" s="2119">
        <v>10350</v>
      </c>
      <c r="M20" s="2119">
        <v>10982.4</v>
      </c>
      <c r="N20" s="2119">
        <v>11616</v>
      </c>
      <c r="O20" s="2119">
        <v>14546.4</v>
      </c>
      <c r="P20" s="2119">
        <v>15180</v>
      </c>
      <c r="Q20" s="2119">
        <v>15810</v>
      </c>
      <c r="R20" s="2119">
        <v>16442.400000000001</v>
      </c>
      <c r="S20" s="2119">
        <v>17080.8</v>
      </c>
      <c r="T20" s="2119">
        <v>17707.2</v>
      </c>
      <c r="U20" s="2123">
        <v>18339.599999999999</v>
      </c>
      <c r="V20" s="2124">
        <v>18972</v>
      </c>
      <c r="W20" s="2055">
        <f t="shared" si="0"/>
        <v>6.16</v>
      </c>
    </row>
    <row r="21" spans="1:23" ht="17.100000000000001" customHeight="1">
      <c r="A21" s="2116">
        <v>800</v>
      </c>
      <c r="B21" s="2122">
        <v>4501.2</v>
      </c>
      <c r="C21" s="2119">
        <v>5203.2</v>
      </c>
      <c r="D21" s="2119">
        <v>5905.2</v>
      </c>
      <c r="E21" s="2119">
        <v>6607.2</v>
      </c>
      <c r="F21" s="2119">
        <v>7309.2</v>
      </c>
      <c r="G21" s="2119">
        <v>8012.4</v>
      </c>
      <c r="H21" s="2119">
        <v>8713.2000000000007</v>
      </c>
      <c r="I21" s="2119">
        <v>9415.2000000000007</v>
      </c>
      <c r="J21" s="2119">
        <v>10117.200000000001</v>
      </c>
      <c r="K21" s="2119">
        <v>10819.2</v>
      </c>
      <c r="L21" s="2119">
        <v>11521.2</v>
      </c>
      <c r="M21" s="2119">
        <v>12223.2</v>
      </c>
      <c r="N21" s="2119">
        <v>12925.2</v>
      </c>
      <c r="O21" s="2119">
        <v>16188</v>
      </c>
      <c r="P21" s="2119">
        <v>16890</v>
      </c>
      <c r="Q21" s="2119">
        <v>17592</v>
      </c>
      <c r="R21" s="2119">
        <v>18294</v>
      </c>
      <c r="S21" s="2119">
        <v>18996</v>
      </c>
      <c r="T21" s="2119">
        <v>19698</v>
      </c>
      <c r="U21" s="2123">
        <v>20400</v>
      </c>
      <c r="V21" s="2124">
        <v>21102</v>
      </c>
      <c r="W21" s="2055">
        <f t="shared" si="0"/>
        <v>6.16</v>
      </c>
    </row>
    <row r="22" spans="1:23" ht="17.100000000000001" customHeight="1">
      <c r="A22" s="2116">
        <v>900</v>
      </c>
      <c r="B22" s="2122">
        <v>4976.3999999999996</v>
      </c>
      <c r="C22" s="2119">
        <v>5748</v>
      </c>
      <c r="D22" s="2119">
        <v>6519.6</v>
      </c>
      <c r="E22" s="2119">
        <v>7291.2</v>
      </c>
      <c r="F22" s="2119">
        <v>8062.8</v>
      </c>
      <c r="G22" s="2119">
        <v>8834.4</v>
      </c>
      <c r="H22" s="2119">
        <v>9606</v>
      </c>
      <c r="I22" s="2119">
        <v>10377.6</v>
      </c>
      <c r="J22" s="2119">
        <v>11149.2</v>
      </c>
      <c r="K22" s="2119">
        <v>11920.8</v>
      </c>
      <c r="L22" s="2119">
        <v>12692.4</v>
      </c>
      <c r="M22" s="2119">
        <v>13464</v>
      </c>
      <c r="N22" s="2119">
        <v>14235.6</v>
      </c>
      <c r="O22" s="2119">
        <v>17829.599999999999</v>
      </c>
      <c r="P22" s="2119">
        <v>18601.2</v>
      </c>
      <c r="Q22" s="2119">
        <v>19372.8</v>
      </c>
      <c r="R22" s="2119">
        <v>20144.400000000001</v>
      </c>
      <c r="S22" s="2119">
        <v>20916</v>
      </c>
      <c r="T22" s="2119">
        <v>21687.599999999999</v>
      </c>
      <c r="U22" s="2123">
        <v>22459.200000000001</v>
      </c>
      <c r="V22" s="2124">
        <v>23232</v>
      </c>
      <c r="W22" s="2055">
        <f t="shared" si="0"/>
        <v>6.16</v>
      </c>
    </row>
    <row r="23" spans="1:23" ht="17.100000000000001" customHeight="1">
      <c r="A23" s="2116">
        <v>1000</v>
      </c>
      <c r="B23" s="2122">
        <v>5451.6</v>
      </c>
      <c r="C23" s="2119">
        <v>6292.8</v>
      </c>
      <c r="D23" s="2119">
        <v>7134</v>
      </c>
      <c r="E23" s="2119">
        <v>7976.4</v>
      </c>
      <c r="F23" s="2119">
        <v>8816.4</v>
      </c>
      <c r="G23" s="2119">
        <v>9657.6</v>
      </c>
      <c r="H23" s="2119">
        <v>10498.8</v>
      </c>
      <c r="I23" s="2119">
        <v>11341.2</v>
      </c>
      <c r="J23" s="2119">
        <v>12182.4</v>
      </c>
      <c r="K23" s="2119">
        <v>13023.6</v>
      </c>
      <c r="L23" s="2119">
        <v>13864.8</v>
      </c>
      <c r="M23" s="2119">
        <v>14706</v>
      </c>
      <c r="N23" s="2119">
        <v>15547.2</v>
      </c>
      <c r="O23" s="2119">
        <v>19471.2</v>
      </c>
      <c r="P23" s="2119">
        <v>20312.400000000001</v>
      </c>
      <c r="Q23" s="2119">
        <v>21153.599999999999</v>
      </c>
      <c r="R23" s="2119">
        <v>21996</v>
      </c>
      <c r="S23" s="2119">
        <v>19248</v>
      </c>
      <c r="T23" s="2119">
        <v>23677.200000000001</v>
      </c>
      <c r="U23" s="2123">
        <v>24518.400000000001</v>
      </c>
      <c r="V23" s="2124">
        <v>25359.599999999999</v>
      </c>
      <c r="W23" s="2055">
        <f t="shared" si="0"/>
        <v>6.16</v>
      </c>
    </row>
    <row r="24" spans="1:23" ht="17.100000000000001" customHeight="1">
      <c r="A24" s="2116">
        <v>1100</v>
      </c>
      <c r="B24" s="2122">
        <v>5926.8</v>
      </c>
      <c r="C24" s="2119">
        <v>6837.6</v>
      </c>
      <c r="D24" s="2119">
        <v>7748.4</v>
      </c>
      <c r="E24" s="2119">
        <v>8659.2000000000007</v>
      </c>
      <c r="F24" s="2119">
        <v>9570</v>
      </c>
      <c r="G24" s="2119">
        <v>10480.799999999999</v>
      </c>
      <c r="H24" s="2119">
        <v>11392.8</v>
      </c>
      <c r="I24" s="2119">
        <v>12303.6</v>
      </c>
      <c r="J24" s="2119">
        <v>13214.4</v>
      </c>
      <c r="K24" s="2119">
        <v>14125.2</v>
      </c>
      <c r="L24" s="2119">
        <v>15036</v>
      </c>
      <c r="M24" s="2119">
        <v>15946.8</v>
      </c>
      <c r="N24" s="2119">
        <v>16857.599999999999</v>
      </c>
      <c r="O24" s="2119">
        <v>21112.799999999999</v>
      </c>
      <c r="P24" s="2119">
        <v>22023.599999999999</v>
      </c>
      <c r="Q24" s="2119">
        <v>22934.400000000001</v>
      </c>
      <c r="R24" s="2119">
        <v>23845.200000000001</v>
      </c>
      <c r="S24" s="2119">
        <v>24756</v>
      </c>
      <c r="T24" s="2119">
        <v>25668</v>
      </c>
      <c r="U24" s="2123">
        <v>26577.599999999999</v>
      </c>
      <c r="V24" s="2124">
        <v>27488.400000000001</v>
      </c>
      <c r="W24" s="2055">
        <f t="shared" si="0"/>
        <v>6.16</v>
      </c>
    </row>
    <row r="25" spans="1:23" ht="17.100000000000001" customHeight="1">
      <c r="A25" s="2116">
        <v>1200</v>
      </c>
      <c r="B25" s="2122">
        <v>6402</v>
      </c>
      <c r="C25" s="2119">
        <v>7382.4</v>
      </c>
      <c r="D25" s="2119">
        <v>8364</v>
      </c>
      <c r="E25" s="2119">
        <v>9343.2000000000007</v>
      </c>
      <c r="F25" s="2119">
        <v>10323.6</v>
      </c>
      <c r="G25" s="2119">
        <v>11305.2</v>
      </c>
      <c r="H25" s="2119">
        <v>12285.6</v>
      </c>
      <c r="I25" s="2119">
        <v>13266</v>
      </c>
      <c r="J25" s="2119">
        <v>14246.4</v>
      </c>
      <c r="K25" s="2119">
        <v>15226.8</v>
      </c>
      <c r="L25" s="2119">
        <v>16207.2</v>
      </c>
      <c r="M25" s="2119">
        <v>17187.599999999999</v>
      </c>
      <c r="N25" s="2119">
        <v>18168</v>
      </c>
      <c r="O25" s="2119">
        <v>22754.400000000001</v>
      </c>
      <c r="P25" s="2119">
        <v>23736</v>
      </c>
      <c r="Q25" s="2119">
        <v>24715.200000000001</v>
      </c>
      <c r="R25" s="2119">
        <v>25695.599999999999</v>
      </c>
      <c r="S25" s="2119">
        <v>26676</v>
      </c>
      <c r="T25" s="2119">
        <v>27656.400000000001</v>
      </c>
      <c r="U25" s="2123">
        <v>28636.799999999999</v>
      </c>
      <c r="V25" s="2124">
        <v>29617.200000000001</v>
      </c>
      <c r="W25" s="2055">
        <f t="shared" si="0"/>
        <v>6.16</v>
      </c>
    </row>
    <row r="26" spans="1:23" ht="17.100000000000001" customHeight="1">
      <c r="A26" s="2116">
        <v>1300</v>
      </c>
      <c r="B26" s="2122">
        <v>6877.2</v>
      </c>
      <c r="C26" s="2119">
        <v>7928.4</v>
      </c>
      <c r="D26" s="2119">
        <v>8977.2000000000007</v>
      </c>
      <c r="E26" s="2119">
        <v>10027.200000000001</v>
      </c>
      <c r="F26" s="2119">
        <v>11077.2</v>
      </c>
      <c r="G26" s="2119">
        <v>12128.4</v>
      </c>
      <c r="H26" s="2119">
        <v>13178.4</v>
      </c>
      <c r="I26" s="2119">
        <v>14228.4</v>
      </c>
      <c r="J26" s="2119">
        <v>15278.4</v>
      </c>
      <c r="K26" s="2119">
        <v>16328.4</v>
      </c>
      <c r="L26" s="2119">
        <v>17378.400000000001</v>
      </c>
      <c r="M26" s="2119">
        <v>18428.400000000001</v>
      </c>
      <c r="N26" s="2119">
        <v>19478.400000000001</v>
      </c>
      <c r="O26" s="2119">
        <v>24396</v>
      </c>
      <c r="P26" s="2119">
        <v>25446</v>
      </c>
      <c r="Q26" s="2119">
        <v>26496</v>
      </c>
      <c r="R26" s="2119">
        <v>27546</v>
      </c>
      <c r="S26" s="2119">
        <v>28632</v>
      </c>
      <c r="T26" s="2119">
        <v>29647.200000000001</v>
      </c>
      <c r="U26" s="2123">
        <v>30697.200000000001</v>
      </c>
      <c r="V26" s="2124">
        <v>31747.200000000001</v>
      </c>
      <c r="W26" s="2055">
        <f t="shared" si="0"/>
        <v>6.16</v>
      </c>
    </row>
    <row r="27" spans="1:23" ht="17.100000000000001" customHeight="1">
      <c r="A27" s="2116">
        <v>1400</v>
      </c>
      <c r="B27" s="2122">
        <v>7352.4</v>
      </c>
      <c r="C27" s="2119">
        <v>8472</v>
      </c>
      <c r="D27" s="2119">
        <v>9591.6</v>
      </c>
      <c r="E27" s="2119">
        <v>10711.2</v>
      </c>
      <c r="F27" s="2119">
        <v>11832</v>
      </c>
      <c r="G27" s="2119">
        <v>12951.6</v>
      </c>
      <c r="H27" s="2119">
        <v>14071.2</v>
      </c>
      <c r="I27" s="2119">
        <v>15190.8</v>
      </c>
      <c r="J27" s="2119">
        <v>16310.4</v>
      </c>
      <c r="K27" s="2119">
        <v>17430</v>
      </c>
      <c r="L27" s="2119">
        <v>18549.599999999999</v>
      </c>
      <c r="M27" s="2119">
        <v>19669.2</v>
      </c>
      <c r="N27" s="2119">
        <v>20788.8</v>
      </c>
      <c r="O27" s="2119">
        <v>26037.599999999999</v>
      </c>
      <c r="P27" s="2119">
        <v>27157.200000000001</v>
      </c>
      <c r="Q27" s="2119">
        <v>28276.799999999999</v>
      </c>
      <c r="R27" s="2119">
        <v>29396.400000000001</v>
      </c>
      <c r="S27" s="2119">
        <v>30522</v>
      </c>
      <c r="T27" s="2119">
        <v>31636.799999999999</v>
      </c>
      <c r="U27" s="2123">
        <v>32756.400000000001</v>
      </c>
      <c r="V27" s="2124">
        <v>33876</v>
      </c>
      <c r="W27" s="2055">
        <f t="shared" si="0"/>
        <v>6.16</v>
      </c>
    </row>
    <row r="28" spans="1:23" ht="17.100000000000001" customHeight="1">
      <c r="A28" s="2116">
        <v>1500</v>
      </c>
      <c r="B28" s="2122">
        <v>7827.6</v>
      </c>
      <c r="C28" s="2119">
        <v>9016.7999999999993</v>
      </c>
      <c r="D28" s="2119">
        <v>10206</v>
      </c>
      <c r="E28" s="2119">
        <v>11395.2</v>
      </c>
      <c r="F28" s="2119">
        <v>12585.6</v>
      </c>
      <c r="G28" s="2119">
        <v>13774.8</v>
      </c>
      <c r="H28" s="2119">
        <v>14964</v>
      </c>
      <c r="I28" s="2119">
        <v>16153.2</v>
      </c>
      <c r="J28" s="2119">
        <v>17342.400000000001</v>
      </c>
      <c r="K28" s="2119">
        <v>18531.599999999999</v>
      </c>
      <c r="L28" s="2119">
        <v>19720.8</v>
      </c>
      <c r="M28" s="2119">
        <v>20911.2</v>
      </c>
      <c r="N28" s="2119">
        <v>22100.400000000001</v>
      </c>
      <c r="O28" s="2119">
        <v>27679.200000000001</v>
      </c>
      <c r="P28" s="2119">
        <v>28868.400000000001</v>
      </c>
      <c r="Q28" s="2119">
        <v>30057.599999999999</v>
      </c>
      <c r="R28" s="2119">
        <v>31248</v>
      </c>
      <c r="S28" s="2119">
        <v>32437.200000000001</v>
      </c>
      <c r="T28" s="2119">
        <v>33626.400000000001</v>
      </c>
      <c r="U28" s="2123">
        <v>34815.599999999999</v>
      </c>
      <c r="V28" s="2124">
        <v>36004.800000000003</v>
      </c>
      <c r="W28" s="2055">
        <f t="shared" si="0"/>
        <v>6.16</v>
      </c>
    </row>
    <row r="29" spans="1:23" ht="17.100000000000001" customHeight="1">
      <c r="A29" s="2116">
        <v>1600</v>
      </c>
      <c r="B29" s="2122">
        <v>8302.7999999999993</v>
      </c>
      <c r="C29" s="2119">
        <v>9561.6</v>
      </c>
      <c r="D29" s="2119">
        <v>10820.4</v>
      </c>
      <c r="E29" s="2119">
        <v>12080.4</v>
      </c>
      <c r="F29" s="2119">
        <v>13339.2</v>
      </c>
      <c r="G29" s="2119">
        <v>14598</v>
      </c>
      <c r="H29" s="2119">
        <v>15856.8</v>
      </c>
      <c r="I29" s="2119">
        <v>17115.599999999999</v>
      </c>
      <c r="J29" s="2119">
        <v>18374.400000000001</v>
      </c>
      <c r="K29" s="2119">
        <v>19633.2</v>
      </c>
      <c r="L29" s="2119">
        <v>20893.2</v>
      </c>
      <c r="M29" s="2119">
        <v>22152</v>
      </c>
      <c r="N29" s="2119">
        <v>23410.799999999999</v>
      </c>
      <c r="O29" s="2119">
        <v>29320.799999999999</v>
      </c>
      <c r="P29" s="2119">
        <v>30579.599999999999</v>
      </c>
      <c r="Q29" s="2119">
        <v>31839.599999999999</v>
      </c>
      <c r="R29" s="2119">
        <v>33098.400000000001</v>
      </c>
      <c r="S29" s="2119">
        <v>34357.199999999997</v>
      </c>
      <c r="T29" s="2119">
        <v>35616</v>
      </c>
      <c r="U29" s="2123">
        <v>36876</v>
      </c>
      <c r="V29" s="2124">
        <v>38133.599999999999</v>
      </c>
      <c r="W29" s="2055">
        <f t="shared" si="0"/>
        <v>6.16</v>
      </c>
    </row>
    <row r="30" spans="1:23" ht="17.100000000000001" customHeight="1">
      <c r="A30" s="2116">
        <v>1700</v>
      </c>
      <c r="B30" s="2122">
        <v>8778</v>
      </c>
      <c r="C30" s="2119">
        <v>10106.4</v>
      </c>
      <c r="D30" s="2119">
        <v>11434.8</v>
      </c>
      <c r="E30" s="2119">
        <v>12763.2</v>
      </c>
      <c r="F30" s="2119">
        <v>14092.8</v>
      </c>
      <c r="G30" s="2119">
        <v>15421.2</v>
      </c>
      <c r="H30" s="2119">
        <v>16749.599999999999</v>
      </c>
      <c r="I30" s="2119">
        <v>18078</v>
      </c>
      <c r="J30" s="2119">
        <v>19406.400000000001</v>
      </c>
      <c r="K30" s="2119">
        <v>20736</v>
      </c>
      <c r="L30" s="2119">
        <v>22064.400000000001</v>
      </c>
      <c r="M30" s="2119">
        <v>23392.799999999999</v>
      </c>
      <c r="N30" s="2119">
        <v>24721.200000000001</v>
      </c>
      <c r="O30" s="2119">
        <v>30962.400000000001</v>
      </c>
      <c r="P30" s="2119">
        <v>32292</v>
      </c>
      <c r="Q30" s="2119">
        <v>33620.400000000001</v>
      </c>
      <c r="R30" s="2119">
        <v>34948.800000000003</v>
      </c>
      <c r="S30" s="2119">
        <v>36278.400000000001</v>
      </c>
      <c r="T30" s="2119">
        <v>37605.599999999999</v>
      </c>
      <c r="U30" s="2123">
        <v>38946</v>
      </c>
      <c r="V30" s="2124">
        <v>40263.599999999999</v>
      </c>
      <c r="W30" s="2055">
        <f t="shared" si="0"/>
        <v>6.16</v>
      </c>
    </row>
    <row r="31" spans="1:23" ht="17.100000000000001" customHeight="1">
      <c r="A31" s="2116">
        <v>1800</v>
      </c>
      <c r="B31" s="2122">
        <v>9253.2000000000007</v>
      </c>
      <c r="C31" s="2119">
        <v>10651.2</v>
      </c>
      <c r="D31" s="2119">
        <v>12049.2</v>
      </c>
      <c r="E31" s="2119">
        <v>13447.2</v>
      </c>
      <c r="F31" s="2119">
        <v>14846.4</v>
      </c>
      <c r="G31" s="2119">
        <v>16244.4</v>
      </c>
      <c r="H31" s="2119">
        <v>17642.400000000001</v>
      </c>
      <c r="I31" s="2119">
        <v>19040.400000000001</v>
      </c>
      <c r="J31" s="2119">
        <v>20438.400000000001</v>
      </c>
      <c r="K31" s="2119">
        <v>21837.599999999999</v>
      </c>
      <c r="L31" s="2119">
        <v>23235.599999999999</v>
      </c>
      <c r="M31" s="2119">
        <v>24633.599999999999</v>
      </c>
      <c r="N31" s="2119">
        <v>26031.599999999999</v>
      </c>
      <c r="O31" s="2119">
        <v>32604</v>
      </c>
      <c r="P31" s="2119">
        <v>34003.199999999997</v>
      </c>
      <c r="Q31" s="2119">
        <v>35401.199999999997</v>
      </c>
      <c r="R31" s="2119">
        <v>36804</v>
      </c>
      <c r="S31" s="2119">
        <v>38198.400000000001</v>
      </c>
      <c r="T31" s="2119">
        <v>39595.199999999997</v>
      </c>
      <c r="U31" s="2123">
        <v>40994.400000000001</v>
      </c>
      <c r="V31" s="2124">
        <v>42392.4</v>
      </c>
      <c r="W31" s="2055">
        <f t="shared" si="0"/>
        <v>6.16</v>
      </c>
    </row>
    <row r="32" spans="1:23" ht="17.100000000000001" customHeight="1">
      <c r="A32" s="2116">
        <v>1900</v>
      </c>
      <c r="B32" s="2122">
        <v>9728.4</v>
      </c>
      <c r="C32" s="2119">
        <v>11196</v>
      </c>
      <c r="D32" s="2119">
        <v>12663.6</v>
      </c>
      <c r="E32" s="2119">
        <v>14131.2</v>
      </c>
      <c r="F32" s="2119">
        <v>15600</v>
      </c>
      <c r="G32" s="2119">
        <v>17067.599999999999</v>
      </c>
      <c r="H32" s="2119">
        <v>18535.2</v>
      </c>
      <c r="I32" s="2119">
        <v>20002.8</v>
      </c>
      <c r="J32" s="2119">
        <v>21471.599999999999</v>
      </c>
      <c r="K32" s="2119">
        <v>22939.200000000001</v>
      </c>
      <c r="L32" s="2119">
        <v>24406.799999999999</v>
      </c>
      <c r="M32" s="2119">
        <v>25874.400000000001</v>
      </c>
      <c r="N32" s="2119">
        <v>27342</v>
      </c>
      <c r="O32" s="2119">
        <v>34245.599999999999</v>
      </c>
      <c r="P32" s="2119">
        <v>35714.400000000001</v>
      </c>
      <c r="Q32" s="2119">
        <v>37182</v>
      </c>
      <c r="R32" s="2119">
        <v>38652</v>
      </c>
      <c r="S32" s="2119">
        <v>40120.800000000003</v>
      </c>
      <c r="T32" s="2119">
        <v>41586</v>
      </c>
      <c r="U32" s="2123">
        <v>43053.599999999999</v>
      </c>
      <c r="V32" s="2124">
        <v>44521.2</v>
      </c>
      <c r="W32" s="2055">
        <f t="shared" si="0"/>
        <v>6.16</v>
      </c>
    </row>
    <row r="33" spans="1:23" ht="16.5" customHeight="1">
      <c r="A33" s="2116">
        <v>2000</v>
      </c>
      <c r="B33" s="2122">
        <v>10203.6</v>
      </c>
      <c r="C33" s="2119">
        <v>11740.8</v>
      </c>
      <c r="D33" s="2119">
        <v>13278</v>
      </c>
      <c r="E33" s="2119">
        <v>14815.2</v>
      </c>
      <c r="F33" s="2119">
        <v>16353.6</v>
      </c>
      <c r="G33" s="2119">
        <v>17890.8</v>
      </c>
      <c r="H33" s="2119">
        <v>19428</v>
      </c>
      <c r="I33" s="2119">
        <v>20965.2</v>
      </c>
      <c r="J33" s="2119">
        <v>22503.599999999999</v>
      </c>
      <c r="K33" s="2119">
        <v>24040.799999999999</v>
      </c>
      <c r="L33" s="2119">
        <v>25578</v>
      </c>
      <c r="M33" s="2119">
        <v>27115.200000000001</v>
      </c>
      <c r="N33" s="2119">
        <v>28653.599999999999</v>
      </c>
      <c r="O33" s="2119">
        <v>35888.400000000001</v>
      </c>
      <c r="P33" s="2119">
        <v>37425.599999999999</v>
      </c>
      <c r="Q33" s="2119">
        <v>39564</v>
      </c>
      <c r="R33" s="2119">
        <v>40500</v>
      </c>
      <c r="S33" s="2119">
        <v>42038.400000000001</v>
      </c>
      <c r="T33" s="2119">
        <v>43575.6</v>
      </c>
      <c r="U33" s="2123">
        <v>45112.800000000003</v>
      </c>
      <c r="V33" s="2124">
        <v>46650</v>
      </c>
      <c r="W33" s="2055">
        <f t="shared" si="0"/>
        <v>6.16</v>
      </c>
    </row>
    <row r="34" spans="1:23" ht="16.5" customHeight="1">
      <c r="A34" s="2116">
        <v>2100</v>
      </c>
      <c r="B34" s="2122">
        <v>10680</v>
      </c>
      <c r="C34" s="2119">
        <v>12285.6</v>
      </c>
      <c r="D34" s="2119">
        <v>13892.4</v>
      </c>
      <c r="E34" s="2119">
        <v>15499.2</v>
      </c>
      <c r="F34" s="2119">
        <v>17107.2</v>
      </c>
      <c r="G34" s="2119">
        <v>18714</v>
      </c>
      <c r="H34" s="2119">
        <v>20320.8</v>
      </c>
      <c r="I34" s="2119">
        <v>21928.799999999999</v>
      </c>
      <c r="J34" s="2119">
        <v>23535.599999999999</v>
      </c>
      <c r="K34" s="2119">
        <v>25142.400000000001</v>
      </c>
      <c r="L34" s="2119">
        <v>26749.200000000001</v>
      </c>
      <c r="M34" s="2119">
        <v>28357.200000000001</v>
      </c>
      <c r="N34" s="2119">
        <v>29964</v>
      </c>
      <c r="O34" s="2119">
        <v>37530</v>
      </c>
      <c r="P34" s="2119">
        <v>39136.800000000003</v>
      </c>
      <c r="Q34" s="2119">
        <v>40743.599999999999</v>
      </c>
      <c r="R34" s="2119">
        <v>42350.400000000001</v>
      </c>
      <c r="S34" s="2119">
        <v>43964.4</v>
      </c>
      <c r="T34" s="2119">
        <v>45565.2</v>
      </c>
      <c r="U34" s="2123">
        <v>47172</v>
      </c>
      <c r="V34" s="2124">
        <v>48780</v>
      </c>
      <c r="W34" s="2055">
        <f t="shared" si="0"/>
        <v>6.16</v>
      </c>
    </row>
    <row r="35" spans="1:23" ht="16.5" thickBot="1">
      <c r="A35" s="2125">
        <v>2200</v>
      </c>
      <c r="B35" s="2126">
        <v>11154</v>
      </c>
      <c r="C35" s="2127">
        <v>12830.4</v>
      </c>
      <c r="D35" s="2127">
        <v>14506.8</v>
      </c>
      <c r="E35" s="2127">
        <v>16183.2</v>
      </c>
      <c r="F35" s="2127">
        <v>17860.8</v>
      </c>
      <c r="G35" s="2127">
        <v>19537.2</v>
      </c>
      <c r="H35" s="2127">
        <v>21213.599999999999</v>
      </c>
      <c r="I35" s="2127">
        <v>22891.200000000001</v>
      </c>
      <c r="J35" s="2127">
        <v>24567.599999999999</v>
      </c>
      <c r="K35" s="2127">
        <v>26244</v>
      </c>
      <c r="L35" s="2127">
        <v>27921.599999999999</v>
      </c>
      <c r="M35" s="2127">
        <v>29598</v>
      </c>
      <c r="N35" s="2127">
        <v>31274.400000000001</v>
      </c>
      <c r="O35" s="2127">
        <v>39171.599999999999</v>
      </c>
      <c r="P35" s="2127">
        <v>40848</v>
      </c>
      <c r="Q35" s="2127">
        <v>42524.4</v>
      </c>
      <c r="R35" s="2127">
        <v>44202</v>
      </c>
      <c r="S35" s="2127">
        <v>45878.400000000001</v>
      </c>
      <c r="T35" s="2127">
        <v>47556</v>
      </c>
      <c r="U35" s="2128">
        <v>49232.4</v>
      </c>
      <c r="V35" s="2129">
        <v>50908.800000000003</v>
      </c>
      <c r="W35" s="2055">
        <f t="shared" si="0"/>
        <v>6.16</v>
      </c>
    </row>
    <row r="36" spans="1:23" ht="68.25" customHeight="1">
      <c r="A36" s="4018" t="s">
        <v>3772</v>
      </c>
      <c r="B36" s="4019"/>
      <c r="C36" s="4019"/>
      <c r="D36" s="4019"/>
      <c r="E36" s="4019"/>
      <c r="F36" s="4019"/>
      <c r="G36" s="4019"/>
      <c r="H36" s="4019"/>
      <c r="I36" s="4019"/>
      <c r="J36" s="4019"/>
      <c r="K36" s="4020"/>
      <c r="L36" s="4020"/>
      <c r="M36" s="4020"/>
      <c r="N36" s="4020"/>
      <c r="O36" s="4020"/>
      <c r="P36" s="4020"/>
      <c r="Q36" s="4020"/>
      <c r="R36" s="4020"/>
      <c r="S36" s="4020"/>
      <c r="T36" s="4020"/>
      <c r="U36" s="2130"/>
      <c r="V36" s="2131"/>
    </row>
    <row r="37" spans="1:23" ht="12.75">
      <c r="A37" s="3945"/>
      <c r="B37" s="3946"/>
      <c r="C37" s="3946"/>
      <c r="D37" s="3946"/>
      <c r="E37" s="3946"/>
      <c r="F37" s="3946"/>
      <c r="G37" s="3946"/>
      <c r="H37" s="3946"/>
      <c r="I37" s="3946"/>
      <c r="J37" s="3946"/>
      <c r="K37" s="3946"/>
      <c r="L37" s="2132"/>
      <c r="V37" s="2069"/>
    </row>
    <row r="38" spans="1:23" ht="34.5" customHeight="1">
      <c r="A38" s="4021" t="s">
        <v>3746</v>
      </c>
      <c r="B38" s="4022"/>
      <c r="C38" s="4022"/>
      <c r="D38" s="4022"/>
      <c r="E38" s="4022"/>
      <c r="F38" s="4022"/>
      <c r="G38" s="4022"/>
      <c r="H38" s="4022"/>
      <c r="I38" s="4022"/>
      <c r="J38" s="4022"/>
      <c r="K38" s="4011"/>
      <c r="L38" s="4011"/>
      <c r="M38" s="4011"/>
      <c r="N38" s="4011"/>
      <c r="O38" s="4011"/>
      <c r="P38" s="4011"/>
      <c r="Q38" s="4011"/>
      <c r="R38" s="4011"/>
      <c r="S38" s="4011"/>
      <c r="T38" s="4011"/>
      <c r="V38" s="2069"/>
    </row>
    <row r="39" spans="1:23" ht="12.75">
      <c r="A39" s="3945"/>
      <c r="B39" s="3946"/>
      <c r="C39" s="3946"/>
      <c r="D39" s="3946"/>
      <c r="E39" s="3946"/>
      <c r="F39" s="3946"/>
      <c r="G39" s="3946"/>
      <c r="H39" s="3946"/>
      <c r="I39" s="3946"/>
      <c r="J39" s="3946"/>
      <c r="K39" s="3946"/>
      <c r="L39" s="2132"/>
      <c r="V39" s="2069"/>
    </row>
    <row r="40" spans="1:23" ht="15.75" thickBot="1">
      <c r="A40" s="4023" t="s">
        <v>3747</v>
      </c>
      <c r="B40" s="4024"/>
      <c r="C40" s="4024"/>
      <c r="D40" s="4024"/>
      <c r="E40" s="4024"/>
      <c r="F40" s="4024"/>
      <c r="G40" s="4024"/>
      <c r="H40" s="4024"/>
      <c r="I40" s="4024"/>
      <c r="J40" s="4024"/>
      <c r="K40" s="4025"/>
      <c r="L40" s="4025"/>
      <c r="M40" s="4025"/>
      <c r="N40" s="4025"/>
      <c r="O40" s="4025"/>
      <c r="P40" s="4025"/>
      <c r="Q40" s="4025"/>
      <c r="R40" s="4025"/>
      <c r="S40" s="4025"/>
      <c r="T40" s="4025"/>
      <c r="U40" s="2107"/>
      <c r="V40" s="2108"/>
    </row>
    <row r="42" spans="1:23" ht="12.75" thickBot="1"/>
    <row r="43" spans="1:23" ht="21" thickBot="1">
      <c r="A43" s="4026" t="s">
        <v>3748</v>
      </c>
      <c r="B43" s="4027"/>
      <c r="C43" s="4027"/>
      <c r="D43" s="4027"/>
      <c r="E43" s="4027"/>
      <c r="F43" s="4027"/>
      <c r="G43" s="4027"/>
      <c r="H43" s="4027"/>
      <c r="I43" s="4027"/>
      <c r="J43" s="4027"/>
      <c r="K43" s="4027"/>
      <c r="L43" s="4027"/>
      <c r="M43" s="4027"/>
      <c r="N43" s="4027"/>
      <c r="O43" s="4027"/>
      <c r="P43" s="4027"/>
      <c r="Q43" s="4027"/>
      <c r="R43" s="4027"/>
      <c r="S43" s="4027"/>
      <c r="T43" s="4028"/>
    </row>
    <row r="44" spans="1:23" ht="12.75">
      <c r="A44" s="2087"/>
      <c r="B44" s="2134"/>
      <c r="C44" s="2134"/>
      <c r="D44" s="2134"/>
      <c r="E44" s="2134"/>
      <c r="F44" s="2134"/>
      <c r="G44" s="2134"/>
      <c r="H44" s="2134"/>
      <c r="I44" s="2134"/>
      <c r="J44" s="2134"/>
      <c r="T44" s="2069"/>
    </row>
    <row r="45" spans="1:23" ht="21" customHeight="1">
      <c r="A45" s="4029" t="s">
        <v>3749</v>
      </c>
      <c r="B45" s="4030"/>
      <c r="C45" s="4030"/>
      <c r="D45" s="4030"/>
      <c r="E45" s="4030"/>
      <c r="F45" s="4030"/>
      <c r="G45" s="4030"/>
      <c r="H45" s="4030"/>
      <c r="I45" s="4030"/>
      <c r="J45" s="4030"/>
      <c r="K45" s="4030"/>
      <c r="L45" s="4030"/>
      <c r="M45" s="4030"/>
      <c r="N45" s="4030"/>
      <c r="O45" s="4030"/>
      <c r="P45" s="4030"/>
      <c r="Q45" s="4030"/>
      <c r="R45" s="4030"/>
      <c r="S45" s="4030"/>
      <c r="T45" s="4031"/>
    </row>
    <row r="46" spans="1:23" ht="39" customHeight="1">
      <c r="A46" s="4029" t="s">
        <v>3750</v>
      </c>
      <c r="B46" s="4030"/>
      <c r="C46" s="4030"/>
      <c r="D46" s="4030"/>
      <c r="E46" s="4030"/>
      <c r="F46" s="4030"/>
      <c r="G46" s="4030"/>
      <c r="H46" s="4030"/>
      <c r="I46" s="4030"/>
      <c r="J46" s="4030"/>
      <c r="K46" s="4030"/>
      <c r="L46" s="4030"/>
      <c r="M46" s="4030"/>
      <c r="N46" s="4030"/>
      <c r="O46" s="4030"/>
      <c r="P46" s="4030"/>
      <c r="Q46" s="4030"/>
      <c r="R46" s="4030"/>
      <c r="S46" s="4030"/>
      <c r="T46" s="4031"/>
    </row>
    <row r="47" spans="1:23" ht="43.5" customHeight="1">
      <c r="A47" s="4029" t="s">
        <v>3751</v>
      </c>
      <c r="B47" s="4030"/>
      <c r="C47" s="4030"/>
      <c r="D47" s="4030"/>
      <c r="E47" s="4030"/>
      <c r="F47" s="4030"/>
      <c r="G47" s="4030"/>
      <c r="H47" s="4030"/>
      <c r="I47" s="4030"/>
      <c r="J47" s="4030"/>
      <c r="K47" s="4030"/>
      <c r="L47" s="4030"/>
      <c r="M47" s="4030"/>
      <c r="N47" s="4030"/>
      <c r="O47" s="4030"/>
      <c r="P47" s="4030"/>
      <c r="Q47" s="4030"/>
      <c r="R47" s="4030"/>
      <c r="S47" s="4030"/>
      <c r="T47" s="4031"/>
    </row>
    <row r="48" spans="1:23" ht="12.75">
      <c r="A48" s="2089"/>
      <c r="B48" s="2135"/>
      <c r="C48" s="2135"/>
      <c r="D48" s="2135"/>
      <c r="E48" s="2135"/>
      <c r="F48" s="2135"/>
      <c r="G48" s="2135"/>
      <c r="H48" s="2135"/>
      <c r="I48" s="2135"/>
      <c r="J48" s="2135"/>
      <c r="T48" s="2069"/>
    </row>
    <row r="49" spans="1:21" ht="16.5" customHeight="1">
      <c r="A49" s="4032" t="s">
        <v>3743</v>
      </c>
      <c r="B49" s="4033"/>
      <c r="C49" s="4033" t="s">
        <v>3752</v>
      </c>
      <c r="D49" s="4033"/>
      <c r="E49" s="4033"/>
      <c r="F49" s="4033"/>
      <c r="G49" s="4033"/>
      <c r="H49" s="4033"/>
      <c r="I49" s="4033" t="s">
        <v>3773</v>
      </c>
      <c r="J49" s="4033"/>
      <c r="K49" s="4033"/>
      <c r="L49" s="4033"/>
      <c r="M49" s="4033"/>
      <c r="N49" s="4033"/>
      <c r="O49" s="4033"/>
      <c r="P49" s="4033"/>
      <c r="Q49" s="4033"/>
      <c r="R49" s="4033"/>
      <c r="S49" s="4033"/>
      <c r="T49" s="4034"/>
    </row>
    <row r="50" spans="1:21" ht="29.25" customHeight="1">
      <c r="A50" s="2136" t="s">
        <v>3774</v>
      </c>
      <c r="B50" s="2137" t="s">
        <v>3753</v>
      </c>
      <c r="C50" s="4035" t="s">
        <v>3754</v>
      </c>
      <c r="D50" s="4035"/>
      <c r="E50" s="4035"/>
      <c r="F50" s="4035" t="s">
        <v>3755</v>
      </c>
      <c r="G50" s="4035"/>
      <c r="H50" s="4035"/>
      <c r="I50" s="4036" t="s">
        <v>3756</v>
      </c>
      <c r="J50" s="4036"/>
      <c r="K50" s="4036"/>
      <c r="L50" s="4036"/>
      <c r="M50" s="4036" t="s">
        <v>3775</v>
      </c>
      <c r="N50" s="4036"/>
      <c r="O50" s="4036"/>
      <c r="P50" s="4036"/>
      <c r="Q50" s="4036" t="s">
        <v>3776</v>
      </c>
      <c r="R50" s="4036"/>
      <c r="S50" s="4036"/>
      <c r="T50" s="4037"/>
      <c r="U50" s="2055">
        <f>KZT!I3</f>
        <v>6.16</v>
      </c>
    </row>
    <row r="51" spans="1:21" ht="15" customHeight="1">
      <c r="A51" s="2138">
        <v>400</v>
      </c>
      <c r="B51" s="2139">
        <v>500</v>
      </c>
      <c r="C51" s="3964" t="s">
        <v>3757</v>
      </c>
      <c r="D51" s="3964"/>
      <c r="E51" s="3964"/>
      <c r="F51" s="3966" t="s">
        <v>3758</v>
      </c>
      <c r="G51" s="3966"/>
      <c r="H51" s="3966"/>
      <c r="I51" s="4038">
        <v>4936</v>
      </c>
      <c r="J51" s="4038"/>
      <c r="K51" s="4038"/>
      <c r="L51" s="4038"/>
      <c r="M51" s="4038">
        <v>4765</v>
      </c>
      <c r="N51" s="4038"/>
      <c r="O51" s="4038"/>
      <c r="P51" s="4038"/>
      <c r="Q51" s="4038">
        <v>7385</v>
      </c>
      <c r="R51" s="4038"/>
      <c r="S51" s="4038"/>
      <c r="T51" s="4039"/>
      <c r="U51" s="2055">
        <f>U50</f>
        <v>6.16</v>
      </c>
    </row>
    <row r="52" spans="1:21" ht="15">
      <c r="A52" s="2138">
        <v>600</v>
      </c>
      <c r="B52" s="2139">
        <v>500</v>
      </c>
      <c r="C52" s="3964"/>
      <c r="D52" s="3964"/>
      <c r="E52" s="3964"/>
      <c r="F52" s="3966"/>
      <c r="G52" s="3966"/>
      <c r="H52" s="3966"/>
      <c r="I52" s="4038">
        <v>5975</v>
      </c>
      <c r="J52" s="4038"/>
      <c r="K52" s="4038"/>
      <c r="L52" s="4038"/>
      <c r="M52" s="4038">
        <v>5747</v>
      </c>
      <c r="N52" s="4038"/>
      <c r="O52" s="4038"/>
      <c r="P52" s="4038"/>
      <c r="Q52" s="4038">
        <v>8567</v>
      </c>
      <c r="R52" s="4038"/>
      <c r="S52" s="4038"/>
      <c r="T52" s="4039"/>
      <c r="U52" s="2055">
        <f t="shared" ref="U52:U65" si="1">U51</f>
        <v>6.16</v>
      </c>
    </row>
    <row r="53" spans="1:21" ht="15">
      <c r="A53" s="2138">
        <v>600</v>
      </c>
      <c r="B53" s="2139">
        <v>800</v>
      </c>
      <c r="C53" s="3964"/>
      <c r="D53" s="3964"/>
      <c r="E53" s="3964"/>
      <c r="F53" s="3966"/>
      <c r="G53" s="3966"/>
      <c r="H53" s="3966"/>
      <c r="I53" s="4038">
        <v>6687</v>
      </c>
      <c r="J53" s="4038"/>
      <c r="K53" s="4038"/>
      <c r="L53" s="4038"/>
      <c r="M53" s="4038">
        <v>6405</v>
      </c>
      <c r="N53" s="4038"/>
      <c r="O53" s="4038"/>
      <c r="P53" s="4038"/>
      <c r="Q53" s="4038">
        <v>9791</v>
      </c>
      <c r="R53" s="4038"/>
      <c r="S53" s="4038"/>
      <c r="T53" s="4039"/>
      <c r="U53" s="2055">
        <f t="shared" si="1"/>
        <v>6.16</v>
      </c>
    </row>
    <row r="54" spans="1:21" ht="15" customHeight="1">
      <c r="A54" s="2138">
        <v>600</v>
      </c>
      <c r="B54" s="2139">
        <v>1000</v>
      </c>
      <c r="C54" s="3964" t="s">
        <v>3759</v>
      </c>
      <c r="D54" s="3964"/>
      <c r="E54" s="3964"/>
      <c r="F54" s="3966" t="s">
        <v>3760</v>
      </c>
      <c r="G54" s="3966"/>
      <c r="H54" s="3966"/>
      <c r="I54" s="4038">
        <v>7557</v>
      </c>
      <c r="J54" s="4038"/>
      <c r="K54" s="4038"/>
      <c r="L54" s="4038"/>
      <c r="M54" s="4038">
        <v>7198</v>
      </c>
      <c r="N54" s="4038"/>
      <c r="O54" s="4038"/>
      <c r="P54" s="4038"/>
      <c r="Q54" s="4038">
        <v>10844</v>
      </c>
      <c r="R54" s="4038"/>
      <c r="S54" s="4038"/>
      <c r="T54" s="4039"/>
      <c r="U54" s="2055">
        <f t="shared" si="1"/>
        <v>6.16</v>
      </c>
    </row>
    <row r="55" spans="1:21" ht="15">
      <c r="A55" s="2138">
        <v>600</v>
      </c>
      <c r="B55" s="2139">
        <v>1400</v>
      </c>
      <c r="C55" s="3964"/>
      <c r="D55" s="3964"/>
      <c r="E55" s="3964"/>
      <c r="F55" s="3966"/>
      <c r="G55" s="3966"/>
      <c r="H55" s="3966"/>
      <c r="I55" s="4038">
        <v>8114</v>
      </c>
      <c r="J55" s="4038"/>
      <c r="K55" s="4038"/>
      <c r="L55" s="4038"/>
      <c r="M55" s="4038">
        <v>7704</v>
      </c>
      <c r="N55" s="4038"/>
      <c r="O55" s="4038"/>
      <c r="P55" s="4038"/>
      <c r="Q55" s="4038">
        <v>12360</v>
      </c>
      <c r="R55" s="4038"/>
      <c r="S55" s="4038"/>
      <c r="T55" s="4039"/>
      <c r="U55" s="2055">
        <f t="shared" si="1"/>
        <v>6.16</v>
      </c>
    </row>
    <row r="56" spans="1:21" ht="15">
      <c r="A56" s="2138">
        <v>800</v>
      </c>
      <c r="B56" s="2139">
        <v>1000</v>
      </c>
      <c r="C56" s="3964"/>
      <c r="D56" s="3964"/>
      <c r="E56" s="3964"/>
      <c r="F56" s="3966"/>
      <c r="G56" s="3966"/>
      <c r="H56" s="3966"/>
      <c r="I56" s="4038">
        <v>8610</v>
      </c>
      <c r="J56" s="4038"/>
      <c r="K56" s="4038"/>
      <c r="L56" s="4038"/>
      <c r="M56" s="4038">
        <v>8158</v>
      </c>
      <c r="N56" s="4038"/>
      <c r="O56" s="4038"/>
      <c r="P56" s="4038"/>
      <c r="Q56" s="4038">
        <v>12396</v>
      </c>
      <c r="R56" s="4038"/>
      <c r="S56" s="4038"/>
      <c r="T56" s="4039"/>
      <c r="U56" s="2055">
        <f t="shared" si="1"/>
        <v>6.16</v>
      </c>
    </row>
    <row r="57" spans="1:21" ht="15" customHeight="1">
      <c r="A57" s="2138">
        <v>1000</v>
      </c>
      <c r="B57" s="2139">
        <v>1000</v>
      </c>
      <c r="C57" s="3972" t="s">
        <v>3761</v>
      </c>
      <c r="D57" s="3972"/>
      <c r="E57" s="3972"/>
      <c r="F57" s="3973" t="s">
        <v>3762</v>
      </c>
      <c r="G57" s="3973"/>
      <c r="H57" s="3973"/>
      <c r="I57" s="4038">
        <v>9966</v>
      </c>
      <c r="J57" s="4038"/>
      <c r="K57" s="4038"/>
      <c r="L57" s="4038"/>
      <c r="M57" s="4038">
        <v>9714</v>
      </c>
      <c r="N57" s="4038"/>
      <c r="O57" s="4038"/>
      <c r="P57" s="4038"/>
      <c r="Q57" s="4038">
        <v>14892</v>
      </c>
      <c r="R57" s="4038"/>
      <c r="S57" s="4038"/>
      <c r="T57" s="4039"/>
      <c r="U57" s="2055">
        <f t="shared" si="1"/>
        <v>6.16</v>
      </c>
    </row>
    <row r="58" spans="1:21" ht="15">
      <c r="A58" s="2138">
        <v>1200</v>
      </c>
      <c r="B58" s="2139">
        <v>1000</v>
      </c>
      <c r="C58" s="3972"/>
      <c r="D58" s="3972"/>
      <c r="E58" s="3972"/>
      <c r="F58" s="3973"/>
      <c r="G58" s="3973"/>
      <c r="H58" s="3973"/>
      <c r="I58" s="4038">
        <v>10887</v>
      </c>
      <c r="J58" s="4038"/>
      <c r="K58" s="4038"/>
      <c r="L58" s="4038"/>
      <c r="M58" s="4038">
        <v>10250</v>
      </c>
      <c r="N58" s="4038"/>
      <c r="O58" s="4038"/>
      <c r="P58" s="4038"/>
      <c r="Q58" s="4038">
        <v>16559</v>
      </c>
      <c r="R58" s="4038"/>
      <c r="S58" s="4038"/>
      <c r="T58" s="4039"/>
      <c r="U58" s="2055">
        <f t="shared" si="1"/>
        <v>6.16</v>
      </c>
    </row>
    <row r="59" spans="1:21" ht="15">
      <c r="A59" s="2138">
        <v>1200</v>
      </c>
      <c r="B59" s="2139">
        <v>1400</v>
      </c>
      <c r="C59" s="3972"/>
      <c r="D59" s="3972"/>
      <c r="E59" s="3972"/>
      <c r="F59" s="3973"/>
      <c r="G59" s="3973"/>
      <c r="H59" s="3973"/>
      <c r="I59" s="4038">
        <v>12176</v>
      </c>
      <c r="J59" s="4038"/>
      <c r="K59" s="4038"/>
      <c r="L59" s="4038"/>
      <c r="M59" s="4038">
        <v>11437</v>
      </c>
      <c r="N59" s="4038"/>
      <c r="O59" s="4038"/>
      <c r="P59" s="4038"/>
      <c r="Q59" s="4038">
        <v>17727</v>
      </c>
      <c r="R59" s="4038"/>
      <c r="S59" s="4038"/>
      <c r="T59" s="4039"/>
      <c r="U59" s="2055">
        <f t="shared" si="1"/>
        <v>6.16</v>
      </c>
    </row>
    <row r="60" spans="1:21" ht="15">
      <c r="A60" s="2138">
        <v>1600</v>
      </c>
      <c r="B60" s="2139">
        <v>1000</v>
      </c>
      <c r="C60" s="3972"/>
      <c r="D60" s="3972"/>
      <c r="E60" s="3972"/>
      <c r="F60" s="3973"/>
      <c r="G60" s="3973"/>
      <c r="H60" s="3973"/>
      <c r="I60" s="4038">
        <v>12600</v>
      </c>
      <c r="J60" s="4038"/>
      <c r="K60" s="4038"/>
      <c r="L60" s="4038"/>
      <c r="M60" s="4038">
        <v>11776</v>
      </c>
      <c r="N60" s="4038"/>
      <c r="O60" s="4038"/>
      <c r="P60" s="4038"/>
      <c r="Q60" s="4038">
        <v>18115</v>
      </c>
      <c r="R60" s="4038"/>
      <c r="S60" s="4038"/>
      <c r="T60" s="4039"/>
      <c r="U60" s="2055">
        <f t="shared" si="1"/>
        <v>6.16</v>
      </c>
    </row>
    <row r="61" spans="1:21" ht="15" customHeight="1">
      <c r="A61" s="2138">
        <v>1600</v>
      </c>
      <c r="B61" s="2139">
        <v>1400</v>
      </c>
      <c r="C61" s="3972" t="s">
        <v>3763</v>
      </c>
      <c r="D61" s="3972"/>
      <c r="E61" s="3972"/>
      <c r="F61" s="3973" t="s">
        <v>3764</v>
      </c>
      <c r="G61" s="3973"/>
      <c r="H61" s="3973"/>
      <c r="I61" s="4038">
        <v>14494</v>
      </c>
      <c r="J61" s="4038"/>
      <c r="K61" s="4038"/>
      <c r="L61" s="4038"/>
      <c r="M61" s="4038">
        <v>13537</v>
      </c>
      <c r="N61" s="4038"/>
      <c r="O61" s="4038"/>
      <c r="P61" s="4038"/>
      <c r="Q61" s="4038">
        <v>20335</v>
      </c>
      <c r="R61" s="4038"/>
      <c r="S61" s="4038"/>
      <c r="T61" s="4039"/>
      <c r="U61" s="2055">
        <f t="shared" si="1"/>
        <v>6.16</v>
      </c>
    </row>
    <row r="62" spans="1:21" ht="15">
      <c r="A62" s="2138">
        <v>1800</v>
      </c>
      <c r="B62" s="2139">
        <v>1000</v>
      </c>
      <c r="C62" s="3972"/>
      <c r="D62" s="3972"/>
      <c r="E62" s="3972"/>
      <c r="F62" s="3973"/>
      <c r="G62" s="3973"/>
      <c r="H62" s="3973"/>
      <c r="I62" s="4038">
        <v>13966</v>
      </c>
      <c r="J62" s="4038"/>
      <c r="K62" s="4038"/>
      <c r="L62" s="4038"/>
      <c r="M62" s="4038">
        <v>13050</v>
      </c>
      <c r="N62" s="4038"/>
      <c r="O62" s="4038"/>
      <c r="P62" s="4038"/>
      <c r="Q62" s="4038">
        <v>20135</v>
      </c>
      <c r="R62" s="4038"/>
      <c r="S62" s="4038"/>
      <c r="T62" s="4039"/>
      <c r="U62" s="2055">
        <f t="shared" si="1"/>
        <v>6.16</v>
      </c>
    </row>
    <row r="63" spans="1:21" ht="15">
      <c r="A63" s="2138">
        <v>1800</v>
      </c>
      <c r="B63" s="2139">
        <v>1400</v>
      </c>
      <c r="C63" s="3972"/>
      <c r="D63" s="3972"/>
      <c r="E63" s="3972"/>
      <c r="F63" s="3973"/>
      <c r="G63" s="3973"/>
      <c r="H63" s="3973"/>
      <c r="I63" s="4038">
        <v>15492</v>
      </c>
      <c r="J63" s="4038"/>
      <c r="K63" s="4038"/>
      <c r="L63" s="4038"/>
      <c r="M63" s="4038">
        <v>14427</v>
      </c>
      <c r="N63" s="4038"/>
      <c r="O63" s="4038"/>
      <c r="P63" s="4038"/>
      <c r="Q63" s="4038">
        <v>22572</v>
      </c>
      <c r="R63" s="4038"/>
      <c r="S63" s="4038"/>
      <c r="T63" s="4039"/>
      <c r="U63" s="2055">
        <f t="shared" si="1"/>
        <v>6.16</v>
      </c>
    </row>
    <row r="64" spans="1:21" ht="15">
      <c r="A64" s="2138">
        <v>2400</v>
      </c>
      <c r="B64" s="2139">
        <v>1000</v>
      </c>
      <c r="C64" s="3972"/>
      <c r="D64" s="3972"/>
      <c r="E64" s="3972"/>
      <c r="F64" s="3973"/>
      <c r="G64" s="3973"/>
      <c r="H64" s="3973"/>
      <c r="I64" s="4038">
        <v>16820</v>
      </c>
      <c r="J64" s="4038"/>
      <c r="K64" s="4038"/>
      <c r="L64" s="4038"/>
      <c r="M64" s="4038">
        <v>15625</v>
      </c>
      <c r="N64" s="4038"/>
      <c r="O64" s="4038"/>
      <c r="P64" s="4038"/>
      <c r="Q64" s="4038">
        <v>24654</v>
      </c>
      <c r="R64" s="4038"/>
      <c r="S64" s="4038"/>
      <c r="T64" s="4039"/>
      <c r="U64" s="2055">
        <f t="shared" si="1"/>
        <v>6.16</v>
      </c>
    </row>
    <row r="65" spans="1:21" ht="15">
      <c r="A65" s="2138">
        <v>2400</v>
      </c>
      <c r="B65" s="2139">
        <v>1400</v>
      </c>
      <c r="C65" s="3972"/>
      <c r="D65" s="3972"/>
      <c r="E65" s="3972"/>
      <c r="F65" s="3973"/>
      <c r="G65" s="3973"/>
      <c r="H65" s="3973"/>
      <c r="I65" s="4038">
        <v>19272</v>
      </c>
      <c r="J65" s="4038"/>
      <c r="K65" s="4038"/>
      <c r="L65" s="4038"/>
      <c r="M65" s="4038">
        <v>17882</v>
      </c>
      <c r="N65" s="4038"/>
      <c r="O65" s="4038"/>
      <c r="P65" s="4038"/>
      <c r="Q65" s="4038">
        <v>27560</v>
      </c>
      <c r="R65" s="4038"/>
      <c r="S65" s="4038"/>
      <c r="T65" s="4039"/>
      <c r="U65" s="2055">
        <f t="shared" si="1"/>
        <v>6.16</v>
      </c>
    </row>
    <row r="66" spans="1:21" ht="12.75">
      <c r="A66" s="2087"/>
      <c r="B66" s="2134"/>
      <c r="C66" s="2134"/>
      <c r="D66" s="2134"/>
      <c r="E66" s="2134"/>
      <c r="F66" s="2134"/>
      <c r="G66" s="2134"/>
      <c r="H66" s="2134"/>
      <c r="I66" s="2134"/>
      <c r="J66" s="2134"/>
      <c r="T66" s="2069"/>
    </row>
    <row r="67" spans="1:21" ht="57" customHeight="1">
      <c r="A67" s="3974" t="s">
        <v>3777</v>
      </c>
      <c r="B67" s="3975"/>
      <c r="C67" s="3975"/>
      <c r="D67" s="3975"/>
      <c r="E67" s="3975"/>
      <c r="F67" s="3975"/>
      <c r="G67" s="3975"/>
      <c r="H67" s="3975"/>
      <c r="I67" s="3975"/>
      <c r="J67" s="3975"/>
      <c r="K67" s="3975"/>
      <c r="L67" s="3975"/>
      <c r="M67" s="3975"/>
      <c r="N67" s="3975"/>
      <c r="O67" s="3975"/>
      <c r="P67" s="3975"/>
      <c r="Q67" s="3975"/>
      <c r="R67" s="3975"/>
      <c r="S67" s="3975"/>
      <c r="T67" s="3976"/>
    </row>
    <row r="68" spans="1:21" ht="15">
      <c r="A68" s="2092"/>
      <c r="B68" s="2133"/>
      <c r="C68" s="2133"/>
      <c r="D68" s="2133"/>
      <c r="E68" s="2133"/>
      <c r="F68" s="2133"/>
      <c r="G68" s="2133"/>
      <c r="H68" s="2133"/>
      <c r="I68" s="2133"/>
      <c r="J68" s="2133"/>
      <c r="T68" s="2069"/>
    </row>
    <row r="69" spans="1:21" ht="18">
      <c r="A69" s="3977" t="s">
        <v>3766</v>
      </c>
      <c r="B69" s="3978"/>
      <c r="C69" s="3978"/>
      <c r="D69" s="3978"/>
      <c r="E69" s="3978"/>
      <c r="F69" s="3978"/>
      <c r="G69" s="2140"/>
      <c r="H69" s="2140"/>
      <c r="I69" s="2140"/>
      <c r="J69" s="2141"/>
      <c r="T69" s="2069"/>
    </row>
    <row r="70" spans="1:21" ht="15" customHeight="1">
      <c r="A70" s="3979" t="s">
        <v>3778</v>
      </c>
      <c r="B70" s="3980"/>
      <c r="C70" s="3980"/>
      <c r="D70" s="3980"/>
      <c r="E70" s="3980"/>
      <c r="F70" s="3980"/>
      <c r="G70" s="3980"/>
      <c r="H70" s="3980"/>
      <c r="I70" s="3980"/>
      <c r="J70" s="3980"/>
      <c r="K70" s="3980"/>
      <c r="L70" s="3980"/>
      <c r="M70" s="3980"/>
      <c r="N70" s="3980"/>
      <c r="O70" s="3980"/>
      <c r="P70" s="3980"/>
      <c r="Q70" s="3980"/>
      <c r="R70" s="3980"/>
      <c r="S70" s="3980"/>
      <c r="T70" s="3981"/>
    </row>
    <row r="71" spans="1:21" ht="15">
      <c r="A71" s="3982" t="s">
        <v>3768</v>
      </c>
      <c r="B71" s="3983"/>
      <c r="C71" s="3983"/>
      <c r="D71" s="3983"/>
      <c r="E71" s="3983"/>
      <c r="F71" s="3983"/>
      <c r="G71" s="3983"/>
      <c r="H71" s="3983"/>
      <c r="I71" s="3983"/>
      <c r="J71" s="2142"/>
      <c r="T71" s="2069"/>
    </row>
    <row r="72" spans="1:21" ht="15.75">
      <c r="A72" s="2096"/>
      <c r="B72" s="2097"/>
      <c r="C72" s="2097"/>
      <c r="D72" s="2097"/>
      <c r="E72" s="2097"/>
      <c r="F72" s="2097"/>
      <c r="G72" s="2097"/>
      <c r="H72" s="2097"/>
      <c r="I72" s="2097"/>
      <c r="J72" s="2142"/>
      <c r="T72" s="2069"/>
    </row>
    <row r="73" spans="1:21" ht="18.75" thickBot="1">
      <c r="A73" s="3984" t="s">
        <v>3769</v>
      </c>
      <c r="B73" s="3985"/>
      <c r="C73" s="3985"/>
      <c r="D73" s="3985"/>
      <c r="E73" s="3985"/>
      <c r="F73" s="3985"/>
      <c r="G73" s="3985"/>
      <c r="H73" s="3985"/>
      <c r="I73" s="3985"/>
      <c r="J73" s="3985"/>
      <c r="K73" s="3985"/>
      <c r="L73" s="3985"/>
      <c r="M73" s="3985"/>
      <c r="N73" s="3985"/>
      <c r="O73" s="3985"/>
      <c r="P73" s="3985"/>
      <c r="Q73" s="3985"/>
      <c r="R73" s="3985"/>
      <c r="S73" s="3985"/>
      <c r="T73" s="3986"/>
    </row>
    <row r="74" spans="1:21" ht="20.25">
      <c r="A74" s="2100"/>
      <c r="B74" s="2100"/>
      <c r="C74" s="2100"/>
      <c r="D74" s="2100"/>
      <c r="E74" s="2100"/>
      <c r="F74" s="2100"/>
      <c r="G74" s="2100"/>
      <c r="H74" s="2100"/>
      <c r="I74" s="2100"/>
      <c r="J74" s="2100"/>
    </row>
  </sheetData>
  <mergeCells count="87">
    <mergeCell ref="M65:P65"/>
    <mergeCell ref="A67:T67"/>
    <mergeCell ref="A69:F69"/>
    <mergeCell ref="A70:T70"/>
    <mergeCell ref="A71:I71"/>
    <mergeCell ref="I65:L65"/>
    <mergeCell ref="A73:T73"/>
    <mergeCell ref="C61:E65"/>
    <mergeCell ref="F61:H65"/>
    <mergeCell ref="I61:L61"/>
    <mergeCell ref="M61:P61"/>
    <mergeCell ref="Q61:T61"/>
    <mergeCell ref="Q65:T65"/>
    <mergeCell ref="I62:L62"/>
    <mergeCell ref="M62:P62"/>
    <mergeCell ref="Q62:T62"/>
    <mergeCell ref="I63:L63"/>
    <mergeCell ref="M63:P63"/>
    <mergeCell ref="Q63:T63"/>
    <mergeCell ref="I64:L64"/>
    <mergeCell ref="M64:P64"/>
    <mergeCell ref="Q64:T64"/>
    <mergeCell ref="C57:E60"/>
    <mergeCell ref="F57:H60"/>
    <mergeCell ref="I57:L57"/>
    <mergeCell ref="M57:P57"/>
    <mergeCell ref="Q57:T57"/>
    <mergeCell ref="I58:L58"/>
    <mergeCell ref="M58:P58"/>
    <mergeCell ref="Q58:T58"/>
    <mergeCell ref="I59:L59"/>
    <mergeCell ref="M59:P59"/>
    <mergeCell ref="Q59:T59"/>
    <mergeCell ref="I60:L60"/>
    <mergeCell ref="M60:P60"/>
    <mergeCell ref="Q60:T60"/>
    <mergeCell ref="C54:E56"/>
    <mergeCell ref="F54:H56"/>
    <mergeCell ref="I54:L54"/>
    <mergeCell ref="M54:P54"/>
    <mergeCell ref="Q54:T54"/>
    <mergeCell ref="I55:L55"/>
    <mergeCell ref="M55:P55"/>
    <mergeCell ref="Q55:T55"/>
    <mergeCell ref="I56:L56"/>
    <mergeCell ref="M56:P56"/>
    <mergeCell ref="Q56:T56"/>
    <mergeCell ref="C51:E53"/>
    <mergeCell ref="F51:H53"/>
    <mergeCell ref="I51:L51"/>
    <mergeCell ref="M51:P51"/>
    <mergeCell ref="Q51:T51"/>
    <mergeCell ref="I52:L52"/>
    <mergeCell ref="M52:P52"/>
    <mergeCell ref="Q52:T52"/>
    <mergeCell ref="I53:L53"/>
    <mergeCell ref="M53:P53"/>
    <mergeCell ref="Q53:T53"/>
    <mergeCell ref="A49:B49"/>
    <mergeCell ref="C49:H49"/>
    <mergeCell ref="I49:T49"/>
    <mergeCell ref="C50:E50"/>
    <mergeCell ref="F50:H50"/>
    <mergeCell ref="I50:L50"/>
    <mergeCell ref="M50:P50"/>
    <mergeCell ref="Q50:T50"/>
    <mergeCell ref="A40:T40"/>
    <mergeCell ref="A43:T43"/>
    <mergeCell ref="A45:T45"/>
    <mergeCell ref="A46:T46"/>
    <mergeCell ref="A47:T47"/>
    <mergeCell ref="B13:V13"/>
    <mergeCell ref="A36:T36"/>
    <mergeCell ref="A37:K37"/>
    <mergeCell ref="A38:T38"/>
    <mergeCell ref="A39:K39"/>
    <mergeCell ref="A7:V7"/>
    <mergeCell ref="A9:T9"/>
    <mergeCell ref="A11:T11"/>
    <mergeCell ref="A12:D12"/>
    <mergeCell ref="I12:L12"/>
    <mergeCell ref="A1:E3"/>
    <mergeCell ref="F1:M3"/>
    <mergeCell ref="N1:V3"/>
    <mergeCell ref="A4:Q4"/>
    <mergeCell ref="A5:H5"/>
    <mergeCell ref="J5:V5"/>
  </mergeCells>
  <printOptions horizontalCentered="1"/>
  <pageMargins left="3.937007874015748E-2" right="7.874015748031496E-2" top="3.937007874015748E-2" bottom="0" header="0.19685039370078741" footer="0.23622047244094491"/>
  <pageSetup paperSize="9" scale="5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002060"/>
  </sheetPr>
  <dimension ref="A1:S92"/>
  <sheetViews>
    <sheetView view="pageBreakPreview" zoomScaleNormal="75" zoomScaleSheetLayoutView="100" workbookViewId="0">
      <selection activeCell="O5" sqref="O5"/>
    </sheetView>
  </sheetViews>
  <sheetFormatPr defaultRowHeight="12"/>
  <cols>
    <col min="1" max="1" width="12.5703125" style="2055" customWidth="1"/>
    <col min="2" max="2" width="42.5703125" style="2055" customWidth="1"/>
    <col min="3" max="3" width="10.7109375" style="2076" customWidth="1"/>
    <col min="4" max="4" width="2.7109375" style="2055" customWidth="1"/>
    <col min="5" max="5" width="13.5703125" style="2055" customWidth="1"/>
    <col min="6" max="6" width="8.140625" style="2055" customWidth="1"/>
    <col min="7" max="7" width="6.7109375" style="2055" customWidth="1"/>
    <col min="8" max="8" width="7.5703125" style="2055" customWidth="1"/>
    <col min="9" max="10" width="7.85546875" style="2055" customWidth="1"/>
    <col min="11" max="11" width="8.28515625" style="2055" customWidth="1"/>
    <col min="12" max="12" width="11.42578125" style="2055" customWidth="1"/>
    <col min="13" max="16384" width="9.140625" style="2055"/>
  </cols>
  <sheetData>
    <row r="1" spans="1:12" ht="12" customHeight="1">
      <c r="A1" s="4040" t="s">
        <v>4070</v>
      </c>
      <c r="B1" s="4040"/>
      <c r="C1" s="4040"/>
      <c r="D1" s="4040"/>
      <c r="E1" s="4040"/>
      <c r="F1" s="4040"/>
      <c r="G1" s="4040"/>
      <c r="H1" s="4040"/>
      <c r="I1" s="4040"/>
      <c r="J1" s="4040"/>
      <c r="K1" s="4040"/>
      <c r="L1" s="4040"/>
    </row>
    <row r="2" spans="1:12" ht="29.25" customHeight="1">
      <c r="A2" s="4040"/>
      <c r="B2" s="4040"/>
      <c r="C2" s="4040"/>
      <c r="D2" s="4040"/>
      <c r="E2" s="4040"/>
      <c r="F2" s="4040"/>
      <c r="G2" s="4040"/>
      <c r="H2" s="4040"/>
      <c r="I2" s="4040"/>
      <c r="J2" s="4040"/>
      <c r="K2" s="4040"/>
      <c r="L2" s="4040"/>
    </row>
    <row r="3" spans="1:12" ht="25.5" customHeight="1" thickBot="1">
      <c r="A3" s="4040" t="s">
        <v>4071</v>
      </c>
      <c r="B3" s="4040"/>
      <c r="C3" s="4040"/>
      <c r="D3" s="4040"/>
      <c r="E3" s="4040"/>
      <c r="F3" s="4040"/>
      <c r="G3" s="4040"/>
      <c r="H3" s="4040"/>
      <c r="I3" s="4040"/>
      <c r="J3" s="4040"/>
      <c r="K3" s="4040"/>
      <c r="L3" s="4040"/>
    </row>
    <row r="4" spans="1:12" s="2144" customFormat="1" ht="36" customHeight="1">
      <c r="A4" s="4041" t="s">
        <v>4072</v>
      </c>
      <c r="B4" s="4042"/>
      <c r="C4" s="4043"/>
      <c r="D4" s="2291"/>
      <c r="E4" s="4041" t="s">
        <v>4073</v>
      </c>
      <c r="F4" s="4042"/>
      <c r="G4" s="4042"/>
      <c r="H4" s="4042"/>
      <c r="I4" s="4042"/>
      <c r="J4" s="4042"/>
      <c r="K4" s="4042"/>
      <c r="L4" s="4043"/>
    </row>
    <row r="5" spans="1:12" ht="39.75" customHeight="1" thickBot="1">
      <c r="A5" s="2312" t="s">
        <v>3779</v>
      </c>
      <c r="B5" s="2313" t="s">
        <v>3780</v>
      </c>
      <c r="C5" s="2314" t="s">
        <v>990</v>
      </c>
      <c r="D5" s="2292"/>
      <c r="E5" s="2312" t="s">
        <v>3779</v>
      </c>
      <c r="F5" s="4044" t="s">
        <v>3780</v>
      </c>
      <c r="G5" s="4044"/>
      <c r="H5" s="4044"/>
      <c r="I5" s="4044"/>
      <c r="J5" s="4044"/>
      <c r="K5" s="4044"/>
      <c r="L5" s="2314" t="s">
        <v>990</v>
      </c>
    </row>
    <row r="6" spans="1:12" ht="13.5" thickBot="1">
      <c r="A6" s="2309" t="s">
        <v>3781</v>
      </c>
      <c r="B6" s="2310" t="s">
        <v>3782</v>
      </c>
      <c r="C6" s="2311"/>
      <c r="E6" s="2309" t="s">
        <v>3783</v>
      </c>
      <c r="F6" s="4045" t="s">
        <v>3782</v>
      </c>
      <c r="G6" s="4045"/>
      <c r="H6" s="4045"/>
      <c r="I6" s="4045"/>
      <c r="J6" s="4045"/>
      <c r="K6" s="4045"/>
      <c r="L6" s="2311"/>
    </row>
    <row r="7" spans="1:12" ht="27" customHeight="1">
      <c r="A7" s="2293" t="s">
        <v>3784</v>
      </c>
      <c r="B7" s="2294" t="s">
        <v>3785</v>
      </c>
      <c r="C7" s="2295">
        <f>'Электроприводы BELIMO (2)'!N15*'Электроприводы BELIMO (2)'!O15</f>
        <v>55580.447999999997</v>
      </c>
      <c r="E7" s="2296" t="s">
        <v>3786</v>
      </c>
      <c r="F7" s="4046" t="s">
        <v>3787</v>
      </c>
      <c r="G7" s="4046"/>
      <c r="H7" s="4046"/>
      <c r="I7" s="4046"/>
      <c r="J7" s="4046"/>
      <c r="K7" s="4046"/>
      <c r="L7" s="2297">
        <f>('Электроприводы BELIMO (2)'!L15*'Электроприводы BELIMO (2)'!M15)*'Электроприводы BELIMO (2)'!O15</f>
        <v>87076.035199999998</v>
      </c>
    </row>
    <row r="8" spans="1:12" ht="27" customHeight="1">
      <c r="A8" s="2145" t="s">
        <v>3788</v>
      </c>
      <c r="B8" s="2146" t="s">
        <v>3787</v>
      </c>
      <c r="C8" s="1907" t="s">
        <v>3789</v>
      </c>
      <c r="E8" s="2147" t="s">
        <v>3790</v>
      </c>
      <c r="F8" s="4047" t="s">
        <v>3791</v>
      </c>
      <c r="G8" s="4047"/>
      <c r="H8" s="4047"/>
      <c r="I8" s="4047"/>
      <c r="J8" s="4047"/>
      <c r="K8" s="4047"/>
      <c r="L8" s="2091">
        <f>('Электроприводы BELIMO (2)'!L16*'Электроприводы BELIMO (2)'!M16)*'Электроприводы BELIMO (2)'!O16</f>
        <v>101897.488</v>
      </c>
    </row>
    <row r="9" spans="1:12" ht="27" customHeight="1">
      <c r="A9" s="2145" t="s">
        <v>3792</v>
      </c>
      <c r="B9" s="2146" t="s">
        <v>3793</v>
      </c>
      <c r="C9" s="1907">
        <f>'Электроприводы BELIMO (2)'!N17*'Электроприводы BELIMO (2)'!O17</f>
        <v>51411.914400000001</v>
      </c>
      <c r="E9" s="2147" t="s">
        <v>3794</v>
      </c>
      <c r="F9" s="4047" t="s">
        <v>3795</v>
      </c>
      <c r="G9" s="4047"/>
      <c r="H9" s="4047"/>
      <c r="I9" s="4047"/>
      <c r="J9" s="4047"/>
      <c r="K9" s="4047"/>
      <c r="L9" s="2091">
        <f>('Электроприводы BELIMO (2)'!L17*'Электроприводы BELIMO (2)'!M17)*'Электроприводы BELIMO (2)'!O17</f>
        <v>81054.820000000007</v>
      </c>
    </row>
    <row r="10" spans="1:12" ht="27" customHeight="1">
      <c r="A10" s="2145" t="s">
        <v>3796</v>
      </c>
      <c r="B10" s="2146" t="s">
        <v>3797</v>
      </c>
      <c r="C10" s="1907">
        <f>'Электроприводы BELIMO (2)'!N18*'Электроприводы BELIMO (2)'!O18</f>
        <v>53264.596000000005</v>
      </c>
      <c r="E10" s="2147" t="s">
        <v>3798</v>
      </c>
      <c r="F10" s="4047" t="s">
        <v>3799</v>
      </c>
      <c r="G10" s="4047"/>
      <c r="H10" s="4047"/>
      <c r="I10" s="4047"/>
      <c r="J10" s="4047"/>
      <c r="K10" s="4047"/>
      <c r="L10" s="2091">
        <f>('Электроприводы BELIMO (2)'!L18*'Электроприводы BELIMO (2)'!M18)*'Электроприводы BELIMO (2)'!O18</f>
        <v>101434.31760000001</v>
      </c>
    </row>
    <row r="11" spans="1:12" ht="27" customHeight="1">
      <c r="A11" s="2145" t="s">
        <v>3800</v>
      </c>
      <c r="B11" s="2146" t="s">
        <v>3801</v>
      </c>
      <c r="C11" s="1907" t="s">
        <v>3789</v>
      </c>
      <c r="E11" s="2147" t="s">
        <v>3802</v>
      </c>
      <c r="F11" s="4047" t="s">
        <v>3803</v>
      </c>
      <c r="G11" s="4047"/>
      <c r="H11" s="4047"/>
      <c r="I11" s="4047"/>
      <c r="J11" s="4047"/>
      <c r="K11" s="4047"/>
      <c r="L11" s="2091">
        <f>('Электроприводы BELIMO (2)'!L19*'Электроприводы BELIMO (2)'!M19)*'Электроприводы BELIMO (2)'!O19</f>
        <v>94949.932000000001</v>
      </c>
    </row>
    <row r="12" spans="1:12" ht="27" customHeight="1" thickBot="1">
      <c r="A12" s="2299" t="s">
        <v>3804</v>
      </c>
      <c r="B12" s="2300" t="s">
        <v>3805</v>
      </c>
      <c r="C12" s="2301" t="s">
        <v>3789</v>
      </c>
      <c r="E12" s="2147" t="s">
        <v>3806</v>
      </c>
      <c r="F12" s="4047" t="s">
        <v>3807</v>
      </c>
      <c r="G12" s="4047"/>
      <c r="H12" s="4047"/>
      <c r="I12" s="4047"/>
      <c r="J12" s="4047"/>
      <c r="K12" s="4047"/>
      <c r="L12" s="2091">
        <f>('Электроприводы BELIMO (2)'!L20*'Электроприводы BELIMO (2)'!M20)*'Электроприводы BELIMO (2)'!O20</f>
        <v>111624.06640000001</v>
      </c>
    </row>
    <row r="13" spans="1:12" ht="24" customHeight="1" thickBot="1">
      <c r="A13" s="2309" t="s">
        <v>3808</v>
      </c>
      <c r="B13" s="2310" t="s">
        <v>3782</v>
      </c>
      <c r="C13" s="2311"/>
      <c r="E13" s="2302" t="s">
        <v>3809</v>
      </c>
      <c r="F13" s="4048" t="s">
        <v>3810</v>
      </c>
      <c r="G13" s="4048"/>
      <c r="H13" s="4048"/>
      <c r="I13" s="4048"/>
      <c r="J13" s="4048"/>
      <c r="K13" s="4048"/>
      <c r="L13" s="2303">
        <f>('Электроприводы BELIMO (2)'!L21*'Электроприводы BELIMO (2)'!M21)*'Электроприводы BELIMO (2)'!O21</f>
        <v>114403.0888</v>
      </c>
    </row>
    <row r="14" spans="1:12" ht="15.75" thickBot="1">
      <c r="A14" s="2305" t="s">
        <v>3811</v>
      </c>
      <c r="B14" s="2294" t="s">
        <v>3812</v>
      </c>
      <c r="C14" s="2295">
        <f>'Электроприводы BELIMO (2)'!N22*'Электроприводы BELIMO (2)'!O22</f>
        <v>61138.4928</v>
      </c>
      <c r="E14" s="2309" t="s">
        <v>3813</v>
      </c>
      <c r="F14" s="4045" t="s">
        <v>3814</v>
      </c>
      <c r="G14" s="4045"/>
      <c r="H14" s="4045"/>
      <c r="I14" s="4045"/>
      <c r="J14" s="4045"/>
      <c r="K14" s="4045"/>
      <c r="L14" s="2311"/>
    </row>
    <row r="15" spans="1:12" ht="27" customHeight="1">
      <c r="A15" s="2150" t="s">
        <v>3815</v>
      </c>
      <c r="B15" s="2146" t="s">
        <v>3816</v>
      </c>
      <c r="C15" s="1907">
        <f>'Электроприводы BELIMO (2)'!N23*'Электроприводы BELIMO (2)'!O23</f>
        <v>69475.56</v>
      </c>
      <c r="E15" s="2296" t="s">
        <v>3817</v>
      </c>
      <c r="F15" s="4046" t="s">
        <v>3787</v>
      </c>
      <c r="G15" s="4046"/>
      <c r="H15" s="4046"/>
      <c r="I15" s="4046"/>
      <c r="J15" s="4046"/>
      <c r="K15" s="4046"/>
      <c r="L15" s="2297">
        <f>('Электроприводы BELIMO (2)'!L23*'Электроприводы BELIMO (2)'!M23)*'Электроприводы BELIMO (2)'!O23</f>
        <v>109308.2144</v>
      </c>
    </row>
    <row r="16" spans="1:12" ht="27" customHeight="1">
      <c r="A16" s="2150" t="s">
        <v>3818</v>
      </c>
      <c r="B16" s="2146" t="s">
        <v>3819</v>
      </c>
      <c r="C16" s="1907">
        <f>'Электроприводы BELIMO (2)'!N24*'Электроприводы BELIMO (2)'!O24</f>
        <v>61138.4928</v>
      </c>
      <c r="E16" s="2147" t="s">
        <v>3820</v>
      </c>
      <c r="F16" s="4047" t="s">
        <v>3791</v>
      </c>
      <c r="G16" s="4047"/>
      <c r="H16" s="4047"/>
      <c r="I16" s="4047"/>
      <c r="J16" s="4047"/>
      <c r="K16" s="4047"/>
      <c r="L16" s="2091">
        <f>('Электроприводы BELIMO (2)'!L24*'Электроприводы BELIMO (2)'!M24)*'Электроприводы BELIMO (2)'!O24</f>
        <v>124592.83760000001</v>
      </c>
    </row>
    <row r="17" spans="1:12" ht="27" customHeight="1">
      <c r="A17" s="2150" t="s">
        <v>3821</v>
      </c>
      <c r="B17" s="2146" t="s">
        <v>3822</v>
      </c>
      <c r="C17" s="1907">
        <f>'Электроприводы BELIMO (2)'!N25*'Электроприводы BELIMO (2)'!O25</f>
        <v>69475.56</v>
      </c>
      <c r="E17" s="2147" t="s">
        <v>3823</v>
      </c>
      <c r="F17" s="4047" t="s">
        <v>3795</v>
      </c>
      <c r="G17" s="4047"/>
      <c r="H17" s="4047"/>
      <c r="I17" s="4047"/>
      <c r="J17" s="4047"/>
      <c r="K17" s="4047"/>
      <c r="L17" s="2091">
        <f>('Электроприводы BELIMO (2)'!L25*'Электроприводы BELIMO (2)'!M25)*'Электроприводы BELIMO (2)'!O25</f>
        <v>101434.31760000001</v>
      </c>
    </row>
    <row r="18" spans="1:12" ht="27" customHeight="1" thickBot="1">
      <c r="A18" s="2304" t="s">
        <v>3824</v>
      </c>
      <c r="B18" s="2300" t="s">
        <v>3825</v>
      </c>
      <c r="C18" s="2301">
        <f>'Электроприводы BELIMO (2)'!N26*'Электроприводы BELIMO (2)'!O26</f>
        <v>86149.694400000008</v>
      </c>
      <c r="E18" s="2147" t="s">
        <v>3826</v>
      </c>
      <c r="F18" s="4047" t="s">
        <v>3799</v>
      </c>
      <c r="G18" s="4047"/>
      <c r="H18" s="4047"/>
      <c r="I18" s="4047"/>
      <c r="J18" s="4047"/>
      <c r="K18" s="4047"/>
      <c r="L18" s="2091">
        <f>('Электроприводы BELIMO (2)'!L26*'Электроприводы BELIMO (2)'!M26)*'Электроприводы BELIMO (2)'!O26</f>
        <v>124592.83760000001</v>
      </c>
    </row>
    <row r="19" spans="1:12" ht="15.75" thickBot="1">
      <c r="A19" s="2309" t="s">
        <v>3827</v>
      </c>
      <c r="B19" s="2310" t="s">
        <v>3828</v>
      </c>
      <c r="C19" s="2311"/>
      <c r="E19" s="2147" t="s">
        <v>3829</v>
      </c>
      <c r="F19" s="4047" t="s">
        <v>3803</v>
      </c>
      <c r="G19" s="4047"/>
      <c r="H19" s="4047"/>
      <c r="I19" s="4047"/>
      <c r="J19" s="4047"/>
      <c r="K19" s="4047"/>
      <c r="L19" s="2091">
        <f>('Электроприводы BELIMO (2)'!L27*'Электроприводы BELIMO (2)'!M27)*'Электроприводы BELIMO (2)'!O27</f>
        <v>116255.77039999999</v>
      </c>
    </row>
    <row r="20" spans="1:12" ht="27" customHeight="1">
      <c r="A20" s="2305" t="s">
        <v>3830</v>
      </c>
      <c r="B20" s="2294" t="s">
        <v>3785</v>
      </c>
      <c r="C20" s="2295">
        <f>'Электроприводы BELIMO (2)'!N28*'Электроприводы BELIMO (2)'!O28</f>
        <v>58822.640800000008</v>
      </c>
      <c r="E20" s="2147" t="s">
        <v>3831</v>
      </c>
      <c r="F20" s="4047" t="s">
        <v>3807</v>
      </c>
      <c r="G20" s="4047"/>
      <c r="H20" s="4047"/>
      <c r="I20" s="4047"/>
      <c r="J20" s="4047"/>
      <c r="K20" s="4047"/>
      <c r="L20" s="2091">
        <f>('Электроприводы BELIMO (2)'!L28*'Электроприводы BELIMO (2)'!M28)*'Электроприводы BELIMO (2)'!O28</f>
        <v>136172.09760000001</v>
      </c>
    </row>
    <row r="21" spans="1:12" ht="27" customHeight="1">
      <c r="A21" s="2150" t="s">
        <v>3832</v>
      </c>
      <c r="B21" s="2146" t="s">
        <v>3791</v>
      </c>
      <c r="C21" s="1907">
        <f>'Электроприводы BELIMO (2)'!N29*'Электроприводы BELIMO (2)'!O29</f>
        <v>67159.707999999999</v>
      </c>
      <c r="E21" s="2147" t="s">
        <v>3833</v>
      </c>
      <c r="F21" s="4047" t="s">
        <v>3834</v>
      </c>
      <c r="G21" s="4047"/>
      <c r="H21" s="4047"/>
      <c r="I21" s="4047"/>
      <c r="J21" s="4047"/>
      <c r="K21" s="4047"/>
      <c r="L21" s="2091">
        <f>('Электроприводы BELIMO (2)'!L29*'Электроприводы BELIMO (2)'!M29)*'Электроприводы BELIMO (2)'!O29</f>
        <v>146825.01680000001</v>
      </c>
    </row>
    <row r="22" spans="1:12" ht="27" customHeight="1" thickBot="1">
      <c r="A22" s="2150" t="s">
        <v>3835</v>
      </c>
      <c r="B22" s="2146" t="s">
        <v>3836</v>
      </c>
      <c r="C22" s="1907">
        <f>'Электроприводы BELIMO (2)'!N30*'Электроприводы BELIMO (2)'!O30</f>
        <v>61138.4928</v>
      </c>
      <c r="E22" s="2302" t="s">
        <v>3837</v>
      </c>
      <c r="F22" s="4048" t="s">
        <v>3810</v>
      </c>
      <c r="G22" s="4048"/>
      <c r="H22" s="4048"/>
      <c r="I22" s="4048"/>
      <c r="J22" s="4048"/>
      <c r="K22" s="4048"/>
      <c r="L22" s="2303">
        <f>('Электроприводы BELIMO (2)'!L30*'Электроприводы BELIMO (2)'!M30)*'Электроприводы BELIMO (2)'!O30</f>
        <v>140803.80160000001</v>
      </c>
    </row>
    <row r="23" spans="1:12" ht="29.25" customHeight="1" thickBot="1">
      <c r="A23" s="2150" t="s">
        <v>3838</v>
      </c>
      <c r="B23" s="2146" t="s">
        <v>3797</v>
      </c>
      <c r="C23" s="1907">
        <f>'Электроприводы BELIMO (2)'!N31*'Электроприводы BELIMO (2)'!O31</f>
        <v>58822.640800000008</v>
      </c>
      <c r="E23" s="2309" t="s">
        <v>4068</v>
      </c>
      <c r="F23" s="4045" t="s">
        <v>3839</v>
      </c>
      <c r="G23" s="4045"/>
      <c r="H23" s="4045"/>
      <c r="I23" s="4045"/>
      <c r="J23" s="4045"/>
      <c r="K23" s="4045"/>
      <c r="L23" s="2311"/>
    </row>
    <row r="24" spans="1:12" ht="27" customHeight="1">
      <c r="A24" s="2150" t="s">
        <v>3840</v>
      </c>
      <c r="B24" s="2146" t="s">
        <v>3803</v>
      </c>
      <c r="C24" s="1907">
        <f>'Электроприводы BELIMO (2)'!N32*'Электроприводы BELIMO (2)'!O32</f>
        <v>67159.707999999999</v>
      </c>
      <c r="E24" s="2296" t="s">
        <v>3841</v>
      </c>
      <c r="F24" s="4046" t="s">
        <v>3787</v>
      </c>
      <c r="G24" s="4046"/>
      <c r="H24" s="4046"/>
      <c r="I24" s="4046"/>
      <c r="J24" s="4046"/>
      <c r="K24" s="4046"/>
      <c r="L24" s="2297">
        <f>('Электроприводы BELIMO (2)'!L32*'Электроприводы BELIMO (2)'!M32)*'Электроприводы BELIMO (2)'!O32</f>
        <v>138024.77919999999</v>
      </c>
    </row>
    <row r="25" spans="1:12" ht="27" customHeight="1">
      <c r="A25" s="2150" t="s">
        <v>3842</v>
      </c>
      <c r="B25" s="2146" t="s">
        <v>3843</v>
      </c>
      <c r="C25" s="1907">
        <f>'Электроприводы BELIMO (2)'!N33*'Электроприводы BELIMO (2)'!O33</f>
        <v>61138.4928</v>
      </c>
      <c r="E25" s="2147" t="s">
        <v>3844</v>
      </c>
      <c r="F25" s="4047" t="s">
        <v>3845</v>
      </c>
      <c r="G25" s="4047"/>
      <c r="H25" s="4047"/>
      <c r="I25" s="4047"/>
      <c r="J25" s="4047"/>
      <c r="K25" s="4047"/>
      <c r="L25" s="2091">
        <f>('Электроприводы BELIMO (2)'!L33*'Электроприводы BELIMO (2)'!M33)*'Электроприводы BELIMO (2)'!O33</f>
        <v>157941.10640000002</v>
      </c>
    </row>
    <row r="26" spans="1:12" ht="27" customHeight="1">
      <c r="A26" s="2150" t="s">
        <v>3846</v>
      </c>
      <c r="B26" s="2146" t="s">
        <v>3807</v>
      </c>
      <c r="C26" s="1907">
        <f>'Электроприводы BELIMO (2)'!N34*'Электроприводы BELIMO (2)'!O34</f>
        <v>83370.672000000006</v>
      </c>
      <c r="E26" s="2147" t="s">
        <v>3847</v>
      </c>
      <c r="F26" s="4047" t="s">
        <v>3795</v>
      </c>
      <c r="G26" s="4047"/>
      <c r="H26" s="4047"/>
      <c r="I26" s="4047"/>
      <c r="J26" s="4047"/>
      <c r="K26" s="4047"/>
      <c r="L26" s="2091">
        <f>('Электроприводы BELIMO (2)'!L34*'Электроприводы BELIMO (2)'!M34)*'Электроприводы BELIMO (2)'!O34</f>
        <v>116255.77039999999</v>
      </c>
    </row>
    <row r="27" spans="1:12" ht="27" customHeight="1">
      <c r="A27" s="2150" t="s">
        <v>3848</v>
      </c>
      <c r="B27" s="2146" t="s">
        <v>3849</v>
      </c>
      <c r="C27" s="1907">
        <f>'Электроприводы BELIMO (2)'!N35*'Электроприводы BELIMO (2)'!O35</f>
        <v>86149.694400000008</v>
      </c>
      <c r="E27" s="2147" t="s">
        <v>3850</v>
      </c>
      <c r="F27" s="4047" t="s">
        <v>3803</v>
      </c>
      <c r="G27" s="4047"/>
      <c r="H27" s="4047"/>
      <c r="I27" s="4047"/>
      <c r="J27" s="4047"/>
      <c r="K27" s="4047"/>
      <c r="L27" s="2091">
        <f>('Электроприводы BELIMO (2)'!L35*'Электроприводы BELIMO (2)'!M35)*'Электроприводы BELIMO (2)'!O35</f>
        <v>146825.01680000001</v>
      </c>
    </row>
    <row r="28" spans="1:12" ht="27" customHeight="1" thickBot="1">
      <c r="A28" s="2150" t="s">
        <v>3851</v>
      </c>
      <c r="B28" s="2146" t="s">
        <v>3852</v>
      </c>
      <c r="C28" s="1907">
        <f>'Электроприводы BELIMO (2)'!N36*'Электроприводы BELIMO (2)'!O36</f>
        <v>100971.14719999999</v>
      </c>
      <c r="E28" s="2302" t="s">
        <v>3853</v>
      </c>
      <c r="F28" s="4048" t="s">
        <v>3807</v>
      </c>
      <c r="G28" s="4048"/>
      <c r="H28" s="4048"/>
      <c r="I28" s="4048"/>
      <c r="J28" s="4048"/>
      <c r="K28" s="4048"/>
      <c r="L28" s="2303">
        <f>('Электроприводы BELIMO (2)'!L36*'Электроприводы BELIMO (2)'!M36)*'Электроприводы BELIMO (2)'!O36</f>
        <v>161183.29920000001</v>
      </c>
    </row>
    <row r="29" spans="1:12" ht="26.25" thickBot="1">
      <c r="A29" s="2304" t="s">
        <v>3854</v>
      </c>
      <c r="B29" s="2300" t="s">
        <v>3855</v>
      </c>
      <c r="C29" s="2301">
        <f>'Электроприводы BELIMO (2)'!N37*'Электроприводы BELIMO (2)'!O37</f>
        <v>91244.568800000008</v>
      </c>
      <c r="E29" s="2309" t="s">
        <v>4069</v>
      </c>
      <c r="F29" s="4045" t="s">
        <v>3839</v>
      </c>
      <c r="G29" s="4045"/>
      <c r="H29" s="4045"/>
      <c r="I29" s="4045"/>
      <c r="J29" s="4045"/>
      <c r="K29" s="4045"/>
      <c r="L29" s="2311"/>
    </row>
    <row r="30" spans="1:12" ht="15.75" thickBot="1">
      <c r="A30" s="2309" t="s">
        <v>3856</v>
      </c>
      <c r="B30" s="2310" t="s">
        <v>3857</v>
      </c>
      <c r="C30" s="2311"/>
      <c r="E30" s="2296" t="s">
        <v>3858</v>
      </c>
      <c r="F30" s="4046" t="s">
        <v>3787</v>
      </c>
      <c r="G30" s="4046"/>
      <c r="H30" s="4046"/>
      <c r="I30" s="4046"/>
      <c r="J30" s="4046"/>
      <c r="K30" s="4046"/>
      <c r="L30" s="2297">
        <f>('Электроприводы BELIMO (2)'!L38*'Электроприводы BELIMO (2)'!M38)*'Электроприводы BELIMO (2)'!O38</f>
        <v>138024.77919999999</v>
      </c>
    </row>
    <row r="31" spans="1:12" ht="27" customHeight="1">
      <c r="A31" s="2305" t="s">
        <v>3859</v>
      </c>
      <c r="B31" s="2294" t="s">
        <v>3785</v>
      </c>
      <c r="C31" s="2295">
        <f>'Электроприводы BELIMO (2)'!N39*'Электроприводы BELIMO (2)'!O39</f>
        <v>73644.093600000007</v>
      </c>
      <c r="E31" s="2147" t="s">
        <v>3860</v>
      </c>
      <c r="F31" s="4047" t="s">
        <v>3861</v>
      </c>
      <c r="G31" s="4047"/>
      <c r="H31" s="4047"/>
      <c r="I31" s="4047"/>
      <c r="J31" s="4047"/>
      <c r="K31" s="4047"/>
      <c r="L31" s="2091">
        <f>('Электроприводы BELIMO (2)'!L39*'Электроприводы BELIMO (2)'!M39)*'Электроприводы BELIMO (2)'!O39</f>
        <v>157941.10640000002</v>
      </c>
    </row>
    <row r="32" spans="1:12" ht="27" customHeight="1">
      <c r="A32" s="2150" t="s">
        <v>3862</v>
      </c>
      <c r="B32" s="2146" t="s">
        <v>3791</v>
      </c>
      <c r="C32" s="1907">
        <f>'Электроприводы BELIMO (2)'!N40*'Электроприводы BELIMO (2)'!O40</f>
        <v>88465.546399999992</v>
      </c>
      <c r="E32" s="2147" t="s">
        <v>3863</v>
      </c>
      <c r="F32" s="4047" t="s">
        <v>3795</v>
      </c>
      <c r="G32" s="4047"/>
      <c r="H32" s="4047"/>
      <c r="I32" s="4047"/>
      <c r="J32" s="4047"/>
      <c r="K32" s="4047"/>
      <c r="L32" s="2091">
        <f>('Электроприводы BELIMO (2)'!L40*'Электроприводы BELIMO (2)'!M40)*'Электроприводы BELIMO (2)'!O40</f>
        <v>116255.77039999999</v>
      </c>
    </row>
    <row r="33" spans="1:19" ht="27" customHeight="1">
      <c r="A33" s="2150" t="s">
        <v>3864</v>
      </c>
      <c r="B33" s="2146" t="s">
        <v>3797</v>
      </c>
      <c r="C33" s="1907">
        <f>'Электроприводы BELIMO (2)'!N41*'Электроприводы BELIMO (2)'!O41</f>
        <v>70865.071200000006</v>
      </c>
      <c r="E33" s="2147" t="s">
        <v>3865</v>
      </c>
      <c r="F33" s="4047" t="s">
        <v>3799</v>
      </c>
      <c r="G33" s="4047"/>
      <c r="H33" s="4047"/>
      <c r="I33" s="4047"/>
      <c r="J33" s="4047"/>
      <c r="K33" s="4047"/>
      <c r="L33" s="2091">
        <f>('Электроприводы BELIMO (2)'!L41*'Электроприводы BELIMO (2)'!M41)*'Электроприводы BELIMO (2)'!O41</f>
        <v>167667.68480000002</v>
      </c>
    </row>
    <row r="34" spans="1:19" ht="27" customHeight="1">
      <c r="A34" s="2150" t="s">
        <v>3866</v>
      </c>
      <c r="B34" s="2146" t="s">
        <v>3803</v>
      </c>
      <c r="C34" s="1907">
        <f>'Электроприводы BELIMO (2)'!N42*'Электроприводы BELIMO (2)'!O42</f>
        <v>86149.694400000008</v>
      </c>
      <c r="E34" s="2147" t="s">
        <v>3867</v>
      </c>
      <c r="F34" s="4047" t="s">
        <v>3868</v>
      </c>
      <c r="G34" s="4047"/>
      <c r="H34" s="4047"/>
      <c r="I34" s="4047"/>
      <c r="J34" s="4047"/>
      <c r="K34" s="4047"/>
      <c r="L34" s="2091">
        <f>('Электроприводы BELIMO (2)'!L42*'Электроприводы BELIMO (2)'!M42)*'Электроприводы BELIMO (2)'!O42</f>
        <v>132466.73440000002</v>
      </c>
    </row>
    <row r="35" spans="1:19" ht="27" customHeight="1">
      <c r="A35" s="2150" t="s">
        <v>3869</v>
      </c>
      <c r="B35" s="2146" t="s">
        <v>3807</v>
      </c>
      <c r="C35" s="1907">
        <f>'Электроприводы BELIMO (2)'!N43*'Электроприводы BELIMO (2)'!O43</f>
        <v>109308.2144</v>
      </c>
      <c r="E35" s="2147" t="s">
        <v>3870</v>
      </c>
      <c r="F35" s="4047" t="s">
        <v>3871</v>
      </c>
      <c r="G35" s="4047"/>
      <c r="H35" s="4047"/>
      <c r="I35" s="4047"/>
      <c r="J35" s="4047"/>
      <c r="K35" s="4047"/>
      <c r="L35" s="2091">
        <f>('Электроприводы BELIMO (2)'!L43*'Электроприводы BELIMO (2)'!M43)*'Электроприводы BELIMO (2)'!O43</f>
        <v>147288.18720000001</v>
      </c>
    </row>
    <row r="36" spans="1:19" ht="27" customHeight="1">
      <c r="A36" s="2150" t="s">
        <v>3872</v>
      </c>
      <c r="B36" s="2146" t="s">
        <v>3852</v>
      </c>
      <c r="C36" s="1907">
        <f>'Электроприводы BELIMO (2)'!N44*'Электроприводы BELIMO (2)'!O44</f>
        <v>126445.5192</v>
      </c>
      <c r="E36" s="2147" t="s">
        <v>3873</v>
      </c>
      <c r="F36" s="4047" t="s">
        <v>3874</v>
      </c>
      <c r="G36" s="4047"/>
      <c r="H36" s="4047"/>
      <c r="I36" s="4047"/>
      <c r="J36" s="4047"/>
      <c r="K36" s="4047"/>
      <c r="L36" s="2091">
        <f>('Электроприводы BELIMO (2)'!L44*'Электроприводы BELIMO (2)'!M44)*'Электроприводы BELIMO (2)'!O44</f>
        <v>163962.32160000002</v>
      </c>
    </row>
    <row r="37" spans="1:19" ht="27" customHeight="1" thickBot="1">
      <c r="A37" s="2304" t="s">
        <v>3875</v>
      </c>
      <c r="B37" s="2300" t="s">
        <v>3876</v>
      </c>
      <c r="C37" s="2301">
        <f>'Электроприводы BELIMO (2)'!N45*'Электроприводы BELIMO (2)'!O45</f>
        <v>116718.94080000001</v>
      </c>
      <c r="E37" s="2302" t="s">
        <v>3877</v>
      </c>
      <c r="F37" s="4048" t="s">
        <v>3810</v>
      </c>
      <c r="G37" s="4048"/>
      <c r="H37" s="4048"/>
      <c r="I37" s="4048"/>
      <c r="J37" s="4048"/>
      <c r="K37" s="4048"/>
      <c r="L37" s="2303">
        <f>('Электроприводы BELIMO (2)'!L45*'Электроприводы BELIMO (2)'!M45)*'Электроприводы BELIMO (2)'!O45</f>
        <v>167667.68480000002</v>
      </c>
      <c r="S37" s="2152"/>
    </row>
    <row r="38" spans="1:19" ht="13.5" thickBot="1">
      <c r="A38" s="2309" t="s">
        <v>3878</v>
      </c>
      <c r="B38" s="2310" t="s">
        <v>3879</v>
      </c>
      <c r="C38" s="2311"/>
      <c r="E38" s="2309" t="s">
        <v>3880</v>
      </c>
      <c r="F38" s="4045" t="s">
        <v>3879</v>
      </c>
      <c r="G38" s="4045"/>
      <c r="H38" s="4045"/>
      <c r="I38" s="4045"/>
      <c r="J38" s="4045"/>
      <c r="K38" s="4045"/>
      <c r="L38" s="2311"/>
    </row>
    <row r="39" spans="1:19" ht="27" customHeight="1">
      <c r="A39" s="2305" t="s">
        <v>3881</v>
      </c>
      <c r="B39" s="2294" t="s">
        <v>3785</v>
      </c>
      <c r="C39" s="2295">
        <f>'Электроприводы BELIMO (2)'!N47*'Электроприводы BELIMO (2)'!O47</f>
        <v>84760.183199999999</v>
      </c>
      <c r="E39" s="2306" t="s">
        <v>3882</v>
      </c>
      <c r="F39" s="4046" t="s">
        <v>3787</v>
      </c>
      <c r="G39" s="4046"/>
      <c r="H39" s="4046"/>
      <c r="I39" s="4046"/>
      <c r="J39" s="4046"/>
      <c r="K39" s="4046"/>
      <c r="L39" s="2297">
        <f>('Электроприводы BELIMO (2)'!L47*'Электроприводы BELIMO (2)'!M47)*'Электроприводы BELIMO (2)'!O47</f>
        <v>164425.492</v>
      </c>
      <c r="N39" s="2154"/>
      <c r="O39" s="2155"/>
      <c r="P39" s="2156"/>
    </row>
    <row r="40" spans="1:19" ht="27" customHeight="1">
      <c r="A40" s="2150" t="s">
        <v>3883</v>
      </c>
      <c r="B40" s="2146" t="s">
        <v>3791</v>
      </c>
      <c r="C40" s="1907">
        <f>'Электроприводы BELIMO (2)'!N48*'Электроприводы BELIMO (2)'!O48</f>
        <v>105139.6808</v>
      </c>
      <c r="E40" s="2153" t="s">
        <v>3884</v>
      </c>
      <c r="F40" s="4047" t="s">
        <v>3845</v>
      </c>
      <c r="G40" s="4047"/>
      <c r="H40" s="4047"/>
      <c r="I40" s="4047"/>
      <c r="J40" s="4047"/>
      <c r="K40" s="4047"/>
      <c r="L40" s="2091">
        <f>('Электроприводы BELIMO (2)'!L48*'Электроприводы BELIMO (2)'!M48)*'Электроприводы BELIMO (2)'!O48</f>
        <v>179710.1152</v>
      </c>
    </row>
    <row r="41" spans="1:19" ht="27" customHeight="1">
      <c r="A41" s="2150" t="s">
        <v>3885</v>
      </c>
      <c r="B41" s="2146" t="s">
        <v>3797</v>
      </c>
      <c r="C41" s="1907">
        <f>'Электроприводы BELIMO (2)'!N49*'Электроприводы BELIMO (2)'!O49</f>
        <v>82907.501600000003</v>
      </c>
      <c r="E41" s="2153" t="s">
        <v>3886</v>
      </c>
      <c r="F41" s="4047" t="s">
        <v>3795</v>
      </c>
      <c r="G41" s="4047"/>
      <c r="H41" s="4047"/>
      <c r="I41" s="4047"/>
      <c r="J41" s="4047"/>
      <c r="K41" s="4047"/>
      <c r="L41" s="2091">
        <f>('Электроприводы BELIMO (2)'!L49*'Электроприводы BELIMO (2)'!M49)*'Электроприводы BELIMO (2)'!O49</f>
        <v>142656.48320000002</v>
      </c>
      <c r="O41" s="2152"/>
    </row>
    <row r="42" spans="1:19" ht="27" customHeight="1">
      <c r="A42" s="2150" t="s">
        <v>3887</v>
      </c>
      <c r="B42" s="2146" t="s">
        <v>3803</v>
      </c>
      <c r="C42" s="1907">
        <f>'Электроприводы BELIMO (2)'!N50*'Электроприводы BELIMO (2)'!O50</f>
        <v>102823.8288</v>
      </c>
      <c r="E42" s="2153" t="s">
        <v>3888</v>
      </c>
      <c r="F42" s="4047" t="s">
        <v>3889</v>
      </c>
      <c r="G42" s="4047"/>
      <c r="H42" s="4047"/>
      <c r="I42" s="4047"/>
      <c r="J42" s="4047"/>
      <c r="K42" s="4047"/>
      <c r="L42" s="2091">
        <f>('Электроприводы BELIMO (2)'!L50*'Электроприводы BELIMO (2)'!M50)*'Электроприводы BELIMO (2)'!O50</f>
        <v>187120.84160000001</v>
      </c>
      <c r="O42" s="2152"/>
    </row>
    <row r="43" spans="1:19" ht="27" customHeight="1">
      <c r="A43" s="2150" t="s">
        <v>3890</v>
      </c>
      <c r="B43" s="2146" t="s">
        <v>3807</v>
      </c>
      <c r="C43" s="1907">
        <f>'Электроприводы BELIMO (2)'!N51*'Электроприводы BELIMO (2)'!O51</f>
        <v>124129.66720000001</v>
      </c>
      <c r="E43" s="2153" t="s">
        <v>3891</v>
      </c>
      <c r="F43" s="4047" t="s">
        <v>3807</v>
      </c>
      <c r="G43" s="4047"/>
      <c r="H43" s="4047"/>
      <c r="I43" s="4047"/>
      <c r="J43" s="4047"/>
      <c r="K43" s="4047"/>
      <c r="L43" s="2091">
        <f>('Электроприводы BELIMO (2)'!L51*'Электроприводы BELIMO (2)'!M51)*'Электроприводы BELIMO (2)'!O51</f>
        <v>159330.6176</v>
      </c>
      <c r="O43" s="2152"/>
    </row>
    <row r="44" spans="1:19" ht="27" customHeight="1">
      <c r="A44" s="2150" t="s">
        <v>3892</v>
      </c>
      <c r="B44" s="2146" t="s">
        <v>3852</v>
      </c>
      <c r="C44" s="1907">
        <f>'Электроприводы BELIMO (2)'!N52*'Электроприводы BELIMO (2)'!O52</f>
        <v>140803.80160000001</v>
      </c>
      <c r="E44" s="2153" t="s">
        <v>3893</v>
      </c>
      <c r="F44" s="4047" t="s">
        <v>3874</v>
      </c>
      <c r="G44" s="4047"/>
      <c r="H44" s="4047"/>
      <c r="I44" s="4047"/>
      <c r="J44" s="4047"/>
      <c r="K44" s="4047"/>
      <c r="L44" s="2091">
        <f>('Электроприводы BELIMO (2)'!L52*'Электроприводы BELIMO (2)'!M52)*'Электроприводы BELIMO (2)'!O52</f>
        <v>167667.68480000002</v>
      </c>
      <c r="O44" s="2152"/>
    </row>
    <row r="45" spans="1:19" ht="27" customHeight="1" thickBot="1">
      <c r="A45" s="2304" t="s">
        <v>3894</v>
      </c>
      <c r="B45" s="2300" t="s">
        <v>3876</v>
      </c>
      <c r="C45" s="2301">
        <f>'Электроприводы BELIMO (2)'!N53*'Электроприводы BELIMO (2)'!O53</f>
        <v>130614.05279999999</v>
      </c>
      <c r="E45" s="2153" t="s">
        <v>3895</v>
      </c>
      <c r="F45" s="4047" t="s">
        <v>3810</v>
      </c>
      <c r="G45" s="4047"/>
      <c r="H45" s="4047"/>
      <c r="I45" s="4047"/>
      <c r="J45" s="4047"/>
      <c r="K45" s="4047"/>
      <c r="L45" s="2091">
        <f>('Электроприводы BELIMO (2)'!L53*'Электроприводы BELIMO (2)'!M53)*'Электроприводы BELIMO (2)'!O53</f>
        <v>179246.94480000003</v>
      </c>
      <c r="O45" s="2152"/>
    </row>
    <row r="46" spans="1:19" ht="23.25" customHeight="1" thickBot="1">
      <c r="A46" s="2309" t="s">
        <v>3896</v>
      </c>
      <c r="B46" s="2310" t="s">
        <v>3897</v>
      </c>
      <c r="C46" s="2311"/>
      <c r="E46" s="2157" t="s">
        <v>3898</v>
      </c>
      <c r="F46" s="4049" t="s">
        <v>3810</v>
      </c>
      <c r="G46" s="4050"/>
      <c r="H46" s="4050"/>
      <c r="I46" s="4050"/>
      <c r="J46" s="4050"/>
      <c r="K46" s="4051"/>
      <c r="L46" s="2149">
        <f>('Электроприводы BELIMO (2)'!L54*'Электроприводы BELIMO (2)'!M54)*'Электроприводы BELIMO (2)'!O54</f>
        <v>190826.20480000001</v>
      </c>
      <c r="O46" s="2152"/>
    </row>
    <row r="47" spans="1:19" ht="15.75">
      <c r="A47" s="2305" t="s">
        <v>3899</v>
      </c>
      <c r="B47" s="2294" t="s">
        <v>3787</v>
      </c>
      <c r="C47" s="2295">
        <f>'Электроприводы BELIMO (2)'!N55*'Электроприводы BELIMO (2)'!O55</f>
        <v>148214.52800000002</v>
      </c>
      <c r="E47" s="2158"/>
    </row>
    <row r="48" spans="1:19" ht="15">
      <c r="A48" s="2150" t="s">
        <v>3900</v>
      </c>
      <c r="B48" s="2146" t="s">
        <v>3795</v>
      </c>
      <c r="C48" s="1907">
        <f>'Электроприводы BELIMO (2)'!N56*'Электроприводы BELIMO (2)'!O56</f>
        <v>145898.67600000001</v>
      </c>
    </row>
    <row r="49" spans="1:3" ht="15">
      <c r="A49" s="2150" t="s">
        <v>3901</v>
      </c>
      <c r="B49" s="2146" t="s">
        <v>3807</v>
      </c>
      <c r="C49" s="1907">
        <f>'Электроприводы BELIMO (2)'!N57*'Электроприводы BELIMO (2)'!O57</f>
        <v>185731.33040000001</v>
      </c>
    </row>
    <row r="50" spans="1:3" ht="30" customHeight="1" thickBot="1">
      <c r="A50" s="2151" t="s">
        <v>3902</v>
      </c>
      <c r="B50" s="2148" t="s">
        <v>3876</v>
      </c>
      <c r="C50" s="1913">
        <f>'Электроприводы BELIMO (2)'!N58*'Электроприводы BELIMO (2)'!O58</f>
        <v>194531.56800000003</v>
      </c>
    </row>
    <row r="51" spans="1:3">
      <c r="C51" s="2055"/>
    </row>
    <row r="52" spans="1:3">
      <c r="C52" s="2055"/>
    </row>
    <row r="53" spans="1:3">
      <c r="C53" s="2055"/>
    </row>
    <row r="54" spans="1:3">
      <c r="C54" s="2055"/>
    </row>
    <row r="55" spans="1:3">
      <c r="C55" s="2055"/>
    </row>
    <row r="56" spans="1:3">
      <c r="C56" s="2055"/>
    </row>
    <row r="57" spans="1:3">
      <c r="C57" s="2055"/>
    </row>
    <row r="58" spans="1:3">
      <c r="C58" s="2055"/>
    </row>
    <row r="59" spans="1:3">
      <c r="C59" s="2055"/>
    </row>
    <row r="60" spans="1:3">
      <c r="C60" s="2055"/>
    </row>
    <row r="61" spans="1:3">
      <c r="C61" s="2055"/>
    </row>
    <row r="62" spans="1:3">
      <c r="C62" s="2055"/>
    </row>
    <row r="63" spans="1:3">
      <c r="C63" s="2055"/>
    </row>
    <row r="64" spans="1:3">
      <c r="C64" s="2055"/>
    </row>
    <row r="65" spans="3:3">
      <c r="C65" s="2055"/>
    </row>
    <row r="66" spans="3:3">
      <c r="C66" s="2055"/>
    </row>
    <row r="67" spans="3:3">
      <c r="C67" s="2055"/>
    </row>
    <row r="68" spans="3:3">
      <c r="C68" s="2055"/>
    </row>
    <row r="69" spans="3:3">
      <c r="C69" s="2055"/>
    </row>
    <row r="70" spans="3:3">
      <c r="C70" s="2055"/>
    </row>
    <row r="71" spans="3:3">
      <c r="C71" s="2055"/>
    </row>
    <row r="72" spans="3:3">
      <c r="C72" s="2055"/>
    </row>
    <row r="73" spans="3:3">
      <c r="C73" s="2055"/>
    </row>
    <row r="74" spans="3:3">
      <c r="C74" s="2055"/>
    </row>
    <row r="75" spans="3:3">
      <c r="C75" s="2055"/>
    </row>
    <row r="76" spans="3:3">
      <c r="C76" s="2055"/>
    </row>
    <row r="77" spans="3:3">
      <c r="C77" s="2055"/>
    </row>
    <row r="78" spans="3:3">
      <c r="C78" s="2055"/>
    </row>
    <row r="79" spans="3:3">
      <c r="C79" s="2055"/>
    </row>
    <row r="80" spans="3:3">
      <c r="C80" s="2055"/>
    </row>
    <row r="81" spans="2:3">
      <c r="C81" s="2055"/>
    </row>
    <row r="82" spans="2:3">
      <c r="C82" s="2055"/>
    </row>
    <row r="83" spans="2:3">
      <c r="C83" s="2055"/>
    </row>
    <row r="84" spans="2:3">
      <c r="C84" s="2055"/>
    </row>
    <row r="85" spans="2:3">
      <c r="C85" s="2055"/>
    </row>
    <row r="86" spans="2:3">
      <c r="C86" s="2055"/>
    </row>
    <row r="87" spans="2:3">
      <c r="C87" s="2055"/>
    </row>
    <row r="88" spans="2:3">
      <c r="C88" s="2055"/>
    </row>
    <row r="89" spans="2:3">
      <c r="C89" s="2055"/>
    </row>
    <row r="90" spans="2:3">
      <c r="C90" s="2055"/>
    </row>
    <row r="91" spans="2:3">
      <c r="C91" s="2055"/>
    </row>
    <row r="92" spans="2:3" ht="15.75" customHeight="1">
      <c r="B92" s="2159"/>
      <c r="C92" s="2159"/>
    </row>
  </sheetData>
  <sheetProtection password="C617" sheet="1" objects="1" scenarios="1" selectLockedCells="1" selectUnlockedCells="1"/>
  <mergeCells count="46">
    <mergeCell ref="F43:K43"/>
    <mergeCell ref="F44:K44"/>
    <mergeCell ref="F45:K45"/>
    <mergeCell ref="F46:K46"/>
    <mergeCell ref="F37:K37"/>
    <mergeCell ref="F38:K38"/>
    <mergeCell ref="F39:K39"/>
    <mergeCell ref="F40:K40"/>
    <mergeCell ref="F41:K41"/>
    <mergeCell ref="F42:K42"/>
    <mergeCell ref="F36:K36"/>
    <mergeCell ref="F26:K26"/>
    <mergeCell ref="F27:K27"/>
    <mergeCell ref="F28:K28"/>
    <mergeCell ref="F29:K29"/>
    <mergeCell ref="F30:K30"/>
    <mergeCell ref="F31:K31"/>
    <mergeCell ref="F32:K32"/>
    <mergeCell ref="F33:K33"/>
    <mergeCell ref="F34:K34"/>
    <mergeCell ref="F35:K35"/>
    <mergeCell ref="F21:K21"/>
    <mergeCell ref="F22:K22"/>
    <mergeCell ref="F23:K23"/>
    <mergeCell ref="F24:K24"/>
    <mergeCell ref="F25:K25"/>
    <mergeCell ref="F16:K16"/>
    <mergeCell ref="F17:K17"/>
    <mergeCell ref="F18:K18"/>
    <mergeCell ref="F19:K19"/>
    <mergeCell ref="F20:K20"/>
    <mergeCell ref="F11:K11"/>
    <mergeCell ref="F12:K12"/>
    <mergeCell ref="F13:K13"/>
    <mergeCell ref="F14:K14"/>
    <mergeCell ref="F15:K15"/>
    <mergeCell ref="F6:K6"/>
    <mergeCell ref="F7:K7"/>
    <mergeCell ref="F8:K8"/>
    <mergeCell ref="F9:K9"/>
    <mergeCell ref="F10:K10"/>
    <mergeCell ref="A1:L2"/>
    <mergeCell ref="A3:L3"/>
    <mergeCell ref="A4:C4"/>
    <mergeCell ref="E4:L4"/>
    <mergeCell ref="F5:K5"/>
  </mergeCells>
  <printOptions horizontalCentered="1"/>
  <pageMargins left="0.19685039370078741" right="0" top="0" bottom="0" header="0.19685039370078741" footer="0.15748031496062992"/>
  <pageSetup paperSize="9" scale="63" fitToHeight="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/>
  <dimension ref="A1:S100"/>
  <sheetViews>
    <sheetView topLeftCell="A35" zoomScale="75" zoomScaleNormal="75" workbookViewId="0">
      <selection activeCell="M57" sqref="M57:M58"/>
    </sheetView>
  </sheetViews>
  <sheetFormatPr defaultRowHeight="12"/>
  <cols>
    <col min="1" max="1" width="12.5703125" style="2055" customWidth="1"/>
    <col min="2" max="2" width="42.5703125" style="2055" customWidth="1"/>
    <col min="3" max="3" width="8.5703125" style="2076" customWidth="1"/>
    <col min="4" max="4" width="2.7109375" style="2055" customWidth="1"/>
    <col min="5" max="5" width="13.5703125" style="2055" customWidth="1"/>
    <col min="6" max="6" width="8.140625" style="2055" customWidth="1"/>
    <col min="7" max="7" width="6.7109375" style="2055" customWidth="1"/>
    <col min="8" max="8" width="7.5703125" style="2055" customWidth="1"/>
    <col min="9" max="10" width="7.85546875" style="2055" customWidth="1"/>
    <col min="11" max="11" width="8.28515625" style="2055" customWidth="1"/>
    <col min="12" max="12" width="9.85546875" style="2055" customWidth="1"/>
    <col min="13" max="16384" width="9.140625" style="2055"/>
  </cols>
  <sheetData>
    <row r="1" spans="1:15" s="1890" customFormat="1" ht="12.75" customHeight="1">
      <c r="A1" s="3869"/>
      <c r="B1" s="3871"/>
      <c r="C1" s="4052" t="s">
        <v>3903</v>
      </c>
      <c r="D1" s="4052"/>
      <c r="E1" s="4052"/>
      <c r="F1" s="4052"/>
      <c r="G1" s="4052"/>
      <c r="H1" s="3884" t="s">
        <v>3904</v>
      </c>
      <c r="I1" s="4053"/>
      <c r="J1" s="4053"/>
      <c r="K1" s="4053"/>
      <c r="L1" s="4054"/>
      <c r="M1" s="2160"/>
      <c r="N1" s="2160"/>
      <c r="O1" s="2160"/>
    </row>
    <row r="2" spans="1:15" s="1890" customFormat="1" ht="22.5" customHeight="1">
      <c r="A2" s="3872"/>
      <c r="B2" s="3874"/>
      <c r="C2" s="4052"/>
      <c r="D2" s="4052"/>
      <c r="E2" s="4052"/>
      <c r="F2" s="4052"/>
      <c r="G2" s="4052"/>
      <c r="H2" s="4055"/>
      <c r="I2" s="4056"/>
      <c r="J2" s="4056"/>
      <c r="K2" s="4056"/>
      <c r="L2" s="4057"/>
      <c r="M2" s="2160"/>
      <c r="N2" s="2160"/>
      <c r="O2" s="2160"/>
    </row>
    <row r="3" spans="1:15" s="1890" customFormat="1" ht="42" customHeight="1" thickBot="1">
      <c r="A3" s="3875"/>
      <c r="B3" s="3877"/>
      <c r="C3" s="4052"/>
      <c r="D3" s="4052"/>
      <c r="E3" s="4052"/>
      <c r="F3" s="4052"/>
      <c r="G3" s="4052"/>
      <c r="H3" s="4058"/>
      <c r="I3" s="4059"/>
      <c r="J3" s="4059"/>
      <c r="K3" s="4059"/>
      <c r="L3" s="4060"/>
      <c r="M3" s="2160"/>
      <c r="N3" s="2160"/>
      <c r="O3" s="2160"/>
    </row>
    <row r="4" spans="1:15" s="1890" customFormat="1" ht="12" hidden="1" customHeight="1" thickBot="1">
      <c r="A4" s="1891"/>
      <c r="B4" s="1891"/>
      <c r="C4" s="1891"/>
      <c r="D4" s="1891"/>
      <c r="E4" s="1891"/>
      <c r="F4" s="1891"/>
      <c r="G4" s="1891"/>
      <c r="H4" s="1891"/>
      <c r="I4" s="1891"/>
      <c r="J4" s="1891"/>
      <c r="K4" s="1891"/>
      <c r="L4" s="1891"/>
      <c r="M4" s="1891"/>
      <c r="N4" s="1891"/>
      <c r="O4" s="1891"/>
    </row>
    <row r="5" spans="1:15" s="1890" customFormat="1" ht="132" customHeight="1" thickBot="1">
      <c r="A5" s="3890" t="s">
        <v>3346</v>
      </c>
      <c r="B5" s="3891"/>
      <c r="C5" s="3891"/>
      <c r="D5" s="3892"/>
      <c r="E5" s="3893" t="s">
        <v>3224</v>
      </c>
      <c r="F5" s="3894"/>
      <c r="G5" s="3894"/>
      <c r="H5" s="3894"/>
      <c r="I5" s="3894"/>
      <c r="J5" s="3894"/>
      <c r="K5" s="3894"/>
      <c r="L5" s="3895"/>
      <c r="M5" s="1893"/>
      <c r="N5" s="1893"/>
      <c r="O5" s="1893"/>
    </row>
    <row r="6" spans="1:15" hidden="1"/>
    <row r="7" spans="1:15" ht="12" customHeight="1">
      <c r="A7" s="4061" t="s">
        <v>3905</v>
      </c>
      <c r="B7" s="4061"/>
      <c r="C7" s="4061"/>
      <c r="D7" s="4061"/>
      <c r="E7" s="4061"/>
      <c r="F7" s="4061"/>
      <c r="G7" s="4061"/>
      <c r="H7" s="4061"/>
      <c r="I7" s="4061"/>
      <c r="J7" s="4061"/>
      <c r="K7" s="4061"/>
      <c r="L7" s="4061"/>
    </row>
    <row r="8" spans="1:15" ht="29.25" customHeight="1">
      <c r="A8" s="4061"/>
      <c r="B8" s="4061"/>
      <c r="C8" s="4061"/>
      <c r="D8" s="4061"/>
      <c r="E8" s="4061"/>
      <c r="F8" s="4061"/>
      <c r="G8" s="4061"/>
      <c r="H8" s="4061"/>
      <c r="I8" s="4061"/>
      <c r="J8" s="4061"/>
      <c r="K8" s="4061"/>
      <c r="L8" s="4061"/>
    </row>
    <row r="9" spans="1:15" ht="9" hidden="1" customHeight="1">
      <c r="A9" s="2161"/>
      <c r="B9" s="2161"/>
      <c r="C9" s="2161"/>
    </row>
    <row r="10" spans="1:15" ht="25.5" customHeight="1" thickBot="1">
      <c r="A10" s="4062" t="s">
        <v>3906</v>
      </c>
      <c r="B10" s="4063"/>
      <c r="C10" s="4063"/>
      <c r="D10" s="4063"/>
      <c r="E10" s="4063"/>
      <c r="F10" s="4063"/>
      <c r="G10" s="4063"/>
      <c r="H10" s="4063"/>
      <c r="I10" s="4063"/>
      <c r="J10" s="4063"/>
      <c r="K10" s="4063"/>
      <c r="L10" s="4064"/>
    </row>
    <row r="11" spans="1:15" s="2144" customFormat="1" ht="1.5" hidden="1" customHeight="1" thickBot="1">
      <c r="A11" s="2143"/>
      <c r="B11" s="2143"/>
      <c r="C11" s="2143"/>
      <c r="D11" s="2143"/>
      <c r="E11" s="2143"/>
      <c r="F11" s="2143"/>
      <c r="G11" s="2143"/>
      <c r="H11" s="2143"/>
      <c r="I11" s="2143"/>
      <c r="J11" s="2143"/>
      <c r="K11" s="2143"/>
      <c r="L11" s="2143"/>
    </row>
    <row r="12" spans="1:15" s="2144" customFormat="1" ht="36" customHeight="1" thickBot="1">
      <c r="A12" s="4065" t="s">
        <v>3907</v>
      </c>
      <c r="B12" s="4066"/>
      <c r="C12" s="4067"/>
      <c r="D12" s="2143"/>
      <c r="E12" s="3704" t="s">
        <v>3908</v>
      </c>
      <c r="F12" s="3705"/>
      <c r="G12" s="3705"/>
      <c r="H12" s="3705"/>
      <c r="I12" s="3705"/>
      <c r="J12" s="3705"/>
      <c r="K12" s="3705"/>
      <c r="L12" s="3706"/>
    </row>
    <row r="13" spans="1:15" ht="39.75" customHeight="1" thickBot="1">
      <c r="A13" s="2162" t="s">
        <v>3779</v>
      </c>
      <c r="B13" s="2163" t="s">
        <v>3780</v>
      </c>
      <c r="C13" s="2164" t="s">
        <v>3909</v>
      </c>
      <c r="E13" s="2165" t="s">
        <v>3779</v>
      </c>
      <c r="F13" s="4068" t="s">
        <v>3780</v>
      </c>
      <c r="G13" s="4068"/>
      <c r="H13" s="4068"/>
      <c r="I13" s="4068"/>
      <c r="J13" s="4068"/>
      <c r="K13" s="4068"/>
      <c r="L13" s="2166" t="s">
        <v>3909</v>
      </c>
    </row>
    <row r="14" spans="1:15" ht="15.75">
      <c r="A14" s="2167" t="s">
        <v>3781</v>
      </c>
      <c r="B14" s="2168" t="s">
        <v>3782</v>
      </c>
      <c r="C14" s="2169"/>
      <c r="E14" s="2167" t="s">
        <v>3783</v>
      </c>
      <c r="F14" s="4069" t="s">
        <v>3782</v>
      </c>
      <c r="G14" s="4069"/>
      <c r="H14" s="4069"/>
      <c r="I14" s="4069"/>
      <c r="J14" s="4069"/>
      <c r="K14" s="4069"/>
      <c r="L14" s="2169"/>
      <c r="O14" s="2055">
        <f>KZT!I3</f>
        <v>6.16</v>
      </c>
    </row>
    <row r="15" spans="1:15" ht="27" customHeight="1">
      <c r="A15" s="2145" t="s">
        <v>3784</v>
      </c>
      <c r="B15" s="2146" t="s">
        <v>3785</v>
      </c>
      <c r="C15" s="1907">
        <v>123.6</v>
      </c>
      <c r="E15" s="2145" t="s">
        <v>3786</v>
      </c>
      <c r="F15" s="4047" t="s">
        <v>3787</v>
      </c>
      <c r="G15" s="4047"/>
      <c r="H15" s="4047"/>
      <c r="I15" s="4047"/>
      <c r="J15" s="4047"/>
      <c r="K15" s="4047"/>
      <c r="L15" s="1907">
        <v>193.64</v>
      </c>
      <c r="M15" s="2055">
        <v>73</v>
      </c>
      <c r="N15" s="2055">
        <f>C15*M15</f>
        <v>9022.7999999999993</v>
      </c>
      <c r="O15" s="2055">
        <f>O14</f>
        <v>6.16</v>
      </c>
    </row>
    <row r="16" spans="1:15" ht="27" customHeight="1">
      <c r="A16" s="2145" t="s">
        <v>3788</v>
      </c>
      <c r="B16" s="2146" t="s">
        <v>3787</v>
      </c>
      <c r="C16" s="1907" t="s">
        <v>3789</v>
      </c>
      <c r="E16" s="2145" t="s">
        <v>3790</v>
      </c>
      <c r="F16" s="4047" t="s">
        <v>3791</v>
      </c>
      <c r="G16" s="4047"/>
      <c r="H16" s="4047"/>
      <c r="I16" s="4047"/>
      <c r="J16" s="4047"/>
      <c r="K16" s="4047"/>
      <c r="L16" s="1907">
        <v>226.6</v>
      </c>
      <c r="M16" s="2055">
        <v>73</v>
      </c>
      <c r="N16" s="2055" t="e">
        <f t="shared" ref="N16:N58" si="0">C16*M16</f>
        <v>#VALUE!</v>
      </c>
      <c r="O16" s="2055">
        <f t="shared" ref="O16:O58" si="1">O15</f>
        <v>6.16</v>
      </c>
    </row>
    <row r="17" spans="1:15" ht="27" customHeight="1">
      <c r="A17" s="2145" t="s">
        <v>3792</v>
      </c>
      <c r="B17" s="2146" t="s">
        <v>3793</v>
      </c>
      <c r="C17" s="1907">
        <v>114.33</v>
      </c>
      <c r="E17" s="2145" t="s">
        <v>3794</v>
      </c>
      <c r="F17" s="4047" t="s">
        <v>3795</v>
      </c>
      <c r="G17" s="4047"/>
      <c r="H17" s="4047"/>
      <c r="I17" s="4047"/>
      <c r="J17" s="4047"/>
      <c r="K17" s="4047"/>
      <c r="L17" s="1907">
        <v>180.25</v>
      </c>
      <c r="M17" s="2055">
        <v>73</v>
      </c>
      <c r="N17" s="2055">
        <f t="shared" si="0"/>
        <v>8346.09</v>
      </c>
      <c r="O17" s="2055">
        <f t="shared" si="1"/>
        <v>6.16</v>
      </c>
    </row>
    <row r="18" spans="1:15" ht="27" customHeight="1">
      <c r="A18" s="2145" t="s">
        <v>3796</v>
      </c>
      <c r="B18" s="2146" t="s">
        <v>3797</v>
      </c>
      <c r="C18" s="1907">
        <v>118.45</v>
      </c>
      <c r="E18" s="2145" t="s">
        <v>3798</v>
      </c>
      <c r="F18" s="4047" t="s">
        <v>3799</v>
      </c>
      <c r="G18" s="4047"/>
      <c r="H18" s="4047"/>
      <c r="I18" s="4047"/>
      <c r="J18" s="4047"/>
      <c r="K18" s="4047"/>
      <c r="L18" s="1907">
        <v>225.57</v>
      </c>
      <c r="M18" s="2055">
        <v>73</v>
      </c>
      <c r="N18" s="2055">
        <f t="shared" si="0"/>
        <v>8646.85</v>
      </c>
      <c r="O18" s="2055">
        <f t="shared" si="1"/>
        <v>6.16</v>
      </c>
    </row>
    <row r="19" spans="1:15" ht="27" customHeight="1">
      <c r="A19" s="2145" t="s">
        <v>3800</v>
      </c>
      <c r="B19" s="2146" t="s">
        <v>3801</v>
      </c>
      <c r="C19" s="1907" t="s">
        <v>3789</v>
      </c>
      <c r="E19" s="2145" t="s">
        <v>3802</v>
      </c>
      <c r="F19" s="4047" t="s">
        <v>3803</v>
      </c>
      <c r="G19" s="4047"/>
      <c r="H19" s="4047"/>
      <c r="I19" s="4047"/>
      <c r="J19" s="4047"/>
      <c r="K19" s="4047"/>
      <c r="L19" s="1907">
        <v>211.15</v>
      </c>
      <c r="M19" s="2055">
        <v>73</v>
      </c>
      <c r="N19" s="2055" t="e">
        <f t="shared" si="0"/>
        <v>#VALUE!</v>
      </c>
      <c r="O19" s="2055">
        <f t="shared" si="1"/>
        <v>6.16</v>
      </c>
    </row>
    <row r="20" spans="1:15" ht="27" customHeight="1">
      <c r="A20" s="2145" t="s">
        <v>3804</v>
      </c>
      <c r="B20" s="2146" t="s">
        <v>3805</v>
      </c>
      <c r="C20" s="1907" t="s">
        <v>3789</v>
      </c>
      <c r="E20" s="2145" t="s">
        <v>3806</v>
      </c>
      <c r="F20" s="4047" t="s">
        <v>3807</v>
      </c>
      <c r="G20" s="4047"/>
      <c r="H20" s="4047"/>
      <c r="I20" s="4047"/>
      <c r="J20" s="4047"/>
      <c r="K20" s="4047"/>
      <c r="L20" s="1907">
        <v>248.23</v>
      </c>
      <c r="M20" s="2055">
        <v>73</v>
      </c>
      <c r="N20" s="2055" t="e">
        <f t="shared" si="0"/>
        <v>#VALUE!</v>
      </c>
      <c r="O20" s="2055">
        <f t="shared" si="1"/>
        <v>6.16</v>
      </c>
    </row>
    <row r="21" spans="1:15" ht="24" customHeight="1">
      <c r="A21" s="2170" t="s">
        <v>3808</v>
      </c>
      <c r="B21" s="2171" t="s">
        <v>3782</v>
      </c>
      <c r="C21" s="2172"/>
      <c r="E21" s="2145" t="s">
        <v>3809</v>
      </c>
      <c r="F21" s="4047" t="s">
        <v>3810</v>
      </c>
      <c r="G21" s="4047"/>
      <c r="H21" s="4047"/>
      <c r="I21" s="4047"/>
      <c r="J21" s="4047"/>
      <c r="K21" s="4047"/>
      <c r="L21" s="1907">
        <v>254.41</v>
      </c>
      <c r="M21" s="2055">
        <v>73</v>
      </c>
      <c r="N21" s="2055">
        <f t="shared" si="0"/>
        <v>0</v>
      </c>
      <c r="O21" s="2055">
        <f t="shared" si="1"/>
        <v>6.16</v>
      </c>
    </row>
    <row r="22" spans="1:15" ht="15.75">
      <c r="A22" s="2150" t="s">
        <v>3811</v>
      </c>
      <c r="B22" s="2146" t="s">
        <v>3812</v>
      </c>
      <c r="C22" s="1907">
        <v>135.96</v>
      </c>
      <c r="E22" s="2170" t="s">
        <v>3813</v>
      </c>
      <c r="F22" s="4070" t="s">
        <v>3814</v>
      </c>
      <c r="G22" s="4070"/>
      <c r="H22" s="4070"/>
      <c r="I22" s="4070"/>
      <c r="J22" s="4070"/>
      <c r="K22" s="4070"/>
      <c r="L22" s="2172"/>
      <c r="M22" s="2055">
        <v>73</v>
      </c>
      <c r="N22" s="2055">
        <f t="shared" si="0"/>
        <v>9925.08</v>
      </c>
      <c r="O22" s="2055">
        <f t="shared" si="1"/>
        <v>6.16</v>
      </c>
    </row>
    <row r="23" spans="1:15" ht="27" customHeight="1">
      <c r="A23" s="2150" t="s">
        <v>3815</v>
      </c>
      <c r="B23" s="2146" t="s">
        <v>3816</v>
      </c>
      <c r="C23" s="1907">
        <v>154.5</v>
      </c>
      <c r="E23" s="2150" t="s">
        <v>3817</v>
      </c>
      <c r="F23" s="4047" t="s">
        <v>3787</v>
      </c>
      <c r="G23" s="4047"/>
      <c r="H23" s="4047"/>
      <c r="I23" s="4047"/>
      <c r="J23" s="4047"/>
      <c r="K23" s="4047"/>
      <c r="L23" s="1907">
        <v>243.08</v>
      </c>
      <c r="M23" s="2055">
        <v>73</v>
      </c>
      <c r="N23" s="2055">
        <f t="shared" si="0"/>
        <v>11278.5</v>
      </c>
      <c r="O23" s="2055">
        <f t="shared" si="1"/>
        <v>6.16</v>
      </c>
    </row>
    <row r="24" spans="1:15" ht="27" customHeight="1">
      <c r="A24" s="2150" t="s">
        <v>3818</v>
      </c>
      <c r="B24" s="2146" t="s">
        <v>3819</v>
      </c>
      <c r="C24" s="1907">
        <v>135.96</v>
      </c>
      <c r="E24" s="2150" t="s">
        <v>3820</v>
      </c>
      <c r="F24" s="4047" t="s">
        <v>3791</v>
      </c>
      <c r="G24" s="4047"/>
      <c r="H24" s="4047"/>
      <c r="I24" s="4047"/>
      <c r="J24" s="4047"/>
      <c r="K24" s="4047"/>
      <c r="L24" s="1907">
        <v>277.07</v>
      </c>
      <c r="M24" s="2055">
        <v>73</v>
      </c>
      <c r="N24" s="2055">
        <f t="shared" si="0"/>
        <v>9925.08</v>
      </c>
      <c r="O24" s="2055">
        <f t="shared" si="1"/>
        <v>6.16</v>
      </c>
    </row>
    <row r="25" spans="1:15" ht="27" customHeight="1">
      <c r="A25" s="2150" t="s">
        <v>3821</v>
      </c>
      <c r="B25" s="2146" t="s">
        <v>3822</v>
      </c>
      <c r="C25" s="1907">
        <v>154.5</v>
      </c>
      <c r="E25" s="2150" t="s">
        <v>3823</v>
      </c>
      <c r="F25" s="4047" t="s">
        <v>3795</v>
      </c>
      <c r="G25" s="4047"/>
      <c r="H25" s="4047"/>
      <c r="I25" s="4047"/>
      <c r="J25" s="4047"/>
      <c r="K25" s="4047"/>
      <c r="L25" s="1907">
        <v>225.57</v>
      </c>
      <c r="M25" s="2055">
        <v>73</v>
      </c>
      <c r="N25" s="2055">
        <f t="shared" si="0"/>
        <v>11278.5</v>
      </c>
      <c r="O25" s="2055">
        <f t="shared" si="1"/>
        <v>6.16</v>
      </c>
    </row>
    <row r="26" spans="1:15" ht="27" customHeight="1">
      <c r="A26" s="2150" t="s">
        <v>3824</v>
      </c>
      <c r="B26" s="2146" t="s">
        <v>3825</v>
      </c>
      <c r="C26" s="1907">
        <v>191.58</v>
      </c>
      <c r="E26" s="2150" t="s">
        <v>3826</v>
      </c>
      <c r="F26" s="4047" t="s">
        <v>3799</v>
      </c>
      <c r="G26" s="4047"/>
      <c r="H26" s="4047"/>
      <c r="I26" s="4047"/>
      <c r="J26" s="4047"/>
      <c r="K26" s="4047"/>
      <c r="L26" s="1907">
        <v>277.07</v>
      </c>
      <c r="M26" s="2055">
        <v>73</v>
      </c>
      <c r="N26" s="2055">
        <f t="shared" si="0"/>
        <v>13985.34</v>
      </c>
      <c r="O26" s="2055">
        <f t="shared" si="1"/>
        <v>6.16</v>
      </c>
    </row>
    <row r="27" spans="1:15" ht="15.75">
      <c r="A27" s="2170" t="s">
        <v>3827</v>
      </c>
      <c r="B27" s="2171" t="s">
        <v>3828</v>
      </c>
      <c r="C27" s="2173"/>
      <c r="E27" s="2150" t="s">
        <v>3829</v>
      </c>
      <c r="F27" s="4047" t="s">
        <v>3803</v>
      </c>
      <c r="G27" s="4047"/>
      <c r="H27" s="4047"/>
      <c r="I27" s="4047"/>
      <c r="J27" s="4047"/>
      <c r="K27" s="4047"/>
      <c r="L27" s="1907">
        <v>258.52999999999997</v>
      </c>
      <c r="M27" s="2055">
        <v>73</v>
      </c>
      <c r="N27" s="2055">
        <f t="shared" si="0"/>
        <v>0</v>
      </c>
      <c r="O27" s="2055">
        <f t="shared" si="1"/>
        <v>6.16</v>
      </c>
    </row>
    <row r="28" spans="1:15" ht="27" customHeight="1">
      <c r="A28" s="2150" t="s">
        <v>3830</v>
      </c>
      <c r="B28" s="2146" t="s">
        <v>3785</v>
      </c>
      <c r="C28" s="1907">
        <v>130.81</v>
      </c>
      <c r="E28" s="2150" t="s">
        <v>3831</v>
      </c>
      <c r="F28" s="4047" t="s">
        <v>3807</v>
      </c>
      <c r="G28" s="4047"/>
      <c r="H28" s="4047"/>
      <c r="I28" s="4047"/>
      <c r="J28" s="4047"/>
      <c r="K28" s="4047"/>
      <c r="L28" s="1907">
        <v>302.82</v>
      </c>
      <c r="M28" s="2055">
        <v>73</v>
      </c>
      <c r="N28" s="2055">
        <f t="shared" si="0"/>
        <v>9549.130000000001</v>
      </c>
      <c r="O28" s="2055">
        <f t="shared" si="1"/>
        <v>6.16</v>
      </c>
    </row>
    <row r="29" spans="1:15" ht="27" customHeight="1">
      <c r="A29" s="2150" t="s">
        <v>3832</v>
      </c>
      <c r="B29" s="2146" t="s">
        <v>3791</v>
      </c>
      <c r="C29" s="1907">
        <v>149.35</v>
      </c>
      <c r="E29" s="2150" t="s">
        <v>3833</v>
      </c>
      <c r="F29" s="4047" t="s">
        <v>3834</v>
      </c>
      <c r="G29" s="4047"/>
      <c r="H29" s="4047"/>
      <c r="I29" s="4047"/>
      <c r="J29" s="4047"/>
      <c r="K29" s="4047"/>
      <c r="L29" s="1907">
        <v>326.51</v>
      </c>
      <c r="M29" s="2055">
        <v>73</v>
      </c>
      <c r="N29" s="2055">
        <f t="shared" si="0"/>
        <v>10902.55</v>
      </c>
      <c r="O29" s="2055">
        <f t="shared" si="1"/>
        <v>6.16</v>
      </c>
    </row>
    <row r="30" spans="1:15" ht="27" customHeight="1">
      <c r="A30" s="2150" t="s">
        <v>3835</v>
      </c>
      <c r="B30" s="2146" t="s">
        <v>3836</v>
      </c>
      <c r="C30" s="1907">
        <v>135.96</v>
      </c>
      <c r="E30" s="2150" t="s">
        <v>3837</v>
      </c>
      <c r="F30" s="4047" t="s">
        <v>3810</v>
      </c>
      <c r="G30" s="4047"/>
      <c r="H30" s="4047"/>
      <c r="I30" s="4047"/>
      <c r="J30" s="4047"/>
      <c r="K30" s="4047"/>
      <c r="L30" s="1907">
        <v>313.12</v>
      </c>
      <c r="M30" s="2055">
        <v>73</v>
      </c>
      <c r="N30" s="2055">
        <f t="shared" si="0"/>
        <v>9925.08</v>
      </c>
      <c r="O30" s="2055">
        <f t="shared" si="1"/>
        <v>6.16</v>
      </c>
    </row>
    <row r="31" spans="1:15" ht="29.25" customHeight="1">
      <c r="A31" s="2150" t="s">
        <v>3838</v>
      </c>
      <c r="B31" s="2146" t="s">
        <v>3797</v>
      </c>
      <c r="C31" s="1907">
        <v>130.81</v>
      </c>
      <c r="E31" s="2170" t="s">
        <v>3910</v>
      </c>
      <c r="F31" s="4070" t="s">
        <v>3839</v>
      </c>
      <c r="G31" s="4070"/>
      <c r="H31" s="4070"/>
      <c r="I31" s="4070"/>
      <c r="J31" s="4070"/>
      <c r="K31" s="4070"/>
      <c r="L31" s="2172"/>
      <c r="M31" s="2055">
        <v>73</v>
      </c>
      <c r="N31" s="2055">
        <f t="shared" si="0"/>
        <v>9549.130000000001</v>
      </c>
      <c r="O31" s="2055">
        <f t="shared" si="1"/>
        <v>6.16</v>
      </c>
    </row>
    <row r="32" spans="1:15" ht="27" customHeight="1">
      <c r="A32" s="2150" t="s">
        <v>3840</v>
      </c>
      <c r="B32" s="2146" t="s">
        <v>3803</v>
      </c>
      <c r="C32" s="1907">
        <v>149.35</v>
      </c>
      <c r="E32" s="2150" t="s">
        <v>3841</v>
      </c>
      <c r="F32" s="4047" t="s">
        <v>3787</v>
      </c>
      <c r="G32" s="4047"/>
      <c r="H32" s="4047"/>
      <c r="I32" s="4047"/>
      <c r="J32" s="4047"/>
      <c r="K32" s="4047"/>
      <c r="L32" s="1907">
        <v>306.94</v>
      </c>
      <c r="M32" s="2055">
        <v>73</v>
      </c>
      <c r="N32" s="2055">
        <f t="shared" si="0"/>
        <v>10902.55</v>
      </c>
      <c r="O32" s="2055">
        <f t="shared" si="1"/>
        <v>6.16</v>
      </c>
    </row>
    <row r="33" spans="1:19" ht="27" customHeight="1">
      <c r="A33" s="2150" t="s">
        <v>3842</v>
      </c>
      <c r="B33" s="2146" t="s">
        <v>3843</v>
      </c>
      <c r="C33" s="1907">
        <v>135.96</v>
      </c>
      <c r="E33" s="2150" t="s">
        <v>3844</v>
      </c>
      <c r="F33" s="4047" t="s">
        <v>3845</v>
      </c>
      <c r="G33" s="4047"/>
      <c r="H33" s="4047"/>
      <c r="I33" s="4047"/>
      <c r="J33" s="4047"/>
      <c r="K33" s="4047"/>
      <c r="L33" s="1907">
        <v>351.23</v>
      </c>
      <c r="M33" s="2055">
        <v>73</v>
      </c>
      <c r="N33" s="2055">
        <f t="shared" si="0"/>
        <v>9925.08</v>
      </c>
      <c r="O33" s="2055">
        <f t="shared" si="1"/>
        <v>6.16</v>
      </c>
    </row>
    <row r="34" spans="1:19" ht="27" customHeight="1">
      <c r="A34" s="2150" t="s">
        <v>3846</v>
      </c>
      <c r="B34" s="2146" t="s">
        <v>3807</v>
      </c>
      <c r="C34" s="1907">
        <v>185.4</v>
      </c>
      <c r="E34" s="2150" t="s">
        <v>3847</v>
      </c>
      <c r="F34" s="4047" t="s">
        <v>3795</v>
      </c>
      <c r="G34" s="4047"/>
      <c r="H34" s="4047"/>
      <c r="I34" s="4047"/>
      <c r="J34" s="4047"/>
      <c r="K34" s="4047"/>
      <c r="L34" s="1907">
        <v>258.52999999999997</v>
      </c>
      <c r="M34" s="2055">
        <v>73</v>
      </c>
      <c r="N34" s="2055">
        <f t="shared" si="0"/>
        <v>13534.2</v>
      </c>
      <c r="O34" s="2055">
        <f t="shared" si="1"/>
        <v>6.16</v>
      </c>
    </row>
    <row r="35" spans="1:19" ht="27" customHeight="1">
      <c r="A35" s="2150" t="s">
        <v>3848</v>
      </c>
      <c r="B35" s="2146" t="s">
        <v>3849</v>
      </c>
      <c r="C35" s="1907">
        <v>191.58</v>
      </c>
      <c r="E35" s="2150" t="s">
        <v>3850</v>
      </c>
      <c r="F35" s="4047" t="s">
        <v>3803</v>
      </c>
      <c r="G35" s="4047"/>
      <c r="H35" s="4047"/>
      <c r="I35" s="4047"/>
      <c r="J35" s="4047"/>
      <c r="K35" s="4047"/>
      <c r="L35" s="1907">
        <v>326.51</v>
      </c>
      <c r="M35" s="2055">
        <v>73</v>
      </c>
      <c r="N35" s="2055">
        <f t="shared" si="0"/>
        <v>13985.34</v>
      </c>
      <c r="O35" s="2055">
        <f t="shared" si="1"/>
        <v>6.16</v>
      </c>
    </row>
    <row r="36" spans="1:19" ht="27" customHeight="1">
      <c r="A36" s="2150" t="s">
        <v>3851</v>
      </c>
      <c r="B36" s="2146" t="s">
        <v>3852</v>
      </c>
      <c r="C36" s="1907">
        <v>224.54</v>
      </c>
      <c r="E36" s="2150" t="s">
        <v>3853</v>
      </c>
      <c r="F36" s="4047" t="s">
        <v>3807</v>
      </c>
      <c r="G36" s="4047"/>
      <c r="H36" s="4047"/>
      <c r="I36" s="4047"/>
      <c r="J36" s="4047"/>
      <c r="K36" s="4047"/>
      <c r="L36" s="1907">
        <v>358.44</v>
      </c>
      <c r="M36" s="2055">
        <v>73</v>
      </c>
      <c r="N36" s="2055">
        <f t="shared" si="0"/>
        <v>16391.419999999998</v>
      </c>
      <c r="O36" s="2055">
        <f t="shared" si="1"/>
        <v>6.16</v>
      </c>
    </row>
    <row r="37" spans="1:19" ht="25.5">
      <c r="A37" s="2150" t="s">
        <v>3854</v>
      </c>
      <c r="B37" s="2146" t="s">
        <v>3855</v>
      </c>
      <c r="C37" s="1907">
        <v>202.91</v>
      </c>
      <c r="E37" s="2170" t="s">
        <v>3911</v>
      </c>
      <c r="F37" s="4070" t="s">
        <v>3839</v>
      </c>
      <c r="G37" s="4070"/>
      <c r="H37" s="4070"/>
      <c r="I37" s="4070"/>
      <c r="J37" s="4070"/>
      <c r="K37" s="4070"/>
      <c r="L37" s="2172"/>
      <c r="M37" s="2055">
        <v>73</v>
      </c>
      <c r="N37" s="2055">
        <f t="shared" si="0"/>
        <v>14812.43</v>
      </c>
      <c r="O37" s="2055">
        <f t="shared" si="1"/>
        <v>6.16</v>
      </c>
    </row>
    <row r="38" spans="1:19" ht="15.75">
      <c r="A38" s="2170" t="s">
        <v>3856</v>
      </c>
      <c r="B38" s="2171" t="s">
        <v>3857</v>
      </c>
      <c r="C38" s="2172"/>
      <c r="E38" s="2150" t="s">
        <v>3858</v>
      </c>
      <c r="F38" s="4047" t="s">
        <v>3787</v>
      </c>
      <c r="G38" s="4047"/>
      <c r="H38" s="4047"/>
      <c r="I38" s="4047"/>
      <c r="J38" s="4047"/>
      <c r="K38" s="4047"/>
      <c r="L38" s="1907">
        <v>306.94</v>
      </c>
      <c r="M38" s="2055">
        <v>73</v>
      </c>
      <c r="N38" s="2055">
        <f t="shared" si="0"/>
        <v>0</v>
      </c>
      <c r="O38" s="2055">
        <f t="shared" si="1"/>
        <v>6.16</v>
      </c>
    </row>
    <row r="39" spans="1:19" ht="27" customHeight="1">
      <c r="A39" s="2150" t="s">
        <v>3859</v>
      </c>
      <c r="B39" s="2146" t="s">
        <v>3785</v>
      </c>
      <c r="C39" s="1907">
        <v>163.77000000000001</v>
      </c>
      <c r="E39" s="2150" t="s">
        <v>3860</v>
      </c>
      <c r="F39" s="4047" t="s">
        <v>3861</v>
      </c>
      <c r="G39" s="4047"/>
      <c r="H39" s="4047"/>
      <c r="I39" s="4047"/>
      <c r="J39" s="4047"/>
      <c r="K39" s="4047"/>
      <c r="L39" s="1907">
        <v>351.23</v>
      </c>
      <c r="M39" s="2055">
        <v>73</v>
      </c>
      <c r="N39" s="2055">
        <f t="shared" si="0"/>
        <v>11955.210000000001</v>
      </c>
      <c r="O39" s="2055">
        <f t="shared" si="1"/>
        <v>6.16</v>
      </c>
    </row>
    <row r="40" spans="1:19" ht="27" customHeight="1">
      <c r="A40" s="2150" t="s">
        <v>3862</v>
      </c>
      <c r="B40" s="2146" t="s">
        <v>3791</v>
      </c>
      <c r="C40" s="1907">
        <v>196.73</v>
      </c>
      <c r="E40" s="2150" t="s">
        <v>3863</v>
      </c>
      <c r="F40" s="4047" t="s">
        <v>3795</v>
      </c>
      <c r="G40" s="4047"/>
      <c r="H40" s="4047"/>
      <c r="I40" s="4047"/>
      <c r="J40" s="4047"/>
      <c r="K40" s="4047"/>
      <c r="L40" s="1907">
        <v>258.52999999999997</v>
      </c>
      <c r="M40" s="2055">
        <v>73</v>
      </c>
      <c r="N40" s="2055">
        <f t="shared" si="0"/>
        <v>14361.289999999999</v>
      </c>
      <c r="O40" s="2055">
        <f t="shared" si="1"/>
        <v>6.16</v>
      </c>
    </row>
    <row r="41" spans="1:19" ht="27" customHeight="1">
      <c r="A41" s="2150" t="s">
        <v>3864</v>
      </c>
      <c r="B41" s="2146" t="s">
        <v>3797</v>
      </c>
      <c r="C41" s="1907">
        <v>157.59</v>
      </c>
      <c r="E41" s="2150" t="s">
        <v>3865</v>
      </c>
      <c r="F41" s="4047" t="s">
        <v>3799</v>
      </c>
      <c r="G41" s="4047"/>
      <c r="H41" s="4047"/>
      <c r="I41" s="4047"/>
      <c r="J41" s="4047"/>
      <c r="K41" s="4047"/>
      <c r="L41" s="1907">
        <v>372.86</v>
      </c>
      <c r="M41" s="2055">
        <v>73</v>
      </c>
      <c r="N41" s="2055">
        <f t="shared" si="0"/>
        <v>11504.07</v>
      </c>
      <c r="O41" s="2055">
        <f t="shared" si="1"/>
        <v>6.16</v>
      </c>
    </row>
    <row r="42" spans="1:19" ht="27" customHeight="1">
      <c r="A42" s="2150" t="s">
        <v>3866</v>
      </c>
      <c r="B42" s="2146" t="s">
        <v>3803</v>
      </c>
      <c r="C42" s="1907">
        <v>191.58</v>
      </c>
      <c r="E42" s="2150" t="s">
        <v>3867</v>
      </c>
      <c r="F42" s="4047" t="s">
        <v>3868</v>
      </c>
      <c r="G42" s="4047"/>
      <c r="H42" s="4047"/>
      <c r="I42" s="4047"/>
      <c r="J42" s="4047"/>
      <c r="K42" s="4047"/>
      <c r="L42" s="1907">
        <v>294.58</v>
      </c>
      <c r="M42" s="2055">
        <v>73</v>
      </c>
      <c r="N42" s="2055">
        <f t="shared" si="0"/>
        <v>13985.34</v>
      </c>
      <c r="O42" s="2055">
        <f t="shared" si="1"/>
        <v>6.16</v>
      </c>
    </row>
    <row r="43" spans="1:19" ht="27" customHeight="1">
      <c r="A43" s="2150" t="s">
        <v>3869</v>
      </c>
      <c r="B43" s="2146" t="s">
        <v>3807</v>
      </c>
      <c r="C43" s="1907">
        <v>243.08</v>
      </c>
      <c r="E43" s="2150" t="s">
        <v>3870</v>
      </c>
      <c r="F43" s="4047" t="s">
        <v>3871</v>
      </c>
      <c r="G43" s="4047"/>
      <c r="H43" s="4047"/>
      <c r="I43" s="4047"/>
      <c r="J43" s="4047"/>
      <c r="K43" s="4047"/>
      <c r="L43" s="1907">
        <v>327.54000000000002</v>
      </c>
      <c r="M43" s="2055">
        <v>73</v>
      </c>
      <c r="N43" s="2055">
        <f t="shared" si="0"/>
        <v>17744.84</v>
      </c>
      <c r="O43" s="2055">
        <f t="shared" si="1"/>
        <v>6.16</v>
      </c>
    </row>
    <row r="44" spans="1:19" ht="27" customHeight="1">
      <c r="A44" s="2150" t="s">
        <v>3872</v>
      </c>
      <c r="B44" s="2146" t="s">
        <v>3852</v>
      </c>
      <c r="C44" s="1907">
        <v>281.19</v>
      </c>
      <c r="E44" s="2150" t="s">
        <v>3873</v>
      </c>
      <c r="F44" s="4047" t="s">
        <v>3874</v>
      </c>
      <c r="G44" s="4047"/>
      <c r="H44" s="4047"/>
      <c r="I44" s="4047"/>
      <c r="J44" s="4047"/>
      <c r="K44" s="4047"/>
      <c r="L44" s="1907">
        <v>364.62</v>
      </c>
      <c r="M44" s="2055">
        <v>73</v>
      </c>
      <c r="N44" s="2055">
        <f t="shared" si="0"/>
        <v>20526.87</v>
      </c>
      <c r="O44" s="2055">
        <f t="shared" si="1"/>
        <v>6.16</v>
      </c>
    </row>
    <row r="45" spans="1:19" ht="27" customHeight="1">
      <c r="A45" s="2150" t="s">
        <v>3875</v>
      </c>
      <c r="B45" s="2146" t="s">
        <v>3876</v>
      </c>
      <c r="C45" s="1907">
        <v>259.56</v>
      </c>
      <c r="E45" s="2150" t="s">
        <v>3877</v>
      </c>
      <c r="F45" s="4047" t="s">
        <v>3810</v>
      </c>
      <c r="G45" s="4047"/>
      <c r="H45" s="4047"/>
      <c r="I45" s="4047"/>
      <c r="J45" s="4047"/>
      <c r="K45" s="4047"/>
      <c r="L45" s="1907">
        <v>372.86</v>
      </c>
      <c r="M45" s="2055">
        <v>73</v>
      </c>
      <c r="N45" s="2055">
        <f t="shared" si="0"/>
        <v>18947.88</v>
      </c>
      <c r="O45" s="2055">
        <f t="shared" si="1"/>
        <v>6.16</v>
      </c>
      <c r="S45" s="2152"/>
    </row>
    <row r="46" spans="1:19" ht="15.75">
      <c r="A46" s="2170" t="s">
        <v>3878</v>
      </c>
      <c r="B46" s="2171" t="s">
        <v>3879</v>
      </c>
      <c r="C46" s="2172"/>
      <c r="E46" s="2170" t="s">
        <v>3880</v>
      </c>
      <c r="F46" s="4070" t="s">
        <v>3879</v>
      </c>
      <c r="G46" s="4070"/>
      <c r="H46" s="4070"/>
      <c r="I46" s="4070"/>
      <c r="J46" s="4070"/>
      <c r="K46" s="4070"/>
      <c r="L46" s="2172"/>
      <c r="M46" s="2055">
        <v>73</v>
      </c>
      <c r="N46" s="2055">
        <f t="shared" si="0"/>
        <v>0</v>
      </c>
      <c r="O46" s="2055">
        <f t="shared" si="1"/>
        <v>6.16</v>
      </c>
    </row>
    <row r="47" spans="1:19" ht="27" customHeight="1">
      <c r="A47" s="2150" t="s">
        <v>3881</v>
      </c>
      <c r="B47" s="2146" t="s">
        <v>3785</v>
      </c>
      <c r="C47" s="1907">
        <v>188.49</v>
      </c>
      <c r="E47" s="2174" t="s">
        <v>3882</v>
      </c>
      <c r="F47" s="4047" t="s">
        <v>3787</v>
      </c>
      <c r="G47" s="4047"/>
      <c r="H47" s="4047"/>
      <c r="I47" s="4047"/>
      <c r="J47" s="4047"/>
      <c r="K47" s="4047"/>
      <c r="L47" s="1907">
        <v>365.65</v>
      </c>
      <c r="M47" s="2055">
        <v>73</v>
      </c>
      <c r="N47" s="2055">
        <f t="shared" si="0"/>
        <v>13759.77</v>
      </c>
      <c r="O47" s="2055">
        <f t="shared" si="1"/>
        <v>6.16</v>
      </c>
      <c r="P47" s="2156"/>
    </row>
    <row r="48" spans="1:19" ht="27" customHeight="1">
      <c r="A48" s="2150" t="s">
        <v>3883</v>
      </c>
      <c r="B48" s="2146" t="s">
        <v>3791</v>
      </c>
      <c r="C48" s="1907">
        <v>233.81</v>
      </c>
      <c r="E48" s="2174" t="s">
        <v>3884</v>
      </c>
      <c r="F48" s="4047" t="s">
        <v>3845</v>
      </c>
      <c r="G48" s="4047"/>
      <c r="H48" s="4047"/>
      <c r="I48" s="4047"/>
      <c r="J48" s="4047"/>
      <c r="K48" s="4047"/>
      <c r="L48" s="1907">
        <v>399.64</v>
      </c>
      <c r="M48" s="2055">
        <v>73</v>
      </c>
      <c r="N48" s="2055">
        <f t="shared" si="0"/>
        <v>17068.13</v>
      </c>
      <c r="O48" s="2055">
        <f t="shared" si="1"/>
        <v>6.16</v>
      </c>
    </row>
    <row r="49" spans="1:15" ht="27" customHeight="1">
      <c r="A49" s="2150" t="s">
        <v>3885</v>
      </c>
      <c r="B49" s="2146" t="s">
        <v>3797</v>
      </c>
      <c r="C49" s="1907">
        <v>184.37</v>
      </c>
      <c r="E49" s="2174" t="s">
        <v>3886</v>
      </c>
      <c r="F49" s="4047" t="s">
        <v>3795</v>
      </c>
      <c r="G49" s="4047"/>
      <c r="H49" s="4047"/>
      <c r="I49" s="4047"/>
      <c r="J49" s="4047"/>
      <c r="K49" s="4047"/>
      <c r="L49" s="1907">
        <v>317.24</v>
      </c>
      <c r="M49" s="2055">
        <v>73</v>
      </c>
      <c r="N49" s="2055">
        <f t="shared" si="0"/>
        <v>13459.01</v>
      </c>
      <c r="O49" s="2055">
        <f t="shared" si="1"/>
        <v>6.16</v>
      </c>
    </row>
    <row r="50" spans="1:15" ht="27" customHeight="1">
      <c r="A50" s="2150" t="s">
        <v>3887</v>
      </c>
      <c r="B50" s="2146" t="s">
        <v>3803</v>
      </c>
      <c r="C50" s="1907">
        <v>228.66</v>
      </c>
      <c r="E50" s="2174" t="s">
        <v>3888</v>
      </c>
      <c r="F50" s="4047" t="s">
        <v>3889</v>
      </c>
      <c r="G50" s="4047"/>
      <c r="H50" s="4047"/>
      <c r="I50" s="4047"/>
      <c r="J50" s="4047"/>
      <c r="K50" s="4047"/>
      <c r="L50" s="1907">
        <v>416.12</v>
      </c>
      <c r="M50" s="2055">
        <v>73</v>
      </c>
      <c r="N50" s="2055">
        <f t="shared" si="0"/>
        <v>16692.18</v>
      </c>
      <c r="O50" s="2055">
        <f t="shared" si="1"/>
        <v>6.16</v>
      </c>
    </row>
    <row r="51" spans="1:15" ht="27" customHeight="1">
      <c r="A51" s="2150" t="s">
        <v>3890</v>
      </c>
      <c r="B51" s="2146" t="s">
        <v>3807</v>
      </c>
      <c r="C51" s="1907">
        <v>276.04000000000002</v>
      </c>
      <c r="E51" s="2174" t="s">
        <v>3891</v>
      </c>
      <c r="F51" s="4047" t="s">
        <v>3807</v>
      </c>
      <c r="G51" s="4047"/>
      <c r="H51" s="4047"/>
      <c r="I51" s="4047"/>
      <c r="J51" s="4047"/>
      <c r="K51" s="4047"/>
      <c r="L51" s="1907">
        <v>354.32</v>
      </c>
      <c r="M51" s="2055">
        <v>73</v>
      </c>
      <c r="N51" s="2055">
        <f t="shared" si="0"/>
        <v>20150.920000000002</v>
      </c>
      <c r="O51" s="2055">
        <f t="shared" si="1"/>
        <v>6.16</v>
      </c>
    </row>
    <row r="52" spans="1:15" ht="27" customHeight="1">
      <c r="A52" s="2150" t="s">
        <v>3892</v>
      </c>
      <c r="B52" s="2146" t="s">
        <v>3852</v>
      </c>
      <c r="C52" s="1907">
        <v>313.12</v>
      </c>
      <c r="E52" s="2174" t="s">
        <v>3893</v>
      </c>
      <c r="F52" s="4047" t="s">
        <v>3874</v>
      </c>
      <c r="G52" s="4047"/>
      <c r="H52" s="4047"/>
      <c r="I52" s="4047"/>
      <c r="J52" s="4047"/>
      <c r="K52" s="4047"/>
      <c r="L52" s="1907">
        <v>372.86</v>
      </c>
      <c r="M52" s="2055">
        <v>73</v>
      </c>
      <c r="N52" s="2055">
        <f t="shared" si="0"/>
        <v>22857.760000000002</v>
      </c>
      <c r="O52" s="2055">
        <f t="shared" si="1"/>
        <v>6.16</v>
      </c>
    </row>
    <row r="53" spans="1:15" ht="27" customHeight="1">
      <c r="A53" s="2150" t="s">
        <v>3894</v>
      </c>
      <c r="B53" s="2146" t="s">
        <v>3876</v>
      </c>
      <c r="C53" s="1907">
        <v>290.45999999999998</v>
      </c>
      <c r="E53" s="2174" t="s">
        <v>3895</v>
      </c>
      <c r="F53" s="4047" t="s">
        <v>3810</v>
      </c>
      <c r="G53" s="4047"/>
      <c r="H53" s="4047"/>
      <c r="I53" s="4047"/>
      <c r="J53" s="4047"/>
      <c r="K53" s="4047"/>
      <c r="L53" s="1907">
        <v>398.61</v>
      </c>
      <c r="M53" s="2055">
        <v>73</v>
      </c>
      <c r="N53" s="2055">
        <f t="shared" si="0"/>
        <v>21203.579999999998</v>
      </c>
      <c r="O53" s="2055">
        <f t="shared" si="1"/>
        <v>6.16</v>
      </c>
    </row>
    <row r="54" spans="1:15" ht="23.25" customHeight="1" thickBot="1">
      <c r="A54" s="2175" t="s">
        <v>3896</v>
      </c>
      <c r="B54" s="2171" t="s">
        <v>3897</v>
      </c>
      <c r="C54" s="2172"/>
      <c r="E54" s="2176" t="s">
        <v>3898</v>
      </c>
      <c r="F54" s="4071" t="s">
        <v>3810</v>
      </c>
      <c r="G54" s="4072"/>
      <c r="H54" s="4072"/>
      <c r="I54" s="4072"/>
      <c r="J54" s="4072"/>
      <c r="K54" s="4073"/>
      <c r="L54" s="1913">
        <v>424.36</v>
      </c>
      <c r="M54" s="2055">
        <v>73</v>
      </c>
      <c r="N54" s="2055">
        <f t="shared" si="0"/>
        <v>0</v>
      </c>
      <c r="O54" s="2055">
        <f t="shared" si="1"/>
        <v>6.16</v>
      </c>
    </row>
    <row r="55" spans="1:15" ht="15.75">
      <c r="A55" s="2150" t="s">
        <v>3899</v>
      </c>
      <c r="B55" s="2146" t="s">
        <v>3787</v>
      </c>
      <c r="C55" s="1907">
        <v>329.6</v>
      </c>
      <c r="E55" s="2158"/>
      <c r="M55" s="2055">
        <v>73</v>
      </c>
      <c r="N55" s="2055">
        <f t="shared" si="0"/>
        <v>24060.800000000003</v>
      </c>
      <c r="O55" s="2055">
        <f t="shared" si="1"/>
        <v>6.16</v>
      </c>
    </row>
    <row r="56" spans="1:15" ht="15">
      <c r="A56" s="2150" t="s">
        <v>3900</v>
      </c>
      <c r="B56" s="2146" t="s">
        <v>3795</v>
      </c>
      <c r="C56" s="1907">
        <v>324.45</v>
      </c>
      <c r="M56" s="2055">
        <v>73</v>
      </c>
      <c r="N56" s="2055">
        <f t="shared" si="0"/>
        <v>23684.85</v>
      </c>
      <c r="O56" s="2055">
        <f t="shared" si="1"/>
        <v>6.16</v>
      </c>
    </row>
    <row r="57" spans="1:15" ht="15">
      <c r="A57" s="2150" t="s">
        <v>3901</v>
      </c>
      <c r="B57" s="2146" t="s">
        <v>3807</v>
      </c>
      <c r="C57" s="1907">
        <v>413.03</v>
      </c>
      <c r="M57" s="2055">
        <v>73</v>
      </c>
      <c r="N57" s="2055">
        <f t="shared" si="0"/>
        <v>30151.19</v>
      </c>
      <c r="O57" s="2055">
        <f t="shared" si="1"/>
        <v>6.16</v>
      </c>
    </row>
    <row r="58" spans="1:15" ht="30" customHeight="1" thickBot="1">
      <c r="A58" s="2151" t="s">
        <v>3902</v>
      </c>
      <c r="B58" s="2148" t="s">
        <v>3876</v>
      </c>
      <c r="C58" s="1913">
        <v>432.6</v>
      </c>
      <c r="M58" s="2055">
        <v>73</v>
      </c>
      <c r="N58" s="2055">
        <f t="shared" si="0"/>
        <v>31579.800000000003</v>
      </c>
      <c r="O58" s="2055">
        <f t="shared" si="1"/>
        <v>6.16</v>
      </c>
    </row>
    <row r="59" spans="1:15">
      <c r="C59" s="2055"/>
    </row>
    <row r="60" spans="1:15">
      <c r="C60" s="2055"/>
    </row>
    <row r="61" spans="1:15">
      <c r="C61" s="2055"/>
    </row>
    <row r="62" spans="1:15">
      <c r="C62" s="2055"/>
    </row>
    <row r="63" spans="1:15">
      <c r="C63" s="2055"/>
    </row>
    <row r="64" spans="1:15">
      <c r="C64" s="2055"/>
    </row>
    <row r="65" spans="3:3">
      <c r="C65" s="2055"/>
    </row>
    <row r="66" spans="3:3">
      <c r="C66" s="2055"/>
    </row>
    <row r="67" spans="3:3">
      <c r="C67" s="2055"/>
    </row>
    <row r="68" spans="3:3">
      <c r="C68" s="2055"/>
    </row>
    <row r="69" spans="3:3">
      <c r="C69" s="2055"/>
    </row>
    <row r="70" spans="3:3">
      <c r="C70" s="2055"/>
    </row>
    <row r="71" spans="3:3">
      <c r="C71" s="2055"/>
    </row>
    <row r="72" spans="3:3">
      <c r="C72" s="2055"/>
    </row>
    <row r="73" spans="3:3">
      <c r="C73" s="2055"/>
    </row>
    <row r="74" spans="3:3">
      <c r="C74" s="2055"/>
    </row>
    <row r="75" spans="3:3">
      <c r="C75" s="2055"/>
    </row>
    <row r="76" spans="3:3">
      <c r="C76" s="2055"/>
    </row>
    <row r="77" spans="3:3">
      <c r="C77" s="2055"/>
    </row>
    <row r="78" spans="3:3">
      <c r="C78" s="2055"/>
    </row>
    <row r="79" spans="3:3">
      <c r="C79" s="2055"/>
    </row>
    <row r="80" spans="3:3">
      <c r="C80" s="2055"/>
    </row>
    <row r="81" spans="3:3">
      <c r="C81" s="2055"/>
    </row>
    <row r="82" spans="3:3">
      <c r="C82" s="2055"/>
    </row>
    <row r="83" spans="3:3">
      <c r="C83" s="2055"/>
    </row>
    <row r="84" spans="3:3">
      <c r="C84" s="2055"/>
    </row>
    <row r="85" spans="3:3">
      <c r="C85" s="2055"/>
    </row>
    <row r="86" spans="3:3">
      <c r="C86" s="2055"/>
    </row>
    <row r="87" spans="3:3">
      <c r="C87" s="2055"/>
    </row>
    <row r="88" spans="3:3">
      <c r="C88" s="2055"/>
    </row>
    <row r="89" spans="3:3">
      <c r="C89" s="2055"/>
    </row>
    <row r="90" spans="3:3">
      <c r="C90" s="2055"/>
    </row>
    <row r="91" spans="3:3">
      <c r="C91" s="2055"/>
    </row>
    <row r="92" spans="3:3">
      <c r="C92" s="2055"/>
    </row>
    <row r="93" spans="3:3">
      <c r="C93" s="2055"/>
    </row>
    <row r="94" spans="3:3">
      <c r="C94" s="2055"/>
    </row>
    <row r="95" spans="3:3">
      <c r="C95" s="2055"/>
    </row>
    <row r="96" spans="3:3">
      <c r="C96" s="2055"/>
    </row>
    <row r="97" spans="2:3">
      <c r="C97" s="2055"/>
    </row>
    <row r="98" spans="2:3">
      <c r="C98" s="2055"/>
    </row>
    <row r="99" spans="2:3">
      <c r="C99" s="2055"/>
    </row>
    <row r="100" spans="2:3" ht="15.75" customHeight="1">
      <c r="B100" s="2159"/>
      <c r="C100" s="2159"/>
    </row>
  </sheetData>
  <mergeCells count="51">
    <mergeCell ref="F44:K44"/>
    <mergeCell ref="F45:K45"/>
    <mergeCell ref="F52:K52"/>
    <mergeCell ref="F53:K53"/>
    <mergeCell ref="F54:K54"/>
    <mergeCell ref="F46:K46"/>
    <mergeCell ref="F47:K47"/>
    <mergeCell ref="F48:K48"/>
    <mergeCell ref="F49:K49"/>
    <mergeCell ref="F50:K50"/>
    <mergeCell ref="F51:K51"/>
    <mergeCell ref="F39:K39"/>
    <mergeCell ref="F40:K40"/>
    <mergeCell ref="F41:K41"/>
    <mergeCell ref="F42:K42"/>
    <mergeCell ref="F43:K43"/>
    <mergeCell ref="F34:K34"/>
    <mergeCell ref="F35:K35"/>
    <mergeCell ref="F36:K36"/>
    <mergeCell ref="F37:K37"/>
    <mergeCell ref="F38:K38"/>
    <mergeCell ref="F29:K29"/>
    <mergeCell ref="F30:K30"/>
    <mergeCell ref="F31:K31"/>
    <mergeCell ref="F32:K32"/>
    <mergeCell ref="F33:K33"/>
    <mergeCell ref="F24:K24"/>
    <mergeCell ref="F25:K25"/>
    <mergeCell ref="F26:K26"/>
    <mergeCell ref="F27:K27"/>
    <mergeCell ref="F28:K28"/>
    <mergeCell ref="F19:K19"/>
    <mergeCell ref="F20:K20"/>
    <mergeCell ref="F21:K21"/>
    <mergeCell ref="F22:K22"/>
    <mergeCell ref="F23:K23"/>
    <mergeCell ref="F14:K14"/>
    <mergeCell ref="F15:K15"/>
    <mergeCell ref="F16:K16"/>
    <mergeCell ref="F17:K17"/>
    <mergeCell ref="F18:K18"/>
    <mergeCell ref="A7:L8"/>
    <mergeCell ref="A10:L10"/>
    <mergeCell ref="A12:C12"/>
    <mergeCell ref="E12:L12"/>
    <mergeCell ref="F13:K13"/>
    <mergeCell ref="A1:B3"/>
    <mergeCell ref="C1:G3"/>
    <mergeCell ref="H1:L3"/>
    <mergeCell ref="A5:D5"/>
    <mergeCell ref="E5:L5"/>
  </mergeCells>
  <printOptions horizontalCentered="1"/>
  <pageMargins left="0.19685039370078741" right="0" top="0" bottom="0" header="0.19685039370078741" footer="0.15748031496062992"/>
  <pageSetup paperSize="9" scale="65" fitToHeight="0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002060"/>
    <pageSetUpPr fitToPage="1"/>
  </sheetPr>
  <dimension ref="A1:K36"/>
  <sheetViews>
    <sheetView view="pageBreakPreview" zoomScaleNormal="75" zoomScaleSheetLayoutView="100" workbookViewId="0">
      <selection activeCell="H4" sqref="H4"/>
    </sheetView>
  </sheetViews>
  <sheetFormatPr defaultRowHeight="12.75"/>
  <cols>
    <col min="1" max="1" width="23.28515625" style="2180" customWidth="1"/>
    <col min="2" max="2" width="20.42578125" style="2180" customWidth="1"/>
    <col min="3" max="3" width="26.42578125" style="2180" customWidth="1"/>
    <col min="4" max="4" width="20.28515625" style="2180" customWidth="1"/>
    <col min="5" max="5" width="23.42578125" style="2180" customWidth="1"/>
    <col min="6" max="6" width="23.140625" style="2180" customWidth="1"/>
    <col min="7" max="16384" width="9.140625" style="1889"/>
  </cols>
  <sheetData>
    <row r="1" spans="1:11" s="1890" customFormat="1" ht="29.25" customHeight="1" thickBot="1">
      <c r="A1" s="4074" t="s">
        <v>3912</v>
      </c>
      <c r="B1" s="4075"/>
      <c r="C1" s="4075"/>
      <c r="D1" s="4075"/>
      <c r="E1" s="4075"/>
      <c r="F1" s="4076"/>
      <c r="G1" s="2177"/>
      <c r="H1" s="2177"/>
      <c r="I1" s="1893"/>
      <c r="J1" s="1893"/>
      <c r="K1" s="1893"/>
    </row>
    <row r="2" spans="1:11" s="1890" customFormat="1" ht="26.25" customHeight="1">
      <c r="A2" s="4077" t="s">
        <v>222</v>
      </c>
      <c r="B2" s="4079" t="s">
        <v>3913</v>
      </c>
      <c r="C2" s="4079"/>
      <c r="D2" s="4079" t="s">
        <v>3914</v>
      </c>
      <c r="E2" s="4079"/>
      <c r="F2" s="4080" t="s">
        <v>3915</v>
      </c>
      <c r="G2" s="2177"/>
      <c r="H2" s="2177"/>
      <c r="I2" s="1893"/>
      <c r="J2" s="1893"/>
      <c r="K2" s="1893"/>
    </row>
    <row r="3" spans="1:11" ht="39" customHeight="1" thickBot="1">
      <c r="A3" s="4078"/>
      <c r="B3" s="2329" t="s">
        <v>3916</v>
      </c>
      <c r="C3" s="2329" t="s">
        <v>3917</v>
      </c>
      <c r="D3" s="2329" t="s">
        <v>3916</v>
      </c>
      <c r="E3" s="2329" t="s">
        <v>3917</v>
      </c>
      <c r="F3" s="4081"/>
    </row>
    <row r="4" spans="1:11" ht="24" customHeight="1">
      <c r="A4" s="2265" t="s">
        <v>3918</v>
      </c>
      <c r="B4" s="2322"/>
      <c r="C4" s="2316"/>
      <c r="D4" s="2317">
        <v>0.75</v>
      </c>
      <c r="E4" s="2322">
        <v>2.2999999999999998</v>
      </c>
      <c r="F4" s="2323" t="s">
        <v>3919</v>
      </c>
    </row>
    <row r="5" spans="1:11" ht="24" customHeight="1">
      <c r="A5" s="2266" t="s">
        <v>3920</v>
      </c>
      <c r="B5" s="2324"/>
      <c r="C5" s="2318"/>
      <c r="D5" s="2319">
        <v>1.5</v>
      </c>
      <c r="E5" s="2324">
        <v>3.7</v>
      </c>
      <c r="F5" s="2325" t="s">
        <v>3919</v>
      </c>
    </row>
    <row r="6" spans="1:11" ht="24" customHeight="1">
      <c r="A6" s="2266" t="s">
        <v>3921</v>
      </c>
      <c r="B6" s="2324"/>
      <c r="C6" s="2318"/>
      <c r="D6" s="2319">
        <v>2.2000000000000002</v>
      </c>
      <c r="E6" s="2324">
        <v>5</v>
      </c>
      <c r="F6" s="2325" t="s">
        <v>3919</v>
      </c>
    </row>
    <row r="7" spans="1:11" ht="19.5" customHeight="1">
      <c r="A7" s="2266" t="s">
        <v>3922</v>
      </c>
      <c r="B7" s="2324">
        <v>5.5</v>
      </c>
      <c r="C7" s="2318">
        <v>13</v>
      </c>
      <c r="D7" s="2319">
        <v>3.7</v>
      </c>
      <c r="E7" s="2324">
        <v>8.8000000000000007</v>
      </c>
      <c r="F7" s="2326">
        <f>'Частотные преобразователи (2)'!F7*'Частотные преобразователи (2)'!G7</f>
        <v>103883.47200000001</v>
      </c>
    </row>
    <row r="8" spans="1:11" ht="24" customHeight="1">
      <c r="A8" s="2266" t="s">
        <v>3923</v>
      </c>
      <c r="B8" s="2324"/>
      <c r="C8" s="2318"/>
      <c r="D8" s="2319">
        <v>5.5</v>
      </c>
      <c r="E8" s="2324">
        <v>13</v>
      </c>
      <c r="F8" s="2326">
        <f>'Частотные преобразователи (2)'!F8*'Частотные преобразователи (2)'!G8</f>
        <v>132457.24799999999</v>
      </c>
    </row>
    <row r="9" spans="1:11" ht="21" customHeight="1">
      <c r="A9" s="2266" t="s">
        <v>3924</v>
      </c>
      <c r="B9" s="2324">
        <v>7.5</v>
      </c>
      <c r="C9" s="2318">
        <v>17</v>
      </c>
      <c r="D9" s="2319">
        <v>5.5</v>
      </c>
      <c r="E9" s="2324">
        <v>13</v>
      </c>
      <c r="F9" s="2326">
        <f>'Частотные преобразователи (2)'!F9*'Частотные преобразователи (2)'!G9</f>
        <v>145363.68</v>
      </c>
    </row>
    <row r="10" spans="1:11" ht="24" customHeight="1">
      <c r="A10" s="2266" t="s">
        <v>3925</v>
      </c>
      <c r="B10" s="2324">
        <v>11</v>
      </c>
      <c r="C10" s="2318">
        <v>25</v>
      </c>
      <c r="D10" s="2319">
        <v>7.5</v>
      </c>
      <c r="E10" s="2324">
        <v>17</v>
      </c>
      <c r="F10" s="2326">
        <f>'Частотные преобразователи (2)'!F10*'Частотные преобразователи (2)'!G10</f>
        <v>151550.78400000001</v>
      </c>
    </row>
    <row r="11" spans="1:11" ht="24" customHeight="1">
      <c r="A11" s="2266" t="s">
        <v>3926</v>
      </c>
      <c r="B11" s="2324">
        <v>15</v>
      </c>
      <c r="C11" s="2318">
        <v>32</v>
      </c>
      <c r="D11" s="2319">
        <v>11</v>
      </c>
      <c r="E11" s="2324">
        <v>26</v>
      </c>
      <c r="F11" s="2326">
        <f>'Частотные преобразователи (2)'!F11*'Частотные преобразователи (2)'!G11</f>
        <v>195858.432</v>
      </c>
    </row>
    <row r="12" spans="1:11" ht="24" customHeight="1">
      <c r="A12" s="2266" t="s">
        <v>3927</v>
      </c>
      <c r="B12" s="2324">
        <v>18.5</v>
      </c>
      <c r="C12" s="2318">
        <v>37</v>
      </c>
      <c r="D12" s="2319">
        <v>15</v>
      </c>
      <c r="E12" s="2324">
        <v>32</v>
      </c>
      <c r="F12" s="2326">
        <f>'Частотные преобразователи (2)'!F12*'Частотные преобразователи (2)'!G12</f>
        <v>225529.92</v>
      </c>
    </row>
    <row r="13" spans="1:11" ht="24" customHeight="1">
      <c r="A13" s="2266" t="s">
        <v>3928</v>
      </c>
      <c r="B13" s="2324">
        <v>22</v>
      </c>
      <c r="C13" s="2318">
        <v>45</v>
      </c>
      <c r="D13" s="2319">
        <v>18.5</v>
      </c>
      <c r="E13" s="2324">
        <v>37</v>
      </c>
      <c r="F13" s="2326">
        <f>'Частотные преобразователи (2)'!F13*'Частотные преобразователи (2)'!G13</f>
        <v>325521.50400000002</v>
      </c>
    </row>
    <row r="14" spans="1:11" ht="24" customHeight="1">
      <c r="A14" s="2266" t="s">
        <v>3929</v>
      </c>
      <c r="B14" s="2324">
        <v>30</v>
      </c>
      <c r="C14" s="2318">
        <v>60</v>
      </c>
      <c r="D14" s="2319">
        <v>22</v>
      </c>
      <c r="E14" s="2324">
        <v>45</v>
      </c>
      <c r="F14" s="2326">
        <f>'Частотные преобразователи (2)'!F14*'Частотные преобразователи (2)'!G14</f>
        <v>369629.56800000003</v>
      </c>
    </row>
    <row r="15" spans="1:11" ht="24" customHeight="1">
      <c r="A15" s="2266" t="s">
        <v>3930</v>
      </c>
      <c r="B15" s="2324">
        <v>37</v>
      </c>
      <c r="C15" s="2318">
        <v>75</v>
      </c>
      <c r="D15" s="2319">
        <v>30</v>
      </c>
      <c r="E15" s="2324">
        <v>60</v>
      </c>
      <c r="F15" s="2326">
        <f>'Частотные преобразователи (2)'!F15*'Частотные преобразователи (2)'!G15</f>
        <v>470885.18399999995</v>
      </c>
    </row>
    <row r="16" spans="1:11" ht="24" customHeight="1">
      <c r="A16" s="2266" t="s">
        <v>3931</v>
      </c>
      <c r="B16" s="2324">
        <v>45</v>
      </c>
      <c r="C16" s="2318">
        <v>90</v>
      </c>
      <c r="D16" s="2319">
        <v>37</v>
      </c>
      <c r="E16" s="2324">
        <v>75</v>
      </c>
      <c r="F16" s="2326">
        <f>'Частотные преобразователи (2)'!F16*'Частотные преобразователи (2)'!G16</f>
        <v>575824.78800000006</v>
      </c>
    </row>
    <row r="17" spans="1:6" ht="24" customHeight="1">
      <c r="A17" s="2266" t="s">
        <v>3932</v>
      </c>
      <c r="B17" s="2324">
        <v>55</v>
      </c>
      <c r="C17" s="2318">
        <v>110</v>
      </c>
      <c r="D17" s="2319">
        <v>45</v>
      </c>
      <c r="E17" s="2324">
        <v>90</v>
      </c>
      <c r="F17" s="2326">
        <f>'Частотные преобразователи (2)'!F17*'Частотные преобразователи (2)'!G17</f>
        <v>755891.13600000006</v>
      </c>
    </row>
    <row r="18" spans="1:6" ht="24" customHeight="1">
      <c r="A18" s="2266" t="s">
        <v>3933</v>
      </c>
      <c r="B18" s="2324">
        <v>75</v>
      </c>
      <c r="C18" s="2318">
        <v>152</v>
      </c>
      <c r="D18" s="2319">
        <v>55</v>
      </c>
      <c r="E18" s="2324">
        <v>110</v>
      </c>
      <c r="F18" s="2326">
        <f>'Частотные преобразователи (2)'!F18*'Частотные преобразователи (2)'!G18</f>
        <v>854818.27200000011</v>
      </c>
    </row>
    <row r="19" spans="1:6" ht="24" customHeight="1">
      <c r="A19" s="2266" t="s">
        <v>3934</v>
      </c>
      <c r="B19" s="2324">
        <v>90</v>
      </c>
      <c r="C19" s="2318">
        <v>176</v>
      </c>
      <c r="D19" s="2319">
        <v>75</v>
      </c>
      <c r="E19" s="2324">
        <v>152</v>
      </c>
      <c r="F19" s="2326">
        <f>'Частотные преобразователи (2)'!F19*'Частотные преобразователи (2)'!G19</f>
        <v>1095250.4639999999</v>
      </c>
    </row>
    <row r="20" spans="1:6" ht="24" customHeight="1">
      <c r="A20" s="2266" t="s">
        <v>3935</v>
      </c>
      <c r="B20" s="2324">
        <v>110</v>
      </c>
      <c r="C20" s="2318">
        <v>210</v>
      </c>
      <c r="D20" s="2319">
        <v>90</v>
      </c>
      <c r="E20" s="2324">
        <v>176</v>
      </c>
      <c r="F20" s="2326">
        <f>'Частотные преобразователи (2)'!F20*'Частотные преобразователи (2)'!G20</f>
        <v>1350518.4000000001</v>
      </c>
    </row>
    <row r="21" spans="1:6" ht="24" customHeight="1">
      <c r="A21" s="2266" t="s">
        <v>3936</v>
      </c>
      <c r="B21" s="2324">
        <v>132</v>
      </c>
      <c r="C21" s="2318">
        <v>253</v>
      </c>
      <c r="D21" s="2319">
        <v>110</v>
      </c>
      <c r="E21" s="2324">
        <v>210</v>
      </c>
      <c r="F21" s="2326">
        <f>'Частотные преобразователи (2)'!F21*'Частотные преобразователи (2)'!G21</f>
        <v>1544447.52</v>
      </c>
    </row>
    <row r="22" spans="1:6" ht="27" customHeight="1">
      <c r="A22" s="2266" t="s">
        <v>3937</v>
      </c>
      <c r="B22" s="2324">
        <v>160</v>
      </c>
      <c r="C22" s="2318">
        <v>300</v>
      </c>
      <c r="D22" s="2319">
        <v>132</v>
      </c>
      <c r="E22" s="2324">
        <v>253</v>
      </c>
      <c r="F22" s="2326">
        <f>'Частотные преобразователи (2)'!F22*'Частотные преобразователи (2)'!G22</f>
        <v>1879349.4720000001</v>
      </c>
    </row>
    <row r="23" spans="1:6" ht="27.75" customHeight="1">
      <c r="A23" s="2266" t="s">
        <v>3938</v>
      </c>
      <c r="B23" s="2324">
        <v>185</v>
      </c>
      <c r="C23" s="2318">
        <v>340</v>
      </c>
      <c r="D23" s="2319">
        <v>160</v>
      </c>
      <c r="E23" s="2324">
        <v>300</v>
      </c>
      <c r="F23" s="2326">
        <f>'Частотные преобразователи (2)'!F23*'Частотные преобразователи (2)'!G23</f>
        <v>2117253.6</v>
      </c>
    </row>
    <row r="24" spans="1:6" ht="29.25" customHeight="1">
      <c r="A24" s="2266" t="s">
        <v>3939</v>
      </c>
      <c r="B24" s="2324">
        <v>200</v>
      </c>
      <c r="C24" s="2318">
        <v>380</v>
      </c>
      <c r="D24" s="2319">
        <v>182</v>
      </c>
      <c r="E24" s="2324">
        <v>340</v>
      </c>
      <c r="F24" s="2326">
        <f>'Частотные преобразователи (2)'!F24*'Частотные преобразователи (2)'!G24</f>
        <v>2812936.8959999997</v>
      </c>
    </row>
    <row r="25" spans="1:6" ht="27.75" customHeight="1">
      <c r="A25" s="2266" t="s">
        <v>3940</v>
      </c>
      <c r="B25" s="2324">
        <v>220</v>
      </c>
      <c r="C25" s="2318">
        <v>420</v>
      </c>
      <c r="D25" s="2319">
        <v>200</v>
      </c>
      <c r="E25" s="2324">
        <v>380</v>
      </c>
      <c r="F25" s="2325" t="s">
        <v>3941</v>
      </c>
    </row>
    <row r="26" spans="1:6" ht="30" customHeight="1">
      <c r="A26" s="2266" t="s">
        <v>3942</v>
      </c>
      <c r="B26" s="2324"/>
      <c r="C26" s="2318"/>
      <c r="D26" s="2319">
        <v>220</v>
      </c>
      <c r="E26" s="2324">
        <v>420</v>
      </c>
      <c r="F26" s="2326">
        <f>'Частотные преобразователи (2)'!F26*'Частотные преобразователи (2)'!G26</f>
        <v>3298059.0719999997</v>
      </c>
    </row>
    <row r="27" spans="1:6" ht="29.25" customHeight="1">
      <c r="A27" s="2266" t="s">
        <v>3943</v>
      </c>
      <c r="B27" s="2324">
        <v>280</v>
      </c>
      <c r="C27" s="2318">
        <v>540</v>
      </c>
      <c r="D27" s="2319">
        <v>250</v>
      </c>
      <c r="E27" s="2324">
        <v>480</v>
      </c>
      <c r="F27" s="2326">
        <f>'Частотные преобразователи (2)'!F27*'Частотные преобразователи (2)'!G27</f>
        <v>4085417.9519999996</v>
      </c>
    </row>
    <row r="28" spans="1:6" ht="29.25" customHeight="1">
      <c r="A28" s="2266" t="s">
        <v>3944</v>
      </c>
      <c r="B28" s="2324">
        <v>315</v>
      </c>
      <c r="C28" s="2318">
        <v>600</v>
      </c>
      <c r="D28" s="2319">
        <v>280</v>
      </c>
      <c r="E28" s="2324">
        <v>540</v>
      </c>
      <c r="F28" s="2326">
        <f>'Частотные преобразователи (2)'!F28*'Частотные преобразователи (2)'!G28</f>
        <v>4216411.5839999998</v>
      </c>
    </row>
    <row r="29" spans="1:6" ht="27.75" customHeight="1">
      <c r="A29" s="2266" t="s">
        <v>3945</v>
      </c>
      <c r="B29" s="2324">
        <v>355</v>
      </c>
      <c r="C29" s="2318">
        <v>710</v>
      </c>
      <c r="D29" s="2319">
        <v>315</v>
      </c>
      <c r="E29" s="2324">
        <v>600</v>
      </c>
      <c r="F29" s="2326">
        <f>'Частотные преобразователи (2)'!F29*'Частотные преобразователи (2)'!G29</f>
        <v>4393309.5360000003</v>
      </c>
    </row>
    <row r="30" spans="1:6" ht="30" customHeight="1">
      <c r="A30" s="2266" t="s">
        <v>3946</v>
      </c>
      <c r="B30" s="2324">
        <v>375</v>
      </c>
      <c r="C30" s="2318">
        <v>710</v>
      </c>
      <c r="D30" s="2319">
        <v>355</v>
      </c>
      <c r="E30" s="2324">
        <v>680</v>
      </c>
      <c r="F30" s="2326">
        <f>'Частотные преобразователи (2)'!F30*'Частотные преобразователи (2)'!G30</f>
        <v>4538473.6320000002</v>
      </c>
    </row>
    <row r="31" spans="1:6" ht="30.75" customHeight="1">
      <c r="A31" s="2266" t="s">
        <v>3947</v>
      </c>
      <c r="B31" s="2324"/>
      <c r="C31" s="2318"/>
      <c r="D31" s="2319">
        <v>375</v>
      </c>
      <c r="E31" s="2324">
        <v>710</v>
      </c>
      <c r="F31" s="2325" t="s">
        <v>3948</v>
      </c>
    </row>
    <row r="32" spans="1:6" ht="29.25" customHeight="1">
      <c r="A32" s="2266" t="s">
        <v>3949</v>
      </c>
      <c r="B32" s="2324">
        <v>400</v>
      </c>
      <c r="C32" s="2318">
        <v>750</v>
      </c>
      <c r="D32" s="2319"/>
      <c r="E32" s="2324"/>
      <c r="F32" s="2325" t="s">
        <v>3941</v>
      </c>
    </row>
    <row r="33" spans="1:6" ht="29.25" customHeight="1">
      <c r="A33" s="2266" t="s">
        <v>3950</v>
      </c>
      <c r="B33" s="2324"/>
      <c r="C33" s="2318"/>
      <c r="D33" s="2319">
        <v>400</v>
      </c>
      <c r="E33" s="2324">
        <v>750</v>
      </c>
      <c r="F33" s="2325" t="s">
        <v>3941</v>
      </c>
    </row>
    <row r="34" spans="1:6" ht="30" customHeight="1">
      <c r="A34" s="2266" t="s">
        <v>3951</v>
      </c>
      <c r="B34" s="2324">
        <v>500</v>
      </c>
      <c r="C34" s="2318">
        <v>930</v>
      </c>
      <c r="D34" s="2319"/>
      <c r="E34" s="2324"/>
      <c r="F34" s="2325" t="s">
        <v>3941</v>
      </c>
    </row>
    <row r="35" spans="1:6" ht="30" customHeight="1">
      <c r="A35" s="2266" t="s">
        <v>3952</v>
      </c>
      <c r="B35" s="2324"/>
      <c r="C35" s="2318"/>
      <c r="D35" s="2319">
        <v>500</v>
      </c>
      <c r="E35" s="2324">
        <v>930</v>
      </c>
      <c r="F35" s="2325" t="s">
        <v>3941</v>
      </c>
    </row>
    <row r="36" spans="1:6" ht="29.25" customHeight="1" thickBot="1">
      <c r="A36" s="2264" t="s">
        <v>3953</v>
      </c>
      <c r="B36" s="2327"/>
      <c r="C36" s="2320"/>
      <c r="D36" s="2321">
        <v>630</v>
      </c>
      <c r="E36" s="2327">
        <v>1200</v>
      </c>
      <c r="F36" s="2328" t="s">
        <v>3941</v>
      </c>
    </row>
  </sheetData>
  <sheetProtection password="C617" sheet="1" objects="1" scenarios="1" selectLockedCells="1" selectUnlockedCells="1"/>
  <mergeCells count="5">
    <mergeCell ref="A1:F1"/>
    <mergeCell ref="A2:A3"/>
    <mergeCell ref="B2:C2"/>
    <mergeCell ref="D2:E2"/>
    <mergeCell ref="F2:F3"/>
  </mergeCells>
  <pageMargins left="0.19685039370078741" right="0.19685039370078741" top="0.98425196850393704" bottom="0.98425196850393704" header="0.51181102362204722" footer="0.51181102362204722"/>
  <pageSetup paperSize="9" scale="74" fitToHeight="0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pageSetUpPr fitToPage="1"/>
  </sheetPr>
  <dimension ref="A1:K36"/>
  <sheetViews>
    <sheetView zoomScale="75" zoomScaleNormal="100" workbookViewId="0">
      <selection activeCell="G7" sqref="G7"/>
    </sheetView>
  </sheetViews>
  <sheetFormatPr defaultRowHeight="12.75"/>
  <cols>
    <col min="1" max="1" width="20.85546875" style="1889" customWidth="1"/>
    <col min="2" max="2" width="17.28515625" style="1889" customWidth="1"/>
    <col min="3" max="3" width="26.42578125" style="1889" customWidth="1"/>
    <col min="4" max="4" width="17.42578125" style="1889" customWidth="1"/>
    <col min="5" max="5" width="23.42578125" style="1889" customWidth="1"/>
    <col min="6" max="6" width="23.140625" style="1889" customWidth="1"/>
    <col min="7" max="16384" width="9.140625" style="1889"/>
  </cols>
  <sheetData>
    <row r="1" spans="1:11" s="1890" customFormat="1" ht="20.25" customHeight="1" thickBot="1">
      <c r="A1" s="4082" t="s">
        <v>3912</v>
      </c>
      <c r="B1" s="4083"/>
      <c r="C1" s="4083"/>
      <c r="D1" s="4083"/>
      <c r="E1" s="4083"/>
      <c r="F1" s="4084"/>
      <c r="G1" s="2177"/>
      <c r="H1" s="2177"/>
      <c r="I1" s="1893"/>
      <c r="J1" s="1893"/>
      <c r="K1" s="1893"/>
    </row>
    <row r="2" spans="1:11" s="1890" customFormat="1" ht="20.25" customHeight="1" thickBot="1">
      <c r="A2" s="4085" t="s">
        <v>222</v>
      </c>
      <c r="B2" s="4087" t="s">
        <v>3913</v>
      </c>
      <c r="C2" s="4088"/>
      <c r="D2" s="4089" t="s">
        <v>3914</v>
      </c>
      <c r="E2" s="4090"/>
      <c r="F2" s="4091" t="s">
        <v>3954</v>
      </c>
      <c r="G2" s="2177"/>
      <c r="H2" s="2177"/>
      <c r="I2" s="1893"/>
      <c r="J2" s="1893"/>
      <c r="K2" s="1893"/>
    </row>
    <row r="3" spans="1:11" ht="39" customHeight="1" thickBot="1">
      <c r="A3" s="4086"/>
      <c r="B3" s="2178" t="s">
        <v>3916</v>
      </c>
      <c r="C3" s="2178" t="s">
        <v>3917</v>
      </c>
      <c r="D3" s="2179" t="s">
        <v>3916</v>
      </c>
      <c r="E3" s="2179" t="s">
        <v>3917</v>
      </c>
      <c r="F3" s="4086"/>
    </row>
    <row r="4" spans="1:11" ht="24" customHeight="1" thickBot="1">
      <c r="A4" s="2181" t="s">
        <v>3918</v>
      </c>
      <c r="B4" s="2182"/>
      <c r="C4" s="2183"/>
      <c r="D4" s="2184">
        <v>0.75</v>
      </c>
      <c r="E4" s="2185">
        <v>2.2999999999999998</v>
      </c>
      <c r="F4" s="2186" t="s">
        <v>3919</v>
      </c>
    </row>
    <row r="5" spans="1:11" ht="24" customHeight="1" thickBot="1">
      <c r="A5" s="2181" t="s">
        <v>3920</v>
      </c>
      <c r="B5" s="2187"/>
      <c r="C5" s="2188"/>
      <c r="D5" s="2189">
        <v>1.5</v>
      </c>
      <c r="E5" s="2190">
        <v>3.7</v>
      </c>
      <c r="F5" s="2186" t="s">
        <v>3919</v>
      </c>
    </row>
    <row r="6" spans="1:11" ht="24" customHeight="1" thickBot="1">
      <c r="A6" s="2181" t="s">
        <v>3921</v>
      </c>
      <c r="B6" s="2187"/>
      <c r="C6" s="2188"/>
      <c r="D6" s="2189">
        <v>2.2000000000000002</v>
      </c>
      <c r="E6" s="2190">
        <v>5</v>
      </c>
      <c r="F6" s="2186" t="s">
        <v>3919</v>
      </c>
      <c r="G6" s="1889">
        <f>KZT!I3</f>
        <v>6.16</v>
      </c>
    </row>
    <row r="7" spans="1:11" ht="19.5" customHeight="1" thickBot="1">
      <c r="A7" s="2181" t="s">
        <v>3922</v>
      </c>
      <c r="B7" s="2187">
        <v>5.5</v>
      </c>
      <c r="C7" s="2188">
        <v>13</v>
      </c>
      <c r="D7" s="2189">
        <v>3.7</v>
      </c>
      <c r="E7" s="2190">
        <v>8.8000000000000007</v>
      </c>
      <c r="F7" s="2191">
        <v>16864.2</v>
      </c>
      <c r="G7" s="1889">
        <f>G6</f>
        <v>6.16</v>
      </c>
    </row>
    <row r="8" spans="1:11" ht="24" customHeight="1" thickBot="1">
      <c r="A8" s="2181" t="s">
        <v>3923</v>
      </c>
      <c r="B8" s="2187"/>
      <c r="C8" s="2188"/>
      <c r="D8" s="2189">
        <v>5.5</v>
      </c>
      <c r="E8" s="2190">
        <v>13</v>
      </c>
      <c r="F8" s="2191">
        <v>21502.799999999999</v>
      </c>
      <c r="G8" s="1889">
        <f t="shared" ref="G8:G36" si="0">G7</f>
        <v>6.16</v>
      </c>
    </row>
    <row r="9" spans="1:11" ht="21" customHeight="1" thickBot="1">
      <c r="A9" s="2181" t="s">
        <v>3924</v>
      </c>
      <c r="B9" s="2187">
        <v>7.5</v>
      </c>
      <c r="C9" s="2188">
        <v>17</v>
      </c>
      <c r="D9" s="2189">
        <v>5.5</v>
      </c>
      <c r="E9" s="2190">
        <v>13</v>
      </c>
      <c r="F9" s="2186">
        <v>23598</v>
      </c>
      <c r="G9" s="1889">
        <f t="shared" si="0"/>
        <v>6.16</v>
      </c>
    </row>
    <row r="10" spans="1:11" ht="24" customHeight="1" thickBot="1">
      <c r="A10" s="2181" t="s">
        <v>3925</v>
      </c>
      <c r="B10" s="2187">
        <v>11</v>
      </c>
      <c r="C10" s="2188">
        <v>25</v>
      </c>
      <c r="D10" s="2189">
        <v>7.5</v>
      </c>
      <c r="E10" s="2190">
        <v>17</v>
      </c>
      <c r="F10" s="2192">
        <v>24602.400000000001</v>
      </c>
      <c r="G10" s="1889">
        <f t="shared" si="0"/>
        <v>6.16</v>
      </c>
    </row>
    <row r="11" spans="1:11" ht="24" customHeight="1" thickBot="1">
      <c r="A11" s="2181" t="s">
        <v>3926</v>
      </c>
      <c r="B11" s="2187">
        <v>15</v>
      </c>
      <c r="C11" s="2188">
        <v>32</v>
      </c>
      <c r="D11" s="2189">
        <v>11</v>
      </c>
      <c r="E11" s="2190">
        <v>26</v>
      </c>
      <c r="F11" s="2192">
        <v>31795.200000000001</v>
      </c>
      <c r="G11" s="1889">
        <f t="shared" si="0"/>
        <v>6.16</v>
      </c>
    </row>
    <row r="12" spans="1:11" ht="24" customHeight="1" thickBot="1">
      <c r="A12" s="2181" t="s">
        <v>3927</v>
      </c>
      <c r="B12" s="2187">
        <v>18.5</v>
      </c>
      <c r="C12" s="2188">
        <v>37</v>
      </c>
      <c r="D12" s="2189">
        <v>15</v>
      </c>
      <c r="E12" s="2190">
        <v>32</v>
      </c>
      <c r="F12" s="2192">
        <v>36612</v>
      </c>
      <c r="G12" s="1889">
        <f t="shared" si="0"/>
        <v>6.16</v>
      </c>
    </row>
    <row r="13" spans="1:11" ht="24" customHeight="1" thickBot="1">
      <c r="A13" s="2181" t="s">
        <v>3928</v>
      </c>
      <c r="B13" s="2187">
        <v>22</v>
      </c>
      <c r="C13" s="2188">
        <v>45</v>
      </c>
      <c r="D13" s="2189">
        <v>18.5</v>
      </c>
      <c r="E13" s="2190">
        <v>37</v>
      </c>
      <c r="F13" s="2192">
        <v>52844.4</v>
      </c>
      <c r="G13" s="1889">
        <f t="shared" si="0"/>
        <v>6.16</v>
      </c>
    </row>
    <row r="14" spans="1:11" ht="24" customHeight="1" thickBot="1">
      <c r="A14" s="2181" t="s">
        <v>3929</v>
      </c>
      <c r="B14" s="2187">
        <v>30</v>
      </c>
      <c r="C14" s="2188">
        <v>60</v>
      </c>
      <c r="D14" s="2189">
        <v>22</v>
      </c>
      <c r="E14" s="2190">
        <v>45</v>
      </c>
      <c r="F14" s="2192">
        <v>60004.800000000003</v>
      </c>
      <c r="G14" s="1889">
        <f t="shared" si="0"/>
        <v>6.16</v>
      </c>
    </row>
    <row r="15" spans="1:11" ht="24" customHeight="1" thickBot="1">
      <c r="A15" s="2181" t="s">
        <v>3930</v>
      </c>
      <c r="B15" s="2187">
        <v>37</v>
      </c>
      <c r="C15" s="2188">
        <v>75</v>
      </c>
      <c r="D15" s="2189">
        <v>30</v>
      </c>
      <c r="E15" s="2190">
        <v>60</v>
      </c>
      <c r="F15" s="2192">
        <v>76442.399999999994</v>
      </c>
      <c r="G15" s="1889">
        <f t="shared" si="0"/>
        <v>6.16</v>
      </c>
    </row>
    <row r="16" spans="1:11" ht="24" customHeight="1" thickBot="1">
      <c r="A16" s="2181" t="s">
        <v>3931</v>
      </c>
      <c r="B16" s="2187">
        <v>45</v>
      </c>
      <c r="C16" s="2188">
        <v>90</v>
      </c>
      <c r="D16" s="2189">
        <v>37</v>
      </c>
      <c r="E16" s="2190">
        <v>75</v>
      </c>
      <c r="F16" s="2192">
        <v>93478.05</v>
      </c>
      <c r="G16" s="1889">
        <f t="shared" si="0"/>
        <v>6.16</v>
      </c>
    </row>
    <row r="17" spans="1:7" ht="24" customHeight="1" thickBot="1">
      <c r="A17" s="2181" t="s">
        <v>3932</v>
      </c>
      <c r="B17" s="2187">
        <v>55</v>
      </c>
      <c r="C17" s="2188">
        <v>110</v>
      </c>
      <c r="D17" s="2189">
        <v>45</v>
      </c>
      <c r="E17" s="2190">
        <v>90</v>
      </c>
      <c r="F17" s="2192">
        <v>122709.6</v>
      </c>
      <c r="G17" s="1889">
        <f t="shared" si="0"/>
        <v>6.16</v>
      </c>
    </row>
    <row r="18" spans="1:7" ht="24" customHeight="1" thickBot="1">
      <c r="A18" s="2181" t="s">
        <v>3933</v>
      </c>
      <c r="B18" s="2187">
        <v>75</v>
      </c>
      <c r="C18" s="2188">
        <v>152</v>
      </c>
      <c r="D18" s="2189">
        <v>55</v>
      </c>
      <c r="E18" s="2190">
        <v>110</v>
      </c>
      <c r="F18" s="2192">
        <v>138769.20000000001</v>
      </c>
      <c r="G18" s="1889">
        <f t="shared" si="0"/>
        <v>6.16</v>
      </c>
    </row>
    <row r="19" spans="1:7" ht="24" customHeight="1" thickBot="1">
      <c r="A19" s="2181" t="s">
        <v>3934</v>
      </c>
      <c r="B19" s="2187">
        <v>90</v>
      </c>
      <c r="C19" s="2188">
        <v>176</v>
      </c>
      <c r="D19" s="2189">
        <v>75</v>
      </c>
      <c r="E19" s="2190">
        <v>152</v>
      </c>
      <c r="F19" s="2192">
        <v>177800.4</v>
      </c>
      <c r="G19" s="1889">
        <f t="shared" si="0"/>
        <v>6.16</v>
      </c>
    </row>
    <row r="20" spans="1:7" ht="24" customHeight="1" thickBot="1">
      <c r="A20" s="2181" t="s">
        <v>3935</v>
      </c>
      <c r="B20" s="2187">
        <v>110</v>
      </c>
      <c r="C20" s="2188">
        <v>210</v>
      </c>
      <c r="D20" s="2189">
        <v>90</v>
      </c>
      <c r="E20" s="2190">
        <v>176</v>
      </c>
      <c r="F20" s="2192">
        <v>219240</v>
      </c>
      <c r="G20" s="1889">
        <f t="shared" si="0"/>
        <v>6.16</v>
      </c>
    </row>
    <row r="21" spans="1:7" ht="24" customHeight="1" thickBot="1">
      <c r="A21" s="2181" t="s">
        <v>3936</v>
      </c>
      <c r="B21" s="2187">
        <v>132</v>
      </c>
      <c r="C21" s="2188">
        <v>253</v>
      </c>
      <c r="D21" s="2189">
        <v>110</v>
      </c>
      <c r="E21" s="2190">
        <v>210</v>
      </c>
      <c r="F21" s="2192">
        <v>250722</v>
      </c>
      <c r="G21" s="1889">
        <f t="shared" si="0"/>
        <v>6.16</v>
      </c>
    </row>
    <row r="22" spans="1:7" ht="27" customHeight="1" thickBot="1">
      <c r="A22" s="2181" t="s">
        <v>3937</v>
      </c>
      <c r="B22" s="2187">
        <v>160</v>
      </c>
      <c r="C22" s="2188">
        <v>300</v>
      </c>
      <c r="D22" s="2189">
        <v>132</v>
      </c>
      <c r="E22" s="2190">
        <v>253</v>
      </c>
      <c r="F22" s="2192">
        <v>305089.2</v>
      </c>
      <c r="G22" s="1889">
        <f t="shared" si="0"/>
        <v>6.16</v>
      </c>
    </row>
    <row r="23" spans="1:7" ht="27.75" customHeight="1" thickBot="1">
      <c r="A23" s="2181" t="s">
        <v>3938</v>
      </c>
      <c r="B23" s="2187">
        <v>185</v>
      </c>
      <c r="C23" s="2188">
        <v>340</v>
      </c>
      <c r="D23" s="2189">
        <v>160</v>
      </c>
      <c r="E23" s="2190">
        <v>300</v>
      </c>
      <c r="F23" s="2192">
        <v>343710</v>
      </c>
      <c r="G23" s="1889">
        <f t="shared" si="0"/>
        <v>6.16</v>
      </c>
    </row>
    <row r="24" spans="1:7" ht="29.25" customHeight="1" thickBot="1">
      <c r="A24" s="2181" t="s">
        <v>3939</v>
      </c>
      <c r="B24" s="2187">
        <v>200</v>
      </c>
      <c r="C24" s="2188">
        <v>380</v>
      </c>
      <c r="D24" s="2189">
        <v>182</v>
      </c>
      <c r="E24" s="2190">
        <v>340</v>
      </c>
      <c r="F24" s="2192">
        <v>456645.6</v>
      </c>
      <c r="G24" s="1889">
        <f t="shared" si="0"/>
        <v>6.16</v>
      </c>
    </row>
    <row r="25" spans="1:7" ht="27.75" customHeight="1" thickBot="1">
      <c r="A25" s="2181" t="s">
        <v>3940</v>
      </c>
      <c r="B25" s="2187">
        <v>220</v>
      </c>
      <c r="C25" s="2188">
        <v>420</v>
      </c>
      <c r="D25" s="2189">
        <v>200</v>
      </c>
      <c r="E25" s="2190">
        <v>380</v>
      </c>
      <c r="F25" s="2186" t="s">
        <v>3941</v>
      </c>
      <c r="G25" s="1889">
        <f t="shared" si="0"/>
        <v>6.16</v>
      </c>
    </row>
    <row r="26" spans="1:7" ht="30" customHeight="1" thickBot="1">
      <c r="A26" s="2181" t="s">
        <v>3942</v>
      </c>
      <c r="B26" s="2187"/>
      <c r="C26" s="2188"/>
      <c r="D26" s="2189">
        <v>220</v>
      </c>
      <c r="E26" s="2190">
        <v>420</v>
      </c>
      <c r="F26" s="2191">
        <v>535399.19999999995</v>
      </c>
      <c r="G26" s="1889">
        <f t="shared" si="0"/>
        <v>6.16</v>
      </c>
    </row>
    <row r="27" spans="1:7" ht="29.25" customHeight="1" thickBot="1">
      <c r="A27" s="2181" t="s">
        <v>3943</v>
      </c>
      <c r="B27" s="2187">
        <v>280</v>
      </c>
      <c r="C27" s="2188">
        <v>540</v>
      </c>
      <c r="D27" s="2189">
        <v>250</v>
      </c>
      <c r="E27" s="2190">
        <v>480</v>
      </c>
      <c r="F27" s="2191">
        <v>663217.19999999995</v>
      </c>
      <c r="G27" s="1889">
        <f t="shared" si="0"/>
        <v>6.16</v>
      </c>
    </row>
    <row r="28" spans="1:7" ht="29.25" customHeight="1" thickBot="1">
      <c r="A28" s="2181" t="s">
        <v>3944</v>
      </c>
      <c r="B28" s="2187">
        <v>315</v>
      </c>
      <c r="C28" s="2188">
        <v>600</v>
      </c>
      <c r="D28" s="2189">
        <v>280</v>
      </c>
      <c r="E28" s="2190">
        <v>540</v>
      </c>
      <c r="F28" s="2191">
        <v>684482.4</v>
      </c>
      <c r="G28" s="1889">
        <f t="shared" si="0"/>
        <v>6.16</v>
      </c>
    </row>
    <row r="29" spans="1:7" ht="27.75" customHeight="1" thickBot="1">
      <c r="A29" s="2181" t="s">
        <v>3945</v>
      </c>
      <c r="B29" s="2187">
        <v>355</v>
      </c>
      <c r="C29" s="2188">
        <v>710</v>
      </c>
      <c r="D29" s="2189">
        <v>315</v>
      </c>
      <c r="E29" s="2190">
        <v>600</v>
      </c>
      <c r="F29" s="2191">
        <v>713199.6</v>
      </c>
      <c r="G29" s="1889">
        <f t="shared" si="0"/>
        <v>6.16</v>
      </c>
    </row>
    <row r="30" spans="1:7" ht="30" customHeight="1" thickBot="1">
      <c r="A30" s="2181" t="s">
        <v>3946</v>
      </c>
      <c r="B30" s="2187">
        <v>375</v>
      </c>
      <c r="C30" s="2188">
        <v>710</v>
      </c>
      <c r="D30" s="2189">
        <v>355</v>
      </c>
      <c r="E30" s="2190">
        <v>680</v>
      </c>
      <c r="F30" s="2191">
        <v>736765.2</v>
      </c>
      <c r="G30" s="1889">
        <f t="shared" si="0"/>
        <v>6.16</v>
      </c>
    </row>
    <row r="31" spans="1:7" ht="30.75" customHeight="1" thickBot="1">
      <c r="A31" s="2181" t="s">
        <v>3947</v>
      </c>
      <c r="B31" s="2187"/>
      <c r="C31" s="2188"/>
      <c r="D31" s="2189">
        <v>375</v>
      </c>
      <c r="E31" s="2190">
        <v>710</v>
      </c>
      <c r="F31" s="2186" t="s">
        <v>3948</v>
      </c>
      <c r="G31" s="1889">
        <f t="shared" si="0"/>
        <v>6.16</v>
      </c>
    </row>
    <row r="32" spans="1:7" ht="29.25" customHeight="1" thickBot="1">
      <c r="A32" s="2181" t="s">
        <v>3949</v>
      </c>
      <c r="B32" s="2187">
        <v>400</v>
      </c>
      <c r="C32" s="2188">
        <v>750</v>
      </c>
      <c r="D32" s="2189"/>
      <c r="E32" s="2190"/>
      <c r="F32" s="2186" t="s">
        <v>3941</v>
      </c>
      <c r="G32" s="1889">
        <f t="shared" si="0"/>
        <v>6.16</v>
      </c>
    </row>
    <row r="33" spans="1:7" ht="29.25" customHeight="1" thickBot="1">
      <c r="A33" s="2181" t="s">
        <v>3950</v>
      </c>
      <c r="B33" s="2187"/>
      <c r="C33" s="2188"/>
      <c r="D33" s="2189">
        <v>400</v>
      </c>
      <c r="E33" s="2190">
        <v>750</v>
      </c>
      <c r="F33" s="2186" t="s">
        <v>3941</v>
      </c>
      <c r="G33" s="1889">
        <f t="shared" si="0"/>
        <v>6.16</v>
      </c>
    </row>
    <row r="34" spans="1:7" ht="30" customHeight="1" thickBot="1">
      <c r="A34" s="2181" t="s">
        <v>3951</v>
      </c>
      <c r="B34" s="2187">
        <v>500</v>
      </c>
      <c r="C34" s="2188">
        <v>930</v>
      </c>
      <c r="D34" s="2189"/>
      <c r="E34" s="2190"/>
      <c r="F34" s="2186" t="s">
        <v>3941</v>
      </c>
      <c r="G34" s="1889">
        <f t="shared" si="0"/>
        <v>6.16</v>
      </c>
    </row>
    <row r="35" spans="1:7" ht="30" customHeight="1" thickBot="1">
      <c r="A35" s="2181" t="s">
        <v>3952</v>
      </c>
      <c r="B35" s="2193"/>
      <c r="C35" s="2194"/>
      <c r="D35" s="2189">
        <v>500</v>
      </c>
      <c r="E35" s="2190">
        <v>930</v>
      </c>
      <c r="F35" s="2186" t="s">
        <v>3941</v>
      </c>
      <c r="G35" s="1889">
        <f t="shared" si="0"/>
        <v>6.16</v>
      </c>
    </row>
    <row r="36" spans="1:7" ht="29.25" customHeight="1" thickBot="1">
      <c r="A36" s="2181" t="s">
        <v>3953</v>
      </c>
      <c r="B36" s="2195"/>
      <c r="C36" s="2196"/>
      <c r="D36" s="2197">
        <v>630</v>
      </c>
      <c r="E36" s="2198">
        <v>1200</v>
      </c>
      <c r="F36" s="2186" t="s">
        <v>3941</v>
      </c>
      <c r="G36" s="1889">
        <f t="shared" si="0"/>
        <v>6.16</v>
      </c>
    </row>
  </sheetData>
  <mergeCells count="5">
    <mergeCell ref="A1:F1"/>
    <mergeCell ref="A2:A3"/>
    <mergeCell ref="B2:C2"/>
    <mergeCell ref="D2:E2"/>
    <mergeCell ref="F2:F3"/>
  </mergeCells>
  <pageMargins left="0.19685039370078741" right="0.19685039370078741" top="0.98425196850393704" bottom="0.98425196850393704" header="0.51181102362204722" footer="0.51181102362204722"/>
  <pageSetup paperSize="9" scale="74" fitToHeight="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002060"/>
    <pageSetUpPr fitToPage="1"/>
  </sheetPr>
  <dimension ref="A1:Q52"/>
  <sheetViews>
    <sheetView view="pageBreakPreview" zoomScaleNormal="100" zoomScaleSheetLayoutView="100" workbookViewId="0">
      <selection activeCell="I10" sqref="I10"/>
    </sheetView>
  </sheetViews>
  <sheetFormatPr defaultRowHeight="12.75"/>
  <cols>
    <col min="1" max="1" width="9" style="1889" customWidth="1"/>
    <col min="2" max="2" width="14.85546875" style="1889" customWidth="1"/>
    <col min="3" max="3" width="11.5703125" style="1889" customWidth="1"/>
    <col min="4" max="4" width="16.5703125" style="1889" customWidth="1"/>
    <col min="5" max="5" width="13" style="1889" customWidth="1"/>
    <col min="6" max="6" width="12.28515625" style="1889" customWidth="1"/>
    <col min="7" max="7" width="14.85546875" style="2225" customWidth="1"/>
    <col min="8" max="8" width="11.7109375" style="1889" customWidth="1"/>
    <col min="9" max="9" width="12.42578125" style="1889" customWidth="1"/>
    <col min="10" max="10" width="11.42578125" style="1889" customWidth="1"/>
    <col min="11" max="11" width="10.140625" style="1889" customWidth="1"/>
    <col min="12" max="12" width="10.42578125" style="1889" customWidth="1"/>
    <col min="13" max="13" width="13.7109375" style="1889" customWidth="1"/>
    <col min="14" max="14" width="13.42578125" style="1889" customWidth="1"/>
    <col min="15" max="15" width="13.85546875" style="1889" customWidth="1"/>
    <col min="16" max="16384" width="9.140625" style="1889"/>
  </cols>
  <sheetData>
    <row r="1" spans="1:17" s="1890" customFormat="1" ht="19.5" customHeight="1" thickBot="1">
      <c r="A1" s="4095" t="s">
        <v>3956</v>
      </c>
      <c r="B1" s="4096"/>
      <c r="C1" s="4096"/>
      <c r="D1" s="4096"/>
      <c r="E1" s="4096"/>
      <c r="F1" s="4096"/>
      <c r="G1" s="4097"/>
      <c r="H1"/>
      <c r="I1"/>
      <c r="J1"/>
      <c r="K1" s="1893"/>
      <c r="L1" s="1893"/>
      <c r="M1" s="1893"/>
      <c r="N1" s="1893"/>
      <c r="O1" s="1893"/>
      <c r="P1" s="1893"/>
      <c r="Q1" s="1893"/>
    </row>
    <row r="2" spans="1:17" ht="27.75" customHeight="1" thickBot="1">
      <c r="A2" s="2348" t="s">
        <v>4015</v>
      </c>
      <c r="B2" s="2349" t="s">
        <v>3958</v>
      </c>
      <c r="C2" s="2349" t="s">
        <v>4018</v>
      </c>
      <c r="D2" s="2349" t="s">
        <v>4019</v>
      </c>
      <c r="E2" s="2349" t="s">
        <v>3961</v>
      </c>
      <c r="F2" s="2349" t="s">
        <v>4018</v>
      </c>
      <c r="G2" s="2350" t="s">
        <v>4019</v>
      </c>
      <c r="H2"/>
      <c r="I2"/>
      <c r="J2"/>
    </row>
    <row r="3" spans="1:17" ht="21" customHeight="1">
      <c r="A3" s="2337">
        <v>2</v>
      </c>
      <c r="B3" s="2338" t="s">
        <v>3962</v>
      </c>
      <c r="C3" s="2339">
        <f>'Комплектующие к вентилятора (2)'!C8*'Комплектующие к вентилятора (2)'!K8</f>
        <v>2601.9839999999999</v>
      </c>
      <c r="D3" s="2339">
        <f>'Комплектующие к вентилятора (2)'!D8*'Комплектующие к вентилятора (2)'!K8</f>
        <v>16425.024000000001</v>
      </c>
      <c r="E3" s="2340" t="s">
        <v>3963</v>
      </c>
      <c r="F3" s="2339">
        <f>'Комплектующие к вентилятора (2)'!F8*'Комплектующие к вентилятора (2)'!K8</f>
        <v>2882.4426400000002</v>
      </c>
      <c r="G3" s="2341">
        <f>'Комплектующие к вентилятора (2)'!G8*'Комплектующие к вентилятора (2)'!K8</f>
        <v>18774.263200000001</v>
      </c>
      <c r="H3"/>
      <c r="I3"/>
      <c r="J3"/>
    </row>
    <row r="4" spans="1:17" ht="16.5" customHeight="1">
      <c r="A4" s="2342">
        <v>2.5</v>
      </c>
      <c r="B4" s="2330" t="s">
        <v>3964</v>
      </c>
      <c r="C4" s="2331">
        <f>'Комплектующие к вентилятора (2)'!C9*'Комплектующие к вентилятора (2)'!K9</f>
        <v>3415.1039999999998</v>
      </c>
      <c r="D4" s="2331">
        <f>'Комплектующие к вентилятора (2)'!D9*'Комплектующие к вентилятора (2)'!K9</f>
        <v>21527.351999999999</v>
      </c>
      <c r="E4" s="2332" t="s">
        <v>3965</v>
      </c>
      <c r="F4" s="2331">
        <f>'Комплектующие к вентилятора (2)'!F9*'Комплектующие к вентилятора (2)'!K9</f>
        <v>2973.17328</v>
      </c>
      <c r="G4" s="2343">
        <f>'Комплектующие к вентилятора (2)'!G9*'Комплектующие к вентилятора (2)'!K9</f>
        <v>19611.7768</v>
      </c>
      <c r="H4"/>
      <c r="I4"/>
      <c r="J4"/>
    </row>
    <row r="5" spans="1:17">
      <c r="A5" s="2342">
        <v>3.15</v>
      </c>
      <c r="B5" s="2330" t="s">
        <v>3966</v>
      </c>
      <c r="C5" s="2331">
        <f>'Комплектующие к вентилятора (2)'!C10*'Комплектующие к вентилятора (2)'!K10</f>
        <v>4580.576</v>
      </c>
      <c r="D5" s="2331">
        <f>'Комплектующие к вентилятора (2)'!D10*'Комплектующие к вентилятора (2)'!K10</f>
        <v>27483.456000000002</v>
      </c>
      <c r="E5" s="2332" t="s">
        <v>3967</v>
      </c>
      <c r="F5" s="2331">
        <f>'Комплектующие к вентилятора (2)'!F10*'Комплектующие к вентилятора (2)'!K10</f>
        <v>3587.3499199999997</v>
      </c>
      <c r="G5" s="2343">
        <f>'Комплектующие к вентилятора (2)'!G10*'Комплектующие к вентилятора (2)'!K10</f>
        <v>21914.939200000001</v>
      </c>
      <c r="H5"/>
      <c r="I5"/>
      <c r="J5"/>
    </row>
    <row r="6" spans="1:17">
      <c r="A6" s="2342">
        <v>4</v>
      </c>
      <c r="B6" s="2330" t="s">
        <v>3968</v>
      </c>
      <c r="C6" s="2331">
        <f>'Комплектующие к вентилятора (2)'!C11*'Комплектующие к вентилятора (2)'!K11</f>
        <v>4892.2720000000008</v>
      </c>
      <c r="D6" s="2331">
        <f>'Комплектующие к вентилятора (2)'!D11*'Комплектующие к вентилятора (2)'!K11</f>
        <v>30851.128000000001</v>
      </c>
      <c r="E6" s="2333" t="s">
        <v>3969</v>
      </c>
      <c r="F6" s="2331">
        <f>'Комплектующие к вентилятора (2)'!F11*'Комплектующие к вентилятора (2)'!K11</f>
        <v>4229.4436799999994</v>
      </c>
      <c r="G6" s="2343">
        <f>'Комплектующие к вентилятора (2)'!G11*'Комплектующие к вентилятора (2)'!K11</f>
        <v>25383.641360000005</v>
      </c>
      <c r="H6"/>
      <c r="I6"/>
      <c r="J6"/>
    </row>
    <row r="7" spans="1:17">
      <c r="A7" s="2342">
        <v>5</v>
      </c>
      <c r="B7" s="2330" t="s">
        <v>3970</v>
      </c>
      <c r="C7" s="2331">
        <f>'Комплектующие к вентилятора (2)'!C12*'Комплектующие к вентилятора (2)'!K12</f>
        <v>6715.0159999999996</v>
      </c>
      <c r="D7" s="2331">
        <f>'Комплектующие к вентилятора (2)'!D12*'Комплектующие к вентилятора (2)'!K12</f>
        <v>40290.096000000005</v>
      </c>
      <c r="E7" s="2333" t="s">
        <v>3971</v>
      </c>
      <c r="F7" s="2331">
        <f>'Комплектующие к вентилятора (2)'!F12*'Комплектующие к вентилятора (2)'!K12</f>
        <v>6120.8285600000008</v>
      </c>
      <c r="G7" s="2343">
        <f>'Комплектующие к вентилятора (2)'!G12*'Комплектующие к вентилятора (2)'!K12</f>
        <v>36752.888480000001</v>
      </c>
      <c r="H7"/>
      <c r="I7"/>
      <c r="J7"/>
    </row>
    <row r="8" spans="1:17">
      <c r="A8" s="2342">
        <v>6.3</v>
      </c>
      <c r="B8" s="2330" t="s">
        <v>3972</v>
      </c>
      <c r="C8" s="2331">
        <f>'Комплектующие к вентилятора (2)'!C13*'Комплектующие к вентилятора (2)'!K13</f>
        <v>7656.88</v>
      </c>
      <c r="D8" s="2331">
        <f>'Комплектующие к вентилятора (2)'!D13*'Комплектующие к вентилятора (2)'!K13</f>
        <v>45954.832000000002</v>
      </c>
      <c r="E8" s="2333" t="s">
        <v>3973</v>
      </c>
      <c r="F8" s="2331">
        <f>'Комплектующие к вентилятора (2)'!F13*'Комплектующие к вентилятора (2)'!K13</f>
        <v>6693.1295200000004</v>
      </c>
      <c r="G8" s="2343">
        <f>'Комплектующие к вентилятора (2)'!G13*'Комплектующие к вентилятора (2)'!K13</f>
        <v>42203.706160000002</v>
      </c>
      <c r="H8"/>
      <c r="I8"/>
      <c r="J8"/>
    </row>
    <row r="9" spans="1:17">
      <c r="A9" s="2342">
        <v>8</v>
      </c>
      <c r="B9" s="2334" t="s">
        <v>3974</v>
      </c>
      <c r="C9" s="2331">
        <f>'Комплектующие к вентилятора (2)'!C14*'Комплектующие к вентилятора (2)'!K14</f>
        <v>9764.2160000000003</v>
      </c>
      <c r="D9" s="2331">
        <f>'Комплектующие к вентилятора (2)'!D14*'Комплектующие к вентилятора (2)'!K14</f>
        <v>58598.847999999998</v>
      </c>
      <c r="E9" s="2335" t="s">
        <v>3975</v>
      </c>
      <c r="F9" s="2331">
        <f>'Комплектующие к вентилятора (2)'!F14*'Комплектующие к вентилятора (2)'!K14</f>
        <v>7942.4206400000021</v>
      </c>
      <c r="G9" s="2343">
        <f>'Комплектующие к вентилятора (2)'!G14*'Комплектующие к вентилятора (2)'!K14</f>
        <v>53642.746080000012</v>
      </c>
      <c r="H9"/>
      <c r="I9"/>
      <c r="J9"/>
    </row>
    <row r="10" spans="1:17">
      <c r="A10" s="2342">
        <v>10</v>
      </c>
      <c r="B10" s="2334" t="s">
        <v>3976</v>
      </c>
      <c r="C10" s="2331">
        <f>'Комплектующие к вентилятора (2)'!C15*'Комплектующие к вентилятора (2)'!K15</f>
        <v>12664.344000000001</v>
      </c>
      <c r="D10" s="2331">
        <f>'Комплектующие к вентилятора (2)'!D15*'Комплектующие к вентилятора (2)'!K15</f>
        <v>76019.944000000003</v>
      </c>
      <c r="E10" s="2336" t="s">
        <v>3977</v>
      </c>
      <c r="F10" s="2331">
        <f>'Комплектующие к вентилятора (2)'!F15*'Комплектующие к вентилятора (2)'!K15</f>
        <v>13016.3572</v>
      </c>
      <c r="G10" s="2343">
        <f>'Комплектующие к вентилятора (2)'!G15*'Комплектующие к вентилятора (2)'!K15</f>
        <v>71614.392080000005</v>
      </c>
      <c r="H10"/>
      <c r="I10"/>
      <c r="J10"/>
    </row>
    <row r="11" spans="1:17" ht="13.5" thickBot="1">
      <c r="A11" s="2344">
        <v>12.5</v>
      </c>
      <c r="B11" s="2345" t="s">
        <v>3978</v>
      </c>
      <c r="C11" s="2346">
        <f>'Комплектующие к вентилятора (2)'!C16*'Комплектующие к вентилятора (2)'!K16</f>
        <v>14432.880000000001</v>
      </c>
      <c r="D11" s="2346">
        <f>'Комплектующие к вентилятора (2)'!D16*'Комплектующие к вентилятора (2)'!K16</f>
        <v>86631.16</v>
      </c>
      <c r="E11" s="2345" t="s">
        <v>3979</v>
      </c>
      <c r="F11" s="2346">
        <f>'Комплектующие к вентилятора (2)'!F16*'Комплектующие к вентилятора (2)'!K16</f>
        <v>14495.96456</v>
      </c>
      <c r="G11" s="2347">
        <f>'Комплектующие к вентилятора (2)'!G16*'Комплектующие к вентилятора (2)'!K16</f>
        <v>87010.68376</v>
      </c>
      <c r="H11"/>
      <c r="I11"/>
      <c r="J11"/>
    </row>
    <row r="12" spans="1:17" ht="15.75">
      <c r="A12"/>
      <c r="B12" s="2221"/>
      <c r="C12" s="2222"/>
      <c r="D12" s="2221"/>
      <c r="E12" s="2223"/>
      <c r="F12" s="2224"/>
      <c r="G12"/>
      <c r="H12"/>
      <c r="I12"/>
      <c r="J12"/>
    </row>
    <row r="13" spans="1:17">
      <c r="A13" s="4094" t="s">
        <v>3980</v>
      </c>
      <c r="B13" s="4094"/>
      <c r="C13" s="4094"/>
      <c r="D13" s="4094"/>
      <c r="E13" s="4094"/>
      <c r="F13" s="4094"/>
      <c r="G13" s="4094"/>
      <c r="H13"/>
      <c r="I13"/>
      <c r="J13"/>
    </row>
    <row r="14" spans="1:17">
      <c r="A14" s="4094" t="s">
        <v>3981</v>
      </c>
      <c r="B14" s="4094"/>
      <c r="C14" s="4094"/>
      <c r="D14" s="4094"/>
      <c r="E14" s="4094"/>
      <c r="F14" s="4094"/>
      <c r="G14" s="4094"/>
      <c r="H14"/>
      <c r="I14"/>
      <c r="J14"/>
    </row>
    <row r="15" spans="1:17" ht="40.5" customHeight="1">
      <c r="A15" s="4098" t="s">
        <v>4015</v>
      </c>
      <c r="B15" s="2354" t="s">
        <v>3982</v>
      </c>
      <c r="C15" s="2354" t="s">
        <v>3983</v>
      </c>
      <c r="D15" s="2354" t="s">
        <v>3984</v>
      </c>
      <c r="E15"/>
      <c r="F15"/>
      <c r="G15" s="4098" t="s">
        <v>3985</v>
      </c>
      <c r="H15" s="4098"/>
      <c r="I15"/>
      <c r="J15"/>
    </row>
    <row r="16" spans="1:17" ht="25.5">
      <c r="A16" s="4098"/>
      <c r="B16" s="2354" t="s">
        <v>4016</v>
      </c>
      <c r="C16" s="2354" t="s">
        <v>4016</v>
      </c>
      <c r="D16" s="2354" t="s">
        <v>4016</v>
      </c>
      <c r="E16"/>
      <c r="F16"/>
      <c r="G16" s="2354" t="s">
        <v>3987</v>
      </c>
      <c r="H16" s="2354" t="s">
        <v>4017</v>
      </c>
      <c r="I16"/>
      <c r="J16"/>
    </row>
    <row r="17" spans="1:10">
      <c r="A17" s="2298" t="s">
        <v>3989</v>
      </c>
      <c r="B17" s="2355">
        <f>'Комплектующие к вентилятора (2)'!B22*'Комплектующие к вентилятора (2)'!K22</f>
        <v>62351.520000000004</v>
      </c>
      <c r="C17" s="2355">
        <f>'Комплектующие к вентилятора (2)'!C22*'Комплектующие к вентилятора (2)'!K22</f>
        <v>17248</v>
      </c>
      <c r="D17" s="2355">
        <f>'Комплектующие к вентилятора (2)'!D22*'Комплектующие к вентилятора (2)'!K22</f>
        <v>19085.1584</v>
      </c>
      <c r="E17"/>
      <c r="F17"/>
      <c r="G17" s="2353" t="s">
        <v>3990</v>
      </c>
      <c r="H17" s="2351">
        <f>'Комплектующие к вентилятора (2)'!H22*'Комплектующие к вентилятора (2)'!K22</f>
        <v>900.9</v>
      </c>
      <c r="I17"/>
      <c r="J17"/>
    </row>
    <row r="18" spans="1:10">
      <c r="A18" s="2298">
        <v>4</v>
      </c>
      <c r="B18" s="2355">
        <f>'Комплектующие к вентилятора (2)'!B23*'Комплектующие к вентилятора (2)'!K23</f>
        <v>69010.48</v>
      </c>
      <c r="C18" s="2355">
        <f>'Комплектующие к вентилятора (2)'!C23*'Комплектующие к вентилятора (2)'!K23</f>
        <v>17888.64</v>
      </c>
      <c r="D18" s="2355">
        <f>'Комплектующие к вентилятора (2)'!D23*'Комплектующие к вентилятора (2)'!K23</f>
        <v>19085.1584</v>
      </c>
      <c r="E18"/>
      <c r="F18"/>
      <c r="G18" s="2353" t="s">
        <v>3991</v>
      </c>
      <c r="H18" s="2351">
        <f>'Комплектующие к вентилятора (2)'!H23*'Комплектующие к вентилятора (2)'!K23</f>
        <v>1001</v>
      </c>
      <c r="I18"/>
      <c r="J18"/>
    </row>
    <row r="19" spans="1:10">
      <c r="A19" s="2298">
        <v>4.5</v>
      </c>
      <c r="B19" s="2355">
        <f>'Комплектующие к вентилятора (2)'!B24*'Комплектующие к вентилятора (2)'!K24</f>
        <v>71018.64</v>
      </c>
      <c r="C19" s="2355">
        <f>'Комплектующие к вентилятора (2)'!C24*'Комплектующие к вентилятора (2)'!K24</f>
        <v>18406.080000000002</v>
      </c>
      <c r="D19" s="2355">
        <f>'Комплектующие к вентилятора (2)'!D24*'Комплектующие к вентилятора (2)'!K24</f>
        <v>19992.464800000002</v>
      </c>
      <c r="E19"/>
      <c r="F19"/>
      <c r="G19" s="2353" t="s">
        <v>3992</v>
      </c>
      <c r="H19" s="2351">
        <f>'Комплектующие к вентилятора (2)'!H24*'Комплектующие к вентилятора (2)'!K24</f>
        <v>1309</v>
      </c>
      <c r="I19"/>
      <c r="J19"/>
    </row>
    <row r="20" spans="1:10">
      <c r="A20" s="2298">
        <v>5</v>
      </c>
      <c r="B20" s="2355">
        <f>'Комплектующие к вентилятора (2)'!B25*'Комплектующие к вентилятора (2)'!K25</f>
        <v>77813.119999999995</v>
      </c>
      <c r="C20" s="2355">
        <f>'Комплектующие к вентилятора (2)'!C25*'Комплектующие к вентилятора (2)'!K25</f>
        <v>19286.96</v>
      </c>
      <c r="D20" s="2355">
        <f>'Комплектующие к вентилятора (2)'!D25*'Комплектующие к вентилятора (2)'!K25</f>
        <v>20341.428799999998</v>
      </c>
      <c r="E20"/>
      <c r="F20"/>
      <c r="G20" s="2353" t="s">
        <v>3993</v>
      </c>
      <c r="H20" s="2351">
        <f>'Комплектующие к вентилятора (2)'!H25*'Комплектующие к вентилятора (2)'!K25</f>
        <v>1570.8</v>
      </c>
      <c r="I20"/>
      <c r="J20"/>
    </row>
    <row r="21" spans="1:10">
      <c r="A21" s="2298">
        <v>5.6</v>
      </c>
      <c r="B21" s="2355">
        <f>'Комплектующие к вентилятора (2)'!B26*'Комплектующие к вентилятора (2)'!K26</f>
        <v>84342.720000000001</v>
      </c>
      <c r="C21" s="2355">
        <f>'Комплектующие к вентилятора (2)'!C26*'Комплектующие к вентилятора (2)'!K26</f>
        <v>22453.200000000001</v>
      </c>
      <c r="D21" s="2355">
        <f>'Комплектующие к вентилятора (2)'!D26*'Комплектующие к вентилятора (2)'!K26</f>
        <v>21718.250400000001</v>
      </c>
      <c r="E21"/>
      <c r="F21"/>
      <c r="G21" s="2353" t="s">
        <v>3994</v>
      </c>
      <c r="H21" s="2351">
        <f>'Комплектующие к вентилятора (2)'!H26*'Комплектующие к вентилятора (2)'!K26</f>
        <v>2202.2000000000003</v>
      </c>
      <c r="I21"/>
      <c r="J21"/>
    </row>
    <row r="22" spans="1:10">
      <c r="A22" s="2298">
        <v>6.3</v>
      </c>
      <c r="B22" s="2355">
        <f>'Комплектующие к вентилятора (2)'!B27*'Комплектующие к вентилятора (2)'!K27</f>
        <v>88987.36</v>
      </c>
      <c r="C22" s="2355">
        <f>'Комплектующие к вентилятора (2)'!C27*'Комплектующие к вентилятора (2)'!K27</f>
        <v>26531.119999999999</v>
      </c>
      <c r="D22" s="2355">
        <f>'Комплектующие к вентилятора (2)'!D27*'Комплектующие к вентилятора (2)'!K27</f>
        <v>22378.1096</v>
      </c>
      <c r="E22"/>
      <c r="F22"/>
      <c r="G22" s="2353" t="s">
        <v>3995</v>
      </c>
      <c r="H22" s="2351">
        <f>'Комплектующие к вентилятора (2)'!H27*'Комплектующие к вентилятора (2)'!K27</f>
        <v>3295.6</v>
      </c>
      <c r="I22"/>
      <c r="J22"/>
    </row>
    <row r="23" spans="1:10">
      <c r="A23" s="2298">
        <v>7.1</v>
      </c>
      <c r="B23" s="2355">
        <f>'Комплектующие к вентилятора (2)'!B28*'Комплектующие к вентилятора (2)'!K28</f>
        <v>96594.96</v>
      </c>
      <c r="C23" s="2355">
        <f>'Комплектующие к вентилятора (2)'!C28*'Комплектующие к вентилятора (2)'!K28</f>
        <v>30572.080000000002</v>
      </c>
      <c r="D23" s="2355">
        <f>'Комплектующие к вентилятора (2)'!D28*'Комплектующие к вентилятора (2)'!K28</f>
        <v>23691.483199999999</v>
      </c>
      <c r="E23"/>
      <c r="F23"/>
      <c r="G23" s="2353" t="s">
        <v>3996</v>
      </c>
      <c r="H23" s="2351">
        <f>'Комплектующие к вентилятора (2)'!H28*'Комплектующие к вентилятора (2)'!K28</f>
        <v>5659.5</v>
      </c>
      <c r="I23"/>
      <c r="J23"/>
    </row>
    <row r="24" spans="1:10">
      <c r="A24" s="2298">
        <v>8</v>
      </c>
      <c r="B24" s="2355">
        <f>'Комплектующие к вентилятора (2)'!B29*'Комплектующие к вентилятора (2)'!K29</f>
        <v>98904.960000000006</v>
      </c>
      <c r="C24" s="2355">
        <f>'Комплектующие к вентилятора (2)'!C29*'Комплектующие к вентилятора (2)'!K29</f>
        <v>33073.040000000001</v>
      </c>
      <c r="D24" s="2355">
        <f>'Комплектующие к вентилятора (2)'!D29*'Комплектующие к вентилятора (2)'!K29</f>
        <v>25011.2016</v>
      </c>
      <c r="E24"/>
      <c r="F24"/>
      <c r="G24" s="2353" t="s">
        <v>3997</v>
      </c>
      <c r="H24" s="2351">
        <f>'Комплектующие к вентилятора (2)'!H29*'Комплектующие к вентилятора (2)'!K29</f>
        <v>7522.9000000000005</v>
      </c>
      <c r="I24"/>
      <c r="J24"/>
    </row>
    <row r="25" spans="1:10">
      <c r="A25" s="2298">
        <v>9</v>
      </c>
      <c r="B25" s="2355">
        <f>'Комплектующие к вентилятора (2)'!B30*'Комплектующие к вентилятора (2)'!K30</f>
        <v>102329.92</v>
      </c>
      <c r="C25" s="2355">
        <f>'Комплектующие к вентилятора (2)'!C30*'Комплектующие к вентилятора (2)'!K30</f>
        <v>33227.040000000001</v>
      </c>
      <c r="D25" s="2355">
        <f>'Комплектующие к вентилятора (2)'!D30*'Комплектующие к вентилятора (2)'!K30</f>
        <v>29928.421600000001</v>
      </c>
      <c r="E25"/>
      <c r="F25"/>
      <c r="G25" s="2351" t="s">
        <v>3998</v>
      </c>
      <c r="H25" s="2351">
        <f>'Комплектующие к вентилятора (2)'!H30*'Комплектующие к вентилятора (2)'!K30</f>
        <v>3803.8</v>
      </c>
      <c r="I25"/>
      <c r="J25"/>
    </row>
    <row r="26" spans="1:10">
      <c r="A26" s="2298">
        <v>10</v>
      </c>
      <c r="B26" s="2355">
        <f>'Комплектующие к вентилятора (2)'!B31*'Комплектующие к вентилятора (2)'!K31</f>
        <v>107719.92</v>
      </c>
      <c r="C26" s="2355">
        <f>'Комплектующие к вентилятора (2)'!C31*'Комплектующие к вентилятора (2)'!K31</f>
        <v>35142.800000000003</v>
      </c>
      <c r="D26" s="2355">
        <f>'Комплектующие к вентилятора (2)'!D31*'Комплектующие к вентилятора (2)'!K31</f>
        <v>32910.477599999998</v>
      </c>
      <c r="E26"/>
      <c r="F26"/>
      <c r="G26" s="2352" t="s">
        <v>3999</v>
      </c>
      <c r="H26" s="2351">
        <f>'Комплектующие к вентилятора (2)'!H31*'Комплектующие к вентилятора (2)'!K31</f>
        <v>3950.1</v>
      </c>
      <c r="I26"/>
      <c r="J26"/>
    </row>
    <row r="27" spans="1:10">
      <c r="A27" s="2298">
        <v>11.2</v>
      </c>
      <c r="B27" s="2355">
        <f>'Комплектующие к вентилятора (2)'!B32*'Комплектующие к вентилятора (2)'!K32</f>
        <v>116017.44</v>
      </c>
      <c r="C27" s="2355">
        <f>'Комплектующие к вентилятора (2)'!C32*'Комплектующие к вентилятора (2)'!K32</f>
        <v>37138.639999999999</v>
      </c>
      <c r="D27" s="2355">
        <f>'Комплектующие к вентилятора (2)'!D32*'Комплектующие к вентилятора (2)'!K32</f>
        <v>35537.224799999996</v>
      </c>
      <c r="E27"/>
      <c r="F27"/>
      <c r="G27" s="2352" t="s">
        <v>4000</v>
      </c>
      <c r="H27" s="2351">
        <f>'Комплектующие к вентилятора (2)'!H32*'Комплектующие к вентилятора (2)'!K32</f>
        <v>4204.2</v>
      </c>
      <c r="I27"/>
      <c r="J27"/>
    </row>
    <row r="28" spans="1:10">
      <c r="A28" s="2298" t="s">
        <v>522</v>
      </c>
      <c r="B28" s="2355">
        <f>'Комплектующие к вентилятора (2)'!B33*'Комплектующие к вентилятора (2)'!K33</f>
        <v>122288.32000000001</v>
      </c>
      <c r="C28" s="2355">
        <f>'Комплектующие к вентилятора (2)'!C33*'Комплектующие к вентилятора (2)'!K33</f>
        <v>42171.360000000001</v>
      </c>
      <c r="D28" s="2355">
        <f>'Комплектующие к вентилятора (2)'!D33*'Комплектующие к вентилятора (2)'!K33</f>
        <v>37859.421600000001</v>
      </c>
      <c r="E28"/>
      <c r="F28"/>
      <c r="G28"/>
      <c r="H28"/>
      <c r="I28"/>
      <c r="J28"/>
    </row>
    <row r="29" spans="1:10" ht="13.5" thickBot="1">
      <c r="A29"/>
      <c r="B29"/>
      <c r="C29"/>
      <c r="D29"/>
      <c r="E29"/>
      <c r="F29"/>
      <c r="G29"/>
      <c r="H29"/>
      <c r="I29"/>
      <c r="J29"/>
    </row>
    <row r="30" spans="1:10" ht="18" customHeight="1">
      <c r="A30" s="4099" t="s">
        <v>4074</v>
      </c>
      <c r="B30" s="4100"/>
      <c r="C30" s="4100"/>
      <c r="D30" s="4100"/>
      <c r="E30" s="4100"/>
      <c r="F30" s="4100"/>
      <c r="G30" s="4100"/>
      <c r="H30" s="4100"/>
      <c r="I30" s="4100"/>
      <c r="J30" s="4101"/>
    </row>
    <row r="31" spans="1:10" ht="25.5">
      <c r="A31" s="4092" t="s">
        <v>4015</v>
      </c>
      <c r="B31" s="2359" t="s">
        <v>4002</v>
      </c>
      <c r="C31" s="2359" t="s">
        <v>4003</v>
      </c>
      <c r="D31" s="2359" t="s">
        <v>4004</v>
      </c>
      <c r="E31" s="2359" t="s">
        <v>4005</v>
      </c>
      <c r="F31" s="2359" t="s">
        <v>4006</v>
      </c>
      <c r="G31" s="2359" t="s">
        <v>4007</v>
      </c>
      <c r="H31" s="2359" t="s">
        <v>4008</v>
      </c>
      <c r="I31" s="2359" t="s">
        <v>4009</v>
      </c>
      <c r="J31" s="2360" t="s">
        <v>4010</v>
      </c>
    </row>
    <row r="32" spans="1:10" ht="13.5" thickBot="1">
      <c r="A32" s="4093"/>
      <c r="B32" s="2361" t="s">
        <v>4016</v>
      </c>
      <c r="C32" s="2361" t="s">
        <v>4016</v>
      </c>
      <c r="D32" s="2361" t="s">
        <v>4016</v>
      </c>
      <c r="E32" s="2361" t="s">
        <v>4016</v>
      </c>
      <c r="F32" s="2361" t="s">
        <v>4016</v>
      </c>
      <c r="G32" s="2361" t="s">
        <v>4016</v>
      </c>
      <c r="H32" s="2361" t="s">
        <v>4016</v>
      </c>
      <c r="I32" s="2361" t="s">
        <v>4016</v>
      </c>
      <c r="J32" s="2362" t="s">
        <v>4016</v>
      </c>
    </row>
    <row r="33" spans="1:10">
      <c r="A33" s="2356" t="s">
        <v>3989</v>
      </c>
      <c r="B33" s="2363">
        <f>'Комплектующие к вентилятора (2)'!B38*'Комплектующие к вентилятора (2)'!K38</f>
        <v>36433.295360000004</v>
      </c>
      <c r="C33" s="2363">
        <f>'Комплектующие к вентилятора (2)'!C38*'Комплектующие к вентилятора (2)'!K38</f>
        <v>63348.67</v>
      </c>
      <c r="D33" s="2363">
        <f>'Комплектующие к вентилятора (2)'!D38*'Комплектующие к вентилятора (2)'!K38</f>
        <v>47360.507039999997</v>
      </c>
      <c r="E33" s="2363">
        <f>'Комплектующие к вентилятора (2)'!E38*'Комплектующие к вентилятора (2)'!K38</f>
        <v>74275.881679999991</v>
      </c>
      <c r="F33" s="2363">
        <f>'Комплектующие к вентилятора (2)'!F38*'Комплектующие к вентилятора (2)'!K38</f>
        <v>145160.68089599998</v>
      </c>
      <c r="G33" s="2363">
        <f>'Комплектующие к вентилятора (2)'!G38*'Комплектующие к вентилятора (2)'!K38</f>
        <v>167907.29155199995</v>
      </c>
      <c r="H33" s="2363">
        <f>'Комплектующие к вентилятора (2)'!H38*'Комплектующие к вентилятора (2)'!K38</f>
        <v>188706.53894399997</v>
      </c>
      <c r="I33" s="2363">
        <f>'Комплектующие к вентилятора (2)'!I38*'Комплектующие к вентилятора (2)'!K38</f>
        <v>211447.28404799994</v>
      </c>
      <c r="J33" s="2364">
        <f>'Комплектующие к вентилятора (2)'!J38*'Комплектующие к вентилятора (2)'!K38</f>
        <v>26156.961599999995</v>
      </c>
    </row>
    <row r="34" spans="1:10">
      <c r="A34" s="2357">
        <v>4</v>
      </c>
      <c r="B34" s="2365">
        <f>'Комплектующие к вентилятора (2)'!B39*'Комплектующие к вентилятора (2)'!K39</f>
        <v>39029.72303999999</v>
      </c>
      <c r="C34" s="2365">
        <f>'Комплектующие к вентилятора (2)'!C39*'Комплектующие к вентилятора (2)'!K39</f>
        <v>67298.850079999989</v>
      </c>
      <c r="D34" s="2365">
        <f>'Комплектующие к вентилятора (2)'!D39*'Комплектующие к вентилятора (2)'!K39</f>
        <v>50741.41687999999</v>
      </c>
      <c r="E34" s="2365">
        <f>'Комплектующие к вентилятора (2)'!E39*'Комплектующие к вентилятора (2)'!K39</f>
        <v>79017.486239999998</v>
      </c>
      <c r="F34" s="2365">
        <f>'Комплектующие к вентилятора (2)'!F39*'Комплектующие к вентилятора (2)'!K39</f>
        <v>145571.26953599998</v>
      </c>
      <c r="G34" s="2365">
        <f>'Комплектующие к вентилятора (2)'!G39*'Комплектующие к вентилятора (2)'!K39</f>
        <v>169455.79728</v>
      </c>
      <c r="H34" s="2365">
        <f>'Комплектующие к вентилятора (2)'!H39*'Комплектующие к вентилятора (2)'!K39</f>
        <v>189246.16972799998</v>
      </c>
      <c r="I34" s="2365">
        <f>'Комплектующие к вентилятора (2)'!I39*'Комплектующие к вентилятора (2)'!K39</f>
        <v>213124.83191999994</v>
      </c>
      <c r="J34" s="2366">
        <f>'Комплектующие к вентилятора (2)'!J39*'Комплектующие к вентилятора (2)'!K39</f>
        <v>26156.961599999995</v>
      </c>
    </row>
    <row r="35" spans="1:10">
      <c r="A35" s="2357">
        <v>4.5</v>
      </c>
      <c r="B35" s="2365">
        <f>'Комплектующие к вентилятора (2)'!B40*'Комплектующие к вентилятора (2)'!K40</f>
        <v>41626.150719999998</v>
      </c>
      <c r="C35" s="2365">
        <f>'Комплектующие к вентилятора (2)'!C40*'Комплектующие к вентилятора (2)'!K40</f>
        <v>71533.665279999987</v>
      </c>
      <c r="D35" s="2365">
        <f>'Комплектующие к вентилятора (2)'!D40*'Комплектующие к вентилятора (2)'!K40</f>
        <v>54115.384400000003</v>
      </c>
      <c r="E35" s="2365">
        <f>'Комплектующие к вентилятора (2)'!E40*'Комплектующие к вентилятора (2)'!K40</f>
        <v>84022.898959999991</v>
      </c>
      <c r="F35" s="2365">
        <f>'Комплектующие к вентилятора (2)'!F40*'Комплектующие к вентилятора (2)'!K40</f>
        <v>145987.72372799998</v>
      </c>
      <c r="G35" s="2365">
        <f>'Комплектующие к вентилятора (2)'!G40*'Комплектующие к вентилятора (2)'!K40</f>
        <v>171250.65619199997</v>
      </c>
      <c r="H35" s="2365">
        <f>'Комплектующие к вентилятора (2)'!H40*'Комплектующие к вентилятора (2)'!K40</f>
        <v>189774.06940799998</v>
      </c>
      <c r="I35" s="2365">
        <f>'Комплектующие к вентилятора (2)'!I40*'Комплектующие к вентилятора (2)'!K40</f>
        <v>215042.86742399997</v>
      </c>
      <c r="J35" s="2366">
        <f>'Комплектующие к вентилятора (2)'!J40*'Комплектующие к вентилятора (2)'!K40</f>
        <v>26156.961599999995</v>
      </c>
    </row>
    <row r="36" spans="1:10">
      <c r="A36" s="2357">
        <v>5</v>
      </c>
      <c r="B36" s="2365">
        <f>'Комплектующие к вентилятора (2)'!B41*'Комплектующие к вентилятора (2)'!K41</f>
        <v>44229.520719999993</v>
      </c>
      <c r="C36" s="2365">
        <f>'Комплектующие к вентилятора (2)'!C41*'Комплектующие к вентилятора (2)'!K41</f>
        <v>75358.883599999986</v>
      </c>
      <c r="D36" s="2365">
        <f>'Комплектующие к вентилятора (2)'!D41*'Комплектующие к вентилятора (2)'!K41</f>
        <v>57496.294239999996</v>
      </c>
      <c r="E36" s="2365">
        <f>'Комплектующие к вентилятора (2)'!E41*'Комплектующие к вентилятора (2)'!K41</f>
        <v>88618.714800000002</v>
      </c>
      <c r="F36" s="2365">
        <f>'Комплектующие к вентилятора (2)'!F41*'Комплектующие к вентилятора (2)'!K41</f>
        <v>146392.44681599995</v>
      </c>
      <c r="G36" s="2365">
        <f>'Комплектующие к вентилятора (2)'!G41*'Комплектующие к вентилятора (2)'!K41</f>
        <v>172687.71643199996</v>
      </c>
      <c r="H36" s="2365">
        <f>'Комплектующие к вентилятора (2)'!H41*'Комплектующие к вентилятора (2)'!K41</f>
        <v>190307.83463999999</v>
      </c>
      <c r="I36" s="2365">
        <f>'Комплектующие к вентилятора (2)'!I41*'Комплектующие к вентилятора (2)'!K41</f>
        <v>216608.96980799997</v>
      </c>
      <c r="J36" s="2366">
        <f>'Комплектующие к вентилятора (2)'!J41*'Комплектующие к вентилятора (2)'!K41</f>
        <v>30143.836799999997</v>
      </c>
    </row>
    <row r="37" spans="1:10">
      <c r="A37" s="2357">
        <v>5.6</v>
      </c>
      <c r="B37" s="2365">
        <f>'Комплектующие к вентилятора (2)'!B42*'Комплектующие к вентилятора (2)'!K42</f>
        <v>55260.867200000001</v>
      </c>
      <c r="C37" s="2365">
        <f>'Комплектующие к вентилятора (2)'!C42*'Комплектующие к вентилятора (2)'!K42</f>
        <v>87195.539199999985</v>
      </c>
      <c r="D37" s="2365">
        <f>'Комплектующие к вентилятора (2)'!D42*'Комплектующие к вентилятора (2)'!K42</f>
        <v>71832.185039999997</v>
      </c>
      <c r="E37" s="2365">
        <f>'Комплектующие к вентилятора (2)'!E42*'Комплектующие к вентилятора (2)'!K42</f>
        <v>103773.79935999999</v>
      </c>
      <c r="F37" s="2365">
        <f>'Комплектующие к вентилятора (2)'!F42*'Комплектующие к вентилятора (2)'!K42</f>
        <v>147571.42276799999</v>
      </c>
      <c r="G37" s="2365">
        <f>'Комплектующие к вентилятора (2)'!G42*'Комплектующие к вентилятора (2)'!K42</f>
        <v>174558.82751999996</v>
      </c>
      <c r="H37" s="2365">
        <f>'Комплектующие к вентилятора (2)'!H42*'Комплектующие к вентилятора (2)'!K42</f>
        <v>191844.609264</v>
      </c>
      <c r="I37" s="2365">
        <f>'Комплектующие к вентилятора (2)'!I42*'Комплектующие к вентилятора (2)'!K42</f>
        <v>218832.01401599997</v>
      </c>
      <c r="J37" s="2366">
        <f>'Комплектующие к вентилятора (2)'!J42*'Комплектующие к вентилятора (2)'!K42</f>
        <v>30143.836799999997</v>
      </c>
    </row>
    <row r="38" spans="1:10">
      <c r="A38" s="2357">
        <v>6.3</v>
      </c>
      <c r="B38" s="2365">
        <f>'Комплектующие к вентилятора (2)'!B43*'Комплектующие к вентилятора (2)'!K43</f>
        <v>58926.412159999993</v>
      </c>
      <c r="C38" s="2365">
        <f>'Комплектующие к вентилятора (2)'!C43*'Комплектующие к вентилятора (2)'!K43</f>
        <v>93638.012159999998</v>
      </c>
      <c r="D38" s="2365">
        <f>'Комплектующие к вентилятора (2)'!D43*'Комплектующие к вентилятора (2)'!K43</f>
        <v>76601.558879999982</v>
      </c>
      <c r="E38" s="2365">
        <f>'Комплектующие к вентилятора (2)'!E43*'Комплектующие к вентилятора (2)'!K43</f>
        <v>111320.1012</v>
      </c>
      <c r="F38" s="2365">
        <f>'Комплектующие к вентилятора (2)'!F43*'Комплектующие к вентилятора (2)'!K43</f>
        <v>147982.01140799996</v>
      </c>
      <c r="G38" s="2365">
        <f>'Комплектующие к вентилятора (2)'!G43*'Комплектующие к вентилятора (2)'!K43</f>
        <v>177309.77140799997</v>
      </c>
      <c r="H38" s="2365">
        <f>'Комплектующие к вентилятора (2)'!H43*'Комплектующие к вентилятора (2)'!K43</f>
        <v>192384.24004799995</v>
      </c>
      <c r="I38" s="2365">
        <f>'Комплектующие к вентилятора (2)'!I43*'Комплектующие к вентилятора (2)'!K43</f>
        <v>221706.13449599998</v>
      </c>
      <c r="J38" s="2366">
        <f>'Комплектующие к вентилятора (2)'!J43*'Комплектующие к вентилятора (2)'!K43</f>
        <v>30143.836799999997</v>
      </c>
    </row>
    <row r="39" spans="1:10">
      <c r="A39" s="2357">
        <v>7.1</v>
      </c>
      <c r="B39" s="2365">
        <f>'Комплектующие к вентилятора (2)'!B44*'Комплектующие к вентилятора (2)'!K44</f>
        <v>62605.841759999988</v>
      </c>
      <c r="C39" s="2365">
        <f>'Комплектующие к вентилятора (2)'!C44*'Комплектующие к вентилятора (2)'!K44</f>
        <v>100087.42744</v>
      </c>
      <c r="D39" s="2365">
        <f>'Комплектующие к вентилятора (2)'!D44*'Комплектующие к вентилятора (2)'!K44</f>
        <v>81377.875039999999</v>
      </c>
      <c r="E39" s="2365">
        <f>'Комплектующие к вентилятора (2)'!E44*'Комплектующие к вентилятора (2)'!K44</f>
        <v>118866.40303999999</v>
      </c>
      <c r="F39" s="2365">
        <f>'Комплектующие к вентилятора (2)'!F44*'Комплектующие к вентилятора (2)'!K44</f>
        <v>148392.60004799999</v>
      </c>
      <c r="G39" s="2365">
        <f>'Комплектующие к вентилятора (2)'!G44*'Комплектующие к вентилятора (2)'!K44</f>
        <v>180066.58084799995</v>
      </c>
      <c r="H39" s="2365">
        <f>'Комплектующие к вентилятора (2)'!H44*'Комплектующие к вентилятора (2)'!K44</f>
        <v>192912.13972799998</v>
      </c>
      <c r="I39" s="2365">
        <f>'Комплектующие к вентилятора (2)'!I44*'Комплектующие к вентилятора (2)'!K44</f>
        <v>224591.98608</v>
      </c>
      <c r="J39" s="2366">
        <f>'Комплектующие к вентилятора (2)'!J44*'Комплектующие к вентилятора (2)'!K44</f>
        <v>35567.347199999997</v>
      </c>
    </row>
    <row r="40" spans="1:10">
      <c r="A40" s="2357">
        <v>8</v>
      </c>
      <c r="B40" s="2365">
        <f>'Комплектующие к вентилятора (2)'!B45*'Комплектующие к вентилятора (2)'!K45</f>
        <v>66271.386719999995</v>
      </c>
      <c r="C40" s="2365">
        <f>'Комплектующие к вентилятора (2)'!C45*'Комплектующие к вентилятора (2)'!K45</f>
        <v>111715.81343999998</v>
      </c>
      <c r="D40" s="2365">
        <f>'Комплектующие к вентилятора (2)'!D45*'Комплектующие к вентилятора (2)'!K45</f>
        <v>86154.191199999987</v>
      </c>
      <c r="E40" s="2365">
        <f>'Комплектующие к вентилятора (2)'!E45*'Комплектующие к вентилятора (2)'!K45</f>
        <v>131598.61791999999</v>
      </c>
      <c r="F40" s="2365">
        <f>'Комплектующие к вентилятора (2)'!F45*'Комплектующие к вентилятора (2)'!K45</f>
        <v>148803.18868799997</v>
      </c>
      <c r="G40" s="2365">
        <f>'Комплектующие к вентилятора (2)'!G45*'Комплектующие к вентилятора (2)'!K45</f>
        <v>187193.22652799997</v>
      </c>
      <c r="H40" s="2365">
        <f>'Комплектующие к вентилятора (2)'!H45*'Комплектующие к вентилятора (2)'!K45</f>
        <v>193434.17385599998</v>
      </c>
      <c r="I40" s="2365">
        <f>'Комплектующие к вентилятора (2)'!I45*'Комплектующие к вентилятора (2)'!K45</f>
        <v>231835.94279999996</v>
      </c>
      <c r="J40" s="2366">
        <f>'Комплектующие к вентилятора (2)'!J45*'Комплектующие к вентилятора (2)'!K45</f>
        <v>35567.347199999997</v>
      </c>
    </row>
    <row r="41" spans="1:10">
      <c r="A41" s="2357">
        <v>9</v>
      </c>
      <c r="B41" s="2365">
        <f>'Комплектующие к вентилятора (2)'!B46*'Комплектующие к вентилятора (2)'!K46</f>
        <v>77295.790879999986</v>
      </c>
      <c r="C41" s="2365">
        <f>'Комплектующие к вентилятора (2)'!C46*'Комплектующие к вентилятора (2)'!K46</f>
        <v>123969.00824</v>
      </c>
      <c r="D41" s="2365">
        <f>'Комплектующие к вентилятора (2)'!D46*'Комплектующие к вентилятора (2)'!K46</f>
        <v>100483.13967999999</v>
      </c>
      <c r="E41" s="2365">
        <f>'Комплектующие к вентилятора (2)'!E46*'Комплектующие к вентилятора (2)'!K46</f>
        <v>147156.35704</v>
      </c>
      <c r="F41" s="2365">
        <f>'Комплектующие к вентилятора (2)'!F46*'Комплектующие к вентилятора (2)'!K46</f>
        <v>149348.68502400001</v>
      </c>
      <c r="G41" s="2365">
        <f>'Комплектующие к вентилятора (2)'!G46*'Комплектующие к вентилятора (2)'!K46</f>
        <v>188782.79111999995</v>
      </c>
      <c r="H41" s="2365">
        <f>'Комплектующие к вентилятора (2)'!H46*'Комплектующие к вентилятора (2)'!K46</f>
        <v>194161.50230399997</v>
      </c>
      <c r="I41" s="2365">
        <f>'Комплектующие к вентилятора (2)'!I46*'Комплектующие к вентилятора (2)'!K46</f>
        <v>233589.74284799994</v>
      </c>
      <c r="J41" s="2366">
        <f>'Комплектующие к вентилятора (2)'!J46*'Комплектующие к вентилятора (2)'!K46</f>
        <v>35567.347199999997</v>
      </c>
    </row>
    <row r="42" spans="1:10">
      <c r="A42" s="2357">
        <v>10</v>
      </c>
      <c r="B42" s="2365">
        <f>'Комплектующие к вентилятора (2)'!B47*'Комплектующие к вентилятора (2)'!K47</f>
        <v>103107.33663999999</v>
      </c>
      <c r="C42" s="2365">
        <f>'Комплектующие к вентилятора (2)'!C47*'Комплектующие к вентилятора (2)'!K47</f>
        <v>160992.40079999997</v>
      </c>
      <c r="D42" s="2365">
        <f>'Комплектующие к вентилятора (2)'!D47*'Комплектующие к вентилятора (2)'!K47</f>
        <v>134042.31456</v>
      </c>
      <c r="E42" s="2365">
        <f>'Комплектующие к вентилятора (2)'!E47*'Комплектующие к вентилятора (2)'!K47</f>
        <v>191927.37871999998</v>
      </c>
      <c r="F42" s="2365">
        <f>'Комплектующие к вентилятора (2)'!F47*'Комплектующие к вентилятора (2)'!K47</f>
        <v>165091.82659199997</v>
      </c>
      <c r="G42" s="2365">
        <f>'Комплектующие к вентилятора (2)'!G47*'Комплектующие к вентилятора (2)'!K47</f>
        <v>213992.93361599997</v>
      </c>
      <c r="H42" s="2365">
        <f>'Комплектующие к вентилятора (2)'!H47*'Комплектующие к вентилятора (2)'!K47</f>
        <v>214614.68212800001</v>
      </c>
      <c r="I42" s="2365">
        <f>'Комплектующие к вентилятора (2)'!I47*'Комплектующие к вентилятора (2)'!K47</f>
        <v>263521.65470399993</v>
      </c>
      <c r="J42" s="2366">
        <f>'Комплектующие к вентилятора (2)'!J47*'Комплектующие к вентилятора (2)'!K47</f>
        <v>51463.843199999996</v>
      </c>
    </row>
    <row r="43" spans="1:10">
      <c r="A43" s="2357">
        <v>11.2</v>
      </c>
      <c r="B43" s="2365">
        <f>'Комплектующие к вентилятора (2)'!B48*'Комплектующие к вентилятора (2)'!K48</f>
        <v>128918.8824</v>
      </c>
      <c r="C43" s="2365">
        <f>'Комплектующие к вентилятора (2)'!C48*'Комплектующие к вентилятора (2)'!K48</f>
        <v>190032.12535999998</v>
      </c>
      <c r="D43" s="2365">
        <f>'Комплектующие к вентилятора (2)'!D48*'Комплектующие к вентилятора (2)'!K48</f>
        <v>167601.48944</v>
      </c>
      <c r="E43" s="2365">
        <f>'Комплектующие к вентилятора (2)'!E48*'Комплектующие к вентилятора (2)'!K48</f>
        <v>228707.79008000001</v>
      </c>
      <c r="F43" s="2365">
        <f>'Комплектующие к вентилятора (2)'!F48*'Комплектующие к вентилятора (2)'!K48</f>
        <v>197551.79136</v>
      </c>
      <c r="G43" s="2365">
        <f>'Комплектующие к вентилятора (2)'!G48*'Комплектующие к вентилятора (2)'!K48</f>
        <v>249186.24561599994</v>
      </c>
      <c r="H43" s="2365">
        <f>'Комплектующие к вентилятора (2)'!H48*'Комплектующие к вентилятора (2)'!K48</f>
        <v>256811.46321599995</v>
      </c>
      <c r="I43" s="2365">
        <f>'Комплектующие к вентилятора (2)'!I48*'Комплектующие к вентилятора (2)'!K48</f>
        <v>308445.91747199994</v>
      </c>
      <c r="J43" s="2366">
        <f>'Комплектующие к вентилятора (2)'!J48*'Комплектующие к вентилятора (2)'!K48</f>
        <v>51463.843199999996</v>
      </c>
    </row>
    <row r="44" spans="1:10" ht="13.5" thickBot="1">
      <c r="A44" s="2358" t="s">
        <v>522</v>
      </c>
      <c r="B44" s="2367">
        <f>'Комплектующие к вентилятора (2)'!B49*'Комплектующие к вентилятора (2)'!K49</f>
        <v>154737.37047999998</v>
      </c>
      <c r="C44" s="2367">
        <f>'Комплектующие к вентилятора (2)'!C49*'Комплектующие к вентилятора (2)'!K49</f>
        <v>246174.6672</v>
      </c>
      <c r="D44" s="2367">
        <f>'Комплектующие к вентилятора (2)'!D49*'Комплектующие к вентилятора (2)'!K49</f>
        <v>201146.77967999998</v>
      </c>
      <c r="E44" s="2367">
        <f>'Комплектующие к вентилятора (2)'!E49*'Комплектующие к вентилятора (2)'!K49</f>
        <v>292591.01871999999</v>
      </c>
      <c r="F44" s="2367">
        <f>'Комплектующие к вентилятора (2)'!F49*'Комплектующие к вентилятора (2)'!K49</f>
        <v>221929.02547199995</v>
      </c>
      <c r="G44" s="2367">
        <f>'Комплектующие к вентилятора (2)'!G49*'Комплектующие к вентилятора (2)'!K49</f>
        <v>299190.07641599997</v>
      </c>
      <c r="H44" s="2367">
        <f>'Комплектующие к вентилятора (2)'!H49*'Комплектующие к вентилятора (2)'!K49</f>
        <v>288508.90622399998</v>
      </c>
      <c r="I44" s="2367">
        <f>'Комплектующие к вентилятора (2)'!I49*'Комплектующие к вентилятора (2)'!K49</f>
        <v>365769.95716799988</v>
      </c>
      <c r="J44" s="2368">
        <f>'Комплектующие к вентилятора (2)'!J49*'Комплектующие к вентилятора (2)'!K49</f>
        <v>51463.843199999996</v>
      </c>
    </row>
    <row r="45" spans="1:10">
      <c r="A45"/>
      <c r="B45"/>
      <c r="C45"/>
      <c r="D45"/>
      <c r="E45"/>
      <c r="F45"/>
      <c r="G45"/>
      <c r="H45"/>
      <c r="I45"/>
      <c r="J45"/>
    </row>
    <row r="46" spans="1:10">
      <c r="F46" s="2225"/>
      <c r="G46" s="1889"/>
    </row>
    <row r="47" spans="1:10">
      <c r="F47" s="2225"/>
      <c r="G47" s="1889"/>
    </row>
    <row r="48" spans="1:10">
      <c r="F48" s="2225"/>
      <c r="G48" s="1889"/>
    </row>
    <row r="49" spans="6:7">
      <c r="F49" s="2225"/>
      <c r="G49" s="1889"/>
    </row>
    <row r="50" spans="6:7">
      <c r="F50" s="2225"/>
      <c r="G50" s="1889"/>
    </row>
    <row r="51" spans="6:7">
      <c r="F51" s="2225"/>
      <c r="G51" s="1889"/>
    </row>
    <row r="52" spans="6:7">
      <c r="F52" s="2225"/>
      <c r="G52" s="1889"/>
    </row>
  </sheetData>
  <sheetProtection password="C617" sheet="1" objects="1" scenarios="1" selectLockedCells="1" selectUnlockedCells="1"/>
  <mergeCells count="7">
    <mergeCell ref="A31:A32"/>
    <mergeCell ref="A14:G14"/>
    <mergeCell ref="A13:G13"/>
    <mergeCell ref="A1:G1"/>
    <mergeCell ref="A15:A16"/>
    <mergeCell ref="G15:H15"/>
    <mergeCell ref="A30:J30"/>
  </mergeCells>
  <pageMargins left="0" right="0" top="0" bottom="0" header="0" footer="0"/>
  <pageSetup paperSize="9" scale="80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002060"/>
  </sheetPr>
  <dimension ref="A1:I67"/>
  <sheetViews>
    <sheetView view="pageBreakPreview" zoomScaleNormal="75" zoomScaleSheetLayoutView="100" workbookViewId="0">
      <selection activeCell="K11" sqref="K11"/>
    </sheetView>
  </sheetViews>
  <sheetFormatPr defaultRowHeight="12.75"/>
  <cols>
    <col min="1" max="1" width="17" customWidth="1"/>
    <col min="2" max="2" width="15.7109375" customWidth="1"/>
    <col min="3" max="3" width="17.140625" customWidth="1"/>
    <col min="4" max="4" width="17.28515625" customWidth="1"/>
    <col min="5" max="5" width="3.5703125" customWidth="1"/>
    <col min="6" max="6" width="16.28515625" customWidth="1"/>
    <col min="7" max="7" width="15.7109375" customWidth="1"/>
    <col min="8" max="8" width="20.28515625" customWidth="1"/>
    <col min="9" max="9" width="19.7109375" customWidth="1"/>
    <col min="10" max="16384" width="9.140625" style="1890"/>
  </cols>
  <sheetData>
    <row r="1" spans="1:9" ht="21" customHeight="1">
      <c r="A1" s="4102" t="s">
        <v>3538</v>
      </c>
      <c r="B1" s="4103"/>
      <c r="C1" s="4103"/>
      <c r="D1" s="4104"/>
      <c r="F1" s="4102" t="s">
        <v>3539</v>
      </c>
      <c r="G1" s="4103"/>
      <c r="H1" s="4103"/>
      <c r="I1" s="4104"/>
    </row>
    <row r="2" spans="1:9" ht="12.75" customHeight="1">
      <c r="A2" s="4114" t="s">
        <v>3155</v>
      </c>
      <c r="B2" s="4115"/>
      <c r="C2" s="4115" t="s">
        <v>3156</v>
      </c>
      <c r="D2" s="4116"/>
      <c r="F2" s="4114" t="s">
        <v>3155</v>
      </c>
      <c r="G2" s="4115"/>
      <c r="H2" s="4115" t="s">
        <v>3540</v>
      </c>
      <c r="I2" s="4116" t="s">
        <v>3156</v>
      </c>
    </row>
    <row r="3" spans="1:9" ht="51" customHeight="1" thickBot="1">
      <c r="A3" s="2370" t="s">
        <v>3160</v>
      </c>
      <c r="B3" s="2371" t="s">
        <v>3271</v>
      </c>
      <c r="C3" s="2371" t="s">
        <v>3273</v>
      </c>
      <c r="D3" s="2372" t="s">
        <v>3541</v>
      </c>
      <c r="F3" s="2370" t="s">
        <v>3160</v>
      </c>
      <c r="G3" s="2371" t="s">
        <v>3271</v>
      </c>
      <c r="H3" s="4117"/>
      <c r="I3" s="4118"/>
    </row>
    <row r="4" spans="1:9" ht="16.5" thickBot="1">
      <c r="A4" s="4111" t="s">
        <v>3542</v>
      </c>
      <c r="B4" s="4112"/>
      <c r="C4" s="4112"/>
      <c r="D4" s="4113"/>
      <c r="F4" s="4111" t="s">
        <v>3543</v>
      </c>
      <c r="G4" s="4112"/>
      <c r="H4" s="4112"/>
      <c r="I4" s="4113"/>
    </row>
    <row r="5" spans="1:9" ht="13.5" thickBot="1">
      <c r="A5" s="2337">
        <v>0.18</v>
      </c>
      <c r="B5" s="228">
        <v>1500</v>
      </c>
      <c r="C5" s="2376">
        <f>'Осевые (2)'!C6*'Осевые (2)'!J5</f>
        <v>29342.133333333331</v>
      </c>
      <c r="D5" s="2377"/>
      <c r="F5" s="2307">
        <v>0.18</v>
      </c>
      <c r="G5" s="2308">
        <v>1500</v>
      </c>
      <c r="H5" s="2380">
        <v>5789.8360000000002</v>
      </c>
      <c r="I5" s="2381">
        <f>'Осевые (2)'!I6*'Осевые (2)'!J6</f>
        <v>98361.150624136411</v>
      </c>
    </row>
    <row r="6" spans="1:9" ht="18" customHeight="1" thickBot="1">
      <c r="A6" s="2344">
        <v>0.75</v>
      </c>
      <c r="B6" s="230">
        <v>3000</v>
      </c>
      <c r="C6" s="2378">
        <f>'Осевые (2)'!C7*'Осевые (2)'!J6</f>
        <v>38890.133333333331</v>
      </c>
      <c r="D6" s="2379">
        <f>'Осевые (2)'!D7*'Осевые (2)'!J7</f>
        <v>62719.066666666666</v>
      </c>
      <c r="F6" s="4108" t="s">
        <v>3544</v>
      </c>
      <c r="G6" s="4109"/>
      <c r="H6" s="4109"/>
      <c r="I6" s="4110"/>
    </row>
    <row r="7" spans="1:9" ht="16.5" thickBot="1">
      <c r="A7" s="4108" t="s">
        <v>3545</v>
      </c>
      <c r="B7" s="4109"/>
      <c r="C7" s="4109"/>
      <c r="D7" s="4110"/>
      <c r="F7" s="2307">
        <v>0.75</v>
      </c>
      <c r="G7" s="2308">
        <v>1500</v>
      </c>
      <c r="H7" s="2380">
        <v>18478.2</v>
      </c>
      <c r="I7" s="2381">
        <f>'Осевые (2)'!I8*'Осевые (2)'!J8</f>
        <v>134375.20371690576</v>
      </c>
    </row>
    <row r="8" spans="1:9">
      <c r="A8" s="2337">
        <v>0.37</v>
      </c>
      <c r="B8" s="228">
        <v>1500</v>
      </c>
      <c r="C8" s="2376">
        <f>'Осевые (2)'!C9*'Осевые (2)'!J8</f>
        <v>35635.599999999999</v>
      </c>
      <c r="D8" s="2377">
        <f>'Осевые (2)'!D9*'Осевые (2)'!J9</f>
        <v>60429.599999999999</v>
      </c>
    </row>
    <row r="9" spans="1:9" ht="13.5" thickBot="1">
      <c r="A9" s="2344">
        <v>0.55000000000000004</v>
      </c>
      <c r="B9" s="230">
        <v>1500</v>
      </c>
      <c r="C9" s="2378">
        <f>'Осевые (2)'!C10*'Осевые (2)'!J9</f>
        <v>41415.73333333333</v>
      </c>
      <c r="D9" s="2379">
        <f>'Осевые (2)'!D10*'Осевые (2)'!J10</f>
        <v>62719.066666666666</v>
      </c>
    </row>
    <row r="10" spans="1:9" ht="16.5" thickBot="1">
      <c r="A10" s="4108" t="s">
        <v>3546</v>
      </c>
      <c r="B10" s="4109"/>
      <c r="C10" s="4109"/>
      <c r="D10" s="4110"/>
    </row>
    <row r="11" spans="1:9">
      <c r="A11" s="2337">
        <v>0.75</v>
      </c>
      <c r="B11" s="228">
        <v>1000</v>
      </c>
      <c r="C11" s="2376">
        <f>'Осевые (2)'!C12*'Осевые (2)'!J11</f>
        <v>50388.800000000003</v>
      </c>
      <c r="D11" s="2377">
        <f>'Осевые (2)'!D12*'Осевые (2)'!J12</f>
        <v>75193.066666666666</v>
      </c>
    </row>
    <row r="12" spans="1:9" ht="13.5" thickBot="1">
      <c r="A12" s="2344">
        <v>1.1000000000000001</v>
      </c>
      <c r="B12" s="230">
        <v>1500</v>
      </c>
      <c r="C12" s="2378">
        <f>'Осевые (2)'!C13*'Осевые (2)'!J12</f>
        <v>48941.200000000004</v>
      </c>
      <c r="D12" s="2379">
        <f>'Осевые (2)'!D13*'Осевые (2)'!J13</f>
        <v>75193.066666666666</v>
      </c>
    </row>
    <row r="13" spans="1:9" ht="16.5" thickBot="1">
      <c r="A13" s="4108" t="s">
        <v>3547</v>
      </c>
      <c r="B13" s="4109"/>
      <c r="C13" s="4109"/>
      <c r="D13" s="4110"/>
    </row>
    <row r="14" spans="1:9">
      <c r="A14" s="2337">
        <v>1.1000000000000001</v>
      </c>
      <c r="B14" s="228">
        <v>1000</v>
      </c>
      <c r="C14" s="2376">
        <f>'Осевые (2)'!C15*'Осевые (2)'!J14</f>
        <v>65696.400000000009</v>
      </c>
      <c r="D14" s="2377">
        <f>'Осевые (2)'!D15*'Осевые (2)'!J15</f>
        <v>121393.06666666668</v>
      </c>
    </row>
    <row r="15" spans="1:9" ht="13.5" thickBot="1">
      <c r="A15" s="2344">
        <v>3</v>
      </c>
      <c r="B15" s="230">
        <v>1500</v>
      </c>
      <c r="C15" s="2378">
        <f>'Осевые (2)'!C16*'Осевые (2)'!J15</f>
        <v>86989.46666666666</v>
      </c>
      <c r="D15" s="2379">
        <f>'Осевые (2)'!D16*'Осевые (2)'!J16</f>
        <v>156628.26666666669</v>
      </c>
    </row>
    <row r="16" spans="1:9" ht="16.5" thickBot="1">
      <c r="A16" s="4108" t="s">
        <v>3548</v>
      </c>
      <c r="B16" s="4109"/>
      <c r="C16" s="4109"/>
      <c r="D16" s="4110"/>
    </row>
    <row r="17" spans="1:9">
      <c r="A17" s="2337">
        <v>2.2000000000000002</v>
      </c>
      <c r="B17" s="228">
        <v>1000</v>
      </c>
      <c r="C17" s="2376">
        <f>'Осевые (2)'!C18*'Осевые (2)'!J17</f>
        <v>125561.33333333333</v>
      </c>
      <c r="D17" s="2377">
        <f>'Осевые (2)'!D18*'Осевые (2)'!J18</f>
        <v>173547.73333333334</v>
      </c>
    </row>
    <row r="18" spans="1:9" ht="13.5" thickBot="1">
      <c r="A18" s="2344">
        <v>3</v>
      </c>
      <c r="B18" s="230">
        <v>1000</v>
      </c>
      <c r="C18" s="2378">
        <f>'Осевые (2)'!C19*'Осевые (2)'!J18</f>
        <v>154759.73333333334</v>
      </c>
      <c r="D18" s="2379">
        <f>'Осевые (2)'!D19*'Осевые (2)'!J19</f>
        <v>194799.73333333334</v>
      </c>
    </row>
    <row r="19" spans="1:9" ht="16.5" thickBot="1">
      <c r="A19" s="4108" t="s">
        <v>3549</v>
      </c>
      <c r="B19" s="4109"/>
      <c r="C19" s="4109"/>
      <c r="D19" s="4110"/>
    </row>
    <row r="20" spans="1:9">
      <c r="A20" s="2337">
        <v>3</v>
      </c>
      <c r="B20" s="228">
        <v>750</v>
      </c>
      <c r="C20" s="2376">
        <f>'Осевые (2)'!C21*'Осевые (2)'!J20</f>
        <v>171935.86666666667</v>
      </c>
      <c r="D20" s="2377">
        <f>'Осевые (2)'!D21*'Осевые (2)'!J21</f>
        <v>274181.60000000003</v>
      </c>
    </row>
    <row r="21" spans="1:9" ht="13.5" thickBot="1">
      <c r="A21" s="2344">
        <v>7.5</v>
      </c>
      <c r="B21" s="230">
        <v>1000</v>
      </c>
      <c r="C21" s="2378">
        <f>'Осевые (2)'!C22*'Осевые (2)'!J21</f>
        <v>217304.26666666666</v>
      </c>
      <c r="D21" s="2379">
        <f>'Осевые (2)'!D22*'Осевые (2)'!J22</f>
        <v>361037.60000000003</v>
      </c>
    </row>
    <row r="23" spans="1:9" ht="12.75" customHeight="1"/>
    <row r="24" spans="1:9" ht="12.75" customHeight="1" thickBot="1"/>
    <row r="25" spans="1:9" ht="38.25" customHeight="1" thickBot="1">
      <c r="A25" s="4105" t="s">
        <v>3550</v>
      </c>
      <c r="B25" s="4106"/>
      <c r="C25" s="4106"/>
      <c r="D25" s="4106"/>
      <c r="E25" s="4106"/>
      <c r="F25" s="4106"/>
      <c r="G25" s="4106"/>
      <c r="H25" s="4106"/>
      <c r="I25" s="4107"/>
    </row>
    <row r="26" spans="1:9" ht="21.75" customHeight="1">
      <c r="A26" s="4102" t="s">
        <v>3155</v>
      </c>
      <c r="B26" s="4103" t="s">
        <v>3156</v>
      </c>
      <c r="C26" s="4103"/>
      <c r="D26" s="4104"/>
      <c r="F26" s="4102" t="s">
        <v>3155</v>
      </c>
      <c r="G26" s="4103" t="s">
        <v>3156</v>
      </c>
      <c r="H26" s="4103"/>
      <c r="I26" s="4104"/>
    </row>
    <row r="27" spans="1:9" ht="19.5" customHeight="1" thickBot="1">
      <c r="A27" s="4122"/>
      <c r="B27" s="4117" t="s">
        <v>3551</v>
      </c>
      <c r="C27" s="4117"/>
      <c r="D27" s="2372" t="s">
        <v>3552</v>
      </c>
      <c r="F27" s="4122"/>
      <c r="G27" s="4117" t="s">
        <v>3551</v>
      </c>
      <c r="H27" s="4117"/>
      <c r="I27" s="2372" t="s">
        <v>3552</v>
      </c>
    </row>
    <row r="28" spans="1:9" ht="53.25" customHeight="1" thickBot="1">
      <c r="A28" s="2373" t="s">
        <v>3553</v>
      </c>
      <c r="B28" s="2374" t="s">
        <v>3273</v>
      </c>
      <c r="C28" s="2374" t="s">
        <v>3541</v>
      </c>
      <c r="D28" s="2375" t="s">
        <v>3554</v>
      </c>
      <c r="F28" s="2373" t="s">
        <v>3553</v>
      </c>
      <c r="G28" s="2374" t="s">
        <v>3273</v>
      </c>
      <c r="H28" s="2374" t="s">
        <v>3541</v>
      </c>
      <c r="I28" s="2375" t="s">
        <v>3555</v>
      </c>
    </row>
    <row r="29" spans="1:9" ht="16.5" thickBot="1">
      <c r="A29" s="4105" t="s">
        <v>3556</v>
      </c>
      <c r="B29" s="4106"/>
      <c r="C29" s="4106"/>
      <c r="D29" s="4107"/>
      <c r="F29" s="4105" t="s">
        <v>3557</v>
      </c>
      <c r="G29" s="4106"/>
      <c r="H29" s="4106"/>
      <c r="I29" s="4107"/>
    </row>
    <row r="30" spans="1:9" ht="15" customHeight="1">
      <c r="A30" s="2382" t="s">
        <v>3492</v>
      </c>
      <c r="B30" s="2383">
        <f>'Осевые (2)'!B31*'Осевые (2)'!J31</f>
        <v>91968.8</v>
      </c>
      <c r="C30" s="2383">
        <f>'Осевые (2)'!C31*'Осевые (2)'!J31</f>
        <v>0</v>
      </c>
      <c r="D30" s="2384">
        <f>'Осевые (2)'!D31*'Осевые (2)'!J31</f>
        <v>220302.13333333336</v>
      </c>
      <c r="F30" s="2382" t="s">
        <v>3493</v>
      </c>
      <c r="G30" s="2383">
        <f>'Осевые (2)'!G31*'Осевые (2)'!J31</f>
        <v>214655.46666666665</v>
      </c>
      <c r="H30" s="2383">
        <f>'Осевые (2)'!H31*'Осевые (2)'!J31</f>
        <v>258947.44615384616</v>
      </c>
      <c r="I30" s="2384">
        <f>'Осевые (2)'!I31*'Осевые (2)'!J31</f>
        <v>522655.46666666673</v>
      </c>
    </row>
    <row r="31" spans="1:9" ht="15" customHeight="1">
      <c r="A31" s="2385" t="s">
        <v>3494</v>
      </c>
      <c r="B31" s="2386">
        <f>'Осевые (2)'!B32*'Осевые (2)'!J32</f>
        <v>97091.866666666669</v>
      </c>
      <c r="C31" s="2386">
        <f>'Осевые (2)'!C32*'Осевые (2)'!J32</f>
        <v>126858.09230769231</v>
      </c>
      <c r="D31" s="2387">
        <f>'Осевые (2)'!D32*'Осевые (2)'!J32</f>
        <v>225425.2</v>
      </c>
      <c r="F31" s="2385" t="s">
        <v>3495</v>
      </c>
      <c r="G31" s="2386">
        <f>'Осевые (2)'!G32*'Осевые (2)'!J32</f>
        <v>218669.73333333337</v>
      </c>
      <c r="H31" s="2386">
        <f>'Осевые (2)'!H32*'Осевые (2)'!J32</f>
        <v>258947.44615384616</v>
      </c>
      <c r="I31" s="2387">
        <f>'Осевые (2)'!I32*'Осевые (2)'!J32</f>
        <v>526669.73333333328</v>
      </c>
    </row>
    <row r="32" spans="1:9" ht="15" customHeight="1">
      <c r="A32" s="2385" t="s">
        <v>3496</v>
      </c>
      <c r="B32" s="2386">
        <f>'Осевые (2)'!B33*'Осевые (2)'!J33</f>
        <v>95182.266666666663</v>
      </c>
      <c r="C32" s="2386">
        <f>'Осевые (2)'!C33*'Осевые (2)'!J33</f>
        <v>126858.09230769231</v>
      </c>
      <c r="D32" s="2387">
        <f>'Осевые (2)'!D33*'Осевые (2)'!J33</f>
        <v>223515.6</v>
      </c>
      <c r="F32" s="2385" t="s">
        <v>3497</v>
      </c>
      <c r="G32" s="2386">
        <f>'Осевые (2)'!G33*'Осевые (2)'!J33</f>
        <v>230260.80000000002</v>
      </c>
      <c r="H32" s="2386">
        <f>'Осевые (2)'!H33*'Осевые (2)'!J33</f>
        <v>274290.58461538458</v>
      </c>
      <c r="I32" s="2387">
        <f>'Осевые (2)'!I33*'Осевые (2)'!J33</f>
        <v>538260.80000000005</v>
      </c>
    </row>
    <row r="33" spans="1:9" ht="15" customHeight="1">
      <c r="A33" s="2385" t="s">
        <v>3498</v>
      </c>
      <c r="B33" s="2386">
        <f>'Осевые (2)'!B34*'Осевые (2)'!J34</f>
        <v>100962.40000000001</v>
      </c>
      <c r="C33" s="2386">
        <f>'Осевые (2)'!C34*'Осевые (2)'!J34</f>
        <v>128971.44615384616</v>
      </c>
      <c r="D33" s="2387">
        <f>'Осевые (2)'!D34*'Осевые (2)'!J34</f>
        <v>229295.73333333337</v>
      </c>
      <c r="F33" s="2385" t="s">
        <v>3499</v>
      </c>
      <c r="G33" s="2386">
        <f>'Осевые (2)'!G34*'Осевые (2)'!J34</f>
        <v>272826.40000000002</v>
      </c>
      <c r="H33" s="2386">
        <f>'Осевые (2)'!H34*'Осевые (2)'!J34</f>
        <v>307753.60000000003</v>
      </c>
      <c r="I33" s="2387">
        <f>'Осевые (2)'!I34*'Осевые (2)'!J34</f>
        <v>580826.4</v>
      </c>
    </row>
    <row r="34" spans="1:9" ht="15" customHeight="1">
      <c r="A34" s="2385" t="s">
        <v>3500</v>
      </c>
      <c r="B34" s="2386">
        <f>'Осевые (2)'!B35*'Осевые (2)'!J35</f>
        <v>103970.53333333333</v>
      </c>
      <c r="C34" s="2386">
        <f>'Осевые (2)'!C35*'Осевые (2)'!J35</f>
        <v>128971.44615384616</v>
      </c>
      <c r="D34" s="2387">
        <f>'Осевые (2)'!D35*'Осевые (2)'!J35</f>
        <v>232303.86666666667</v>
      </c>
      <c r="F34" s="2385" t="s">
        <v>3501</v>
      </c>
      <c r="G34" s="2386">
        <f>'Осевые (2)'!G35*'Осевые (2)'!J35</f>
        <v>279848.8</v>
      </c>
      <c r="H34" s="2386">
        <f>'Осевые (2)'!H35*'Осевые (2)'!J35</f>
        <v>314984.4923076923</v>
      </c>
      <c r="I34" s="2387">
        <f>'Осевые (2)'!I35*'Осевые (2)'!J35</f>
        <v>587848.80000000005</v>
      </c>
    </row>
    <row r="35" spans="1:9" ht="15" customHeight="1">
      <c r="A35" s="2385" t="s">
        <v>3502</v>
      </c>
      <c r="B35" s="2386">
        <f>'Осевые (2)'!B36*'Осевые (2)'!J36</f>
        <v>111383.06666666668</v>
      </c>
      <c r="C35" s="2386">
        <f>'Осевые (2)'!C36*'Осевые (2)'!J36</f>
        <v>135747.44615384616</v>
      </c>
      <c r="D35" s="2387">
        <f>'Осевые (2)'!D36*'Осевые (2)'!J36</f>
        <v>239716.4</v>
      </c>
      <c r="F35" s="2385" t="s">
        <v>3503</v>
      </c>
      <c r="G35" s="2386">
        <f>'Осевые (2)'!G36*'Осевые (2)'!J36</f>
        <v>230260.80000000002</v>
      </c>
      <c r="H35" s="2386">
        <f>'Осевые (2)'!H36*'Осевые (2)'!J36</f>
        <v>274290.58461538458</v>
      </c>
      <c r="I35" s="2387">
        <f>'Осевые (2)'!I36*'Осевые (2)'!J36</f>
        <v>538260.80000000005</v>
      </c>
    </row>
    <row r="36" spans="1:9" ht="15" customHeight="1">
      <c r="A36" s="2385" t="s">
        <v>3504</v>
      </c>
      <c r="B36" s="2386">
        <f>'Осевые (2)'!B37*'Осевые (2)'!J37</f>
        <v>114442.53333333333</v>
      </c>
      <c r="C36" s="2386">
        <f>'Осевые (2)'!C37*'Осевые (2)'!J37</f>
        <v>135747.44615384616</v>
      </c>
      <c r="D36" s="2387">
        <f>'Осевые (2)'!D37*'Осевые (2)'!J37</f>
        <v>242775.86666666667</v>
      </c>
      <c r="F36" s="2385" t="s">
        <v>3505</v>
      </c>
      <c r="G36" s="2386">
        <f>'Осевые (2)'!G37*'Осевые (2)'!J37</f>
        <v>239962.80000000002</v>
      </c>
      <c r="H36" s="2386">
        <f>'Осевые (2)'!H37*'Осевые (2)'!J37</f>
        <v>291472.24615384615</v>
      </c>
      <c r="I36" s="2387">
        <f>'Осевые (2)'!I37*'Осевые (2)'!J37</f>
        <v>547962.80000000005</v>
      </c>
    </row>
    <row r="37" spans="1:9" ht="15" customHeight="1" thickBot="1">
      <c r="A37" s="2388" t="s">
        <v>3506</v>
      </c>
      <c r="B37" s="2389">
        <f>'Осевые (2)'!B38*'Осевые (2)'!J38</f>
        <v>128035.6</v>
      </c>
      <c r="C37" s="2389">
        <f>'Осевые (2)'!C38*'Осевые (2)'!J38</f>
        <v>151763.44615384616</v>
      </c>
      <c r="D37" s="2390">
        <f>'Осевые (2)'!D38*'Осевые (2)'!J38</f>
        <v>256368.93333333335</v>
      </c>
      <c r="F37" s="2385" t="s">
        <v>3507</v>
      </c>
      <c r="G37" s="2386">
        <f>'Осевые (2)'!G38*'Осевые (2)'!J38</f>
        <v>246759.33333333334</v>
      </c>
      <c r="H37" s="2386">
        <f>'Осевые (2)'!H38*'Осевые (2)'!J38</f>
        <v>291472.24615384615</v>
      </c>
      <c r="I37" s="2387">
        <f>'Осевые (2)'!I38*'Осевые (2)'!J38</f>
        <v>554759.33333333337</v>
      </c>
    </row>
    <row r="38" spans="1:9" ht="15" customHeight="1" thickBot="1">
      <c r="A38" s="4119" t="s">
        <v>3558</v>
      </c>
      <c r="B38" s="4120"/>
      <c r="C38" s="4120"/>
      <c r="D38" s="4121"/>
      <c r="F38" s="2385" t="s">
        <v>3509</v>
      </c>
      <c r="G38" s="2386">
        <f>'Осевые (2)'!G39*'Осевые (2)'!J39</f>
        <v>277846.8</v>
      </c>
      <c r="H38" s="2386">
        <f>'Осевые (2)'!H39*'Осевые (2)'!J39</f>
        <v>310397.66153846151</v>
      </c>
      <c r="I38" s="2387">
        <f>'Осевые (2)'!I39*'Осевые (2)'!J39</f>
        <v>585846.80000000005</v>
      </c>
    </row>
    <row r="39" spans="1:9" ht="15" customHeight="1">
      <c r="A39" s="2382" t="s">
        <v>3496</v>
      </c>
      <c r="B39" s="2383">
        <f>'Осевые (2)'!B40*'Осевые (2)'!J40</f>
        <v>146515.6</v>
      </c>
      <c r="C39" s="2383">
        <f>'Осевые (2)'!C40*'Осевые (2)'!J40</f>
        <v>164765.78461538462</v>
      </c>
      <c r="D39" s="2384">
        <f>'Осевые (2)'!D40*'Осевые (2)'!J40</f>
        <v>269715.60000000003</v>
      </c>
      <c r="F39" s="2385" t="s">
        <v>3510</v>
      </c>
      <c r="G39" s="2386">
        <f>'Осевые (2)'!G40*'Осевые (2)'!J40</f>
        <v>308944.53333333338</v>
      </c>
      <c r="H39" s="2386">
        <f>'Осевые (2)'!H40*'Осевые (2)'!J40</f>
        <v>393690.33846153849</v>
      </c>
      <c r="I39" s="2387">
        <f>'Осевые (2)'!I40*'Осевые (2)'!J40</f>
        <v>616944.53333333333</v>
      </c>
    </row>
    <row r="40" spans="1:9" ht="15" customHeight="1" thickBot="1">
      <c r="A40" s="2385" t="s">
        <v>3498</v>
      </c>
      <c r="B40" s="2386">
        <f>'Осевые (2)'!B41*'Осевые (2)'!J41</f>
        <v>152295.73333333334</v>
      </c>
      <c r="C40" s="2386">
        <f>'Осевые (2)'!C41*'Осевые (2)'!J41</f>
        <v>166879.13846153847</v>
      </c>
      <c r="D40" s="2387">
        <f>'Осевые (2)'!D41*'Осевые (2)'!J41</f>
        <v>275495.73333333334</v>
      </c>
      <c r="F40" s="2388" t="s">
        <v>3511</v>
      </c>
      <c r="G40" s="2389">
        <f>'Осевые (2)'!G41*'Осевые (2)'!J41</f>
        <v>333102</v>
      </c>
      <c r="H40" s="2389">
        <f>'Осевые (2)'!H41*'Осевые (2)'!J41</f>
        <v>441122.33846153849</v>
      </c>
      <c r="I40" s="2390">
        <f>'Осевые (2)'!I41*'Осевые (2)'!J41</f>
        <v>641102</v>
      </c>
    </row>
    <row r="41" spans="1:9" ht="15" customHeight="1" thickBot="1">
      <c r="A41" s="2385" t="s">
        <v>3512</v>
      </c>
      <c r="B41" s="2386">
        <f>'Осевые (2)'!B42*'Осевые (2)'!J42</f>
        <v>155303.86666666667</v>
      </c>
      <c r="C41" s="2386">
        <f>'Осевые (2)'!C42*'Осевые (2)'!J42</f>
        <v>166879.13846153847</v>
      </c>
      <c r="D41" s="2387">
        <f>'Осевые (2)'!D42*'Осевые (2)'!J42</f>
        <v>278503.86666666664</v>
      </c>
      <c r="F41" s="4119" t="s">
        <v>3559</v>
      </c>
      <c r="G41" s="4120"/>
      <c r="H41" s="4120"/>
      <c r="I41" s="4121"/>
    </row>
    <row r="42" spans="1:9" ht="15" customHeight="1">
      <c r="A42" s="2385" t="s">
        <v>3514</v>
      </c>
      <c r="B42" s="2386">
        <f>'Осевые (2)'!B43*'Осевые (2)'!J43</f>
        <v>161874.53333333333</v>
      </c>
      <c r="C42" s="2386">
        <f>'Осевые (2)'!C43*'Осевые (2)'!J43</f>
        <v>173655.13846153847</v>
      </c>
      <c r="D42" s="2387">
        <f>'Осевые (2)'!D43*'Осевые (2)'!J43</f>
        <v>285074.53333333338</v>
      </c>
      <c r="F42" s="2382" t="s">
        <v>3515</v>
      </c>
      <c r="G42" s="2383">
        <f>'Осевые (2)'!G43*'Осевые (2)'!J43</f>
        <v>346294.66666666669</v>
      </c>
      <c r="H42" s="2383">
        <f>'Осевые (2)'!H43*'Осевые (2)'!J43</f>
        <v>477674.83076923079</v>
      </c>
      <c r="I42" s="2384">
        <f>'Осевые (2)'!I43*'Осевые (2)'!J43</f>
        <v>736428</v>
      </c>
    </row>
    <row r="43" spans="1:9" ht="15" customHeight="1">
      <c r="A43" s="2385" t="s">
        <v>3504</v>
      </c>
      <c r="B43" s="2386">
        <f>'Осевые (2)'!B44*'Осевые (2)'!J44</f>
        <v>165775.86666666667</v>
      </c>
      <c r="C43" s="2386">
        <f>'Осевые (2)'!C44*'Осевые (2)'!J44</f>
        <v>173655.13846153847</v>
      </c>
      <c r="D43" s="2387">
        <f>'Осевые (2)'!D44*'Осевые (2)'!J44</f>
        <v>288975.86666666664</v>
      </c>
      <c r="F43" s="2385" t="s">
        <v>3499</v>
      </c>
      <c r="G43" s="2386">
        <f>'Осевые (2)'!G44*'Осевые (2)'!J44</f>
        <v>375493.06666666665</v>
      </c>
      <c r="H43" s="2386">
        <f>'Осевые (2)'!H44*'Осевые (2)'!J44</f>
        <v>497292.06153846154</v>
      </c>
      <c r="I43" s="2387">
        <f>'Осевые (2)'!I44*'Осевые (2)'!J44</f>
        <v>765626.4</v>
      </c>
    </row>
    <row r="44" spans="1:9" ht="15" customHeight="1">
      <c r="A44" s="2385" t="s">
        <v>3506</v>
      </c>
      <c r="B44" s="2386">
        <f>'Осевые (2)'!B45*'Осевые (2)'!J45</f>
        <v>179368.93333333332</v>
      </c>
      <c r="C44" s="2386">
        <f>'Осевые (2)'!C45*'Осевые (2)'!J45</f>
        <v>189671.13846153847</v>
      </c>
      <c r="D44" s="2387">
        <f>'Осевые (2)'!D45*'Осевые (2)'!J45</f>
        <v>302568.93333333335</v>
      </c>
      <c r="F44" s="2385" t="s">
        <v>3501</v>
      </c>
      <c r="G44" s="2386">
        <f>'Осевые (2)'!G45*'Осевые (2)'!J45</f>
        <v>382515.46666666667</v>
      </c>
      <c r="H44" s="2386">
        <f>'Осевые (2)'!H45*'Осевые (2)'!J45</f>
        <v>504522.95384615386</v>
      </c>
      <c r="I44" s="2387">
        <f>'Осевые (2)'!I45*'Осевые (2)'!J45</f>
        <v>772648.8</v>
      </c>
    </row>
    <row r="45" spans="1:9" ht="15" customHeight="1">
      <c r="A45" s="2385" t="s">
        <v>3516</v>
      </c>
      <c r="B45" s="2386">
        <f>'Осевые (2)'!B46*'Осевые (2)'!J46</f>
        <v>191678.66666666669</v>
      </c>
      <c r="C45" s="2386">
        <f>'Осевые (2)'!C46*'Осевые (2)'!J46</f>
        <v>206179.93846153849</v>
      </c>
      <c r="D45" s="2387">
        <f>'Осевые (2)'!D46*'Осевые (2)'!J46</f>
        <v>314878.66666666669</v>
      </c>
      <c r="F45" s="2385" t="s">
        <v>3517</v>
      </c>
      <c r="G45" s="2386">
        <f>'Осевые (2)'!G46*'Осевые (2)'!J46</f>
        <v>411888.4</v>
      </c>
      <c r="H45" s="2386">
        <f>'Осевые (2)'!H46*'Осевые (2)'!J46</f>
        <v>586621.5384615385</v>
      </c>
      <c r="I45" s="2387">
        <f>'Осевые (2)'!I46*'Осевые (2)'!J46</f>
        <v>802021.73333333328</v>
      </c>
    </row>
    <row r="46" spans="1:9" ht="15" customHeight="1">
      <c r="A46" s="2385" t="s">
        <v>3518</v>
      </c>
      <c r="B46" s="2386">
        <f>'Осевые (2)'!B47*'Осевые (2)'!J47</f>
        <v>202078.80000000002</v>
      </c>
      <c r="C46" s="2386">
        <f>'Осевые (2)'!C47*'Осевые (2)'!J47</f>
        <v>206179.93846153849</v>
      </c>
      <c r="D46" s="2387">
        <f>'Осевые (2)'!D47*'Осевые (2)'!J47</f>
        <v>325278.8</v>
      </c>
      <c r="F46" s="2385" t="s">
        <v>3519</v>
      </c>
      <c r="G46" s="2386">
        <f>'Осевые (2)'!G47*'Осевые (2)'!J47</f>
        <v>432904.26666666672</v>
      </c>
      <c r="H46" s="2386">
        <f>'Осевые (2)'!H47*'Осевые (2)'!J47</f>
        <v>631788.5538461539</v>
      </c>
      <c r="I46" s="2387">
        <f>'Осевые (2)'!I47*'Осевые (2)'!J47</f>
        <v>823037.6</v>
      </c>
    </row>
    <row r="47" spans="1:9" ht="15" customHeight="1">
      <c r="A47" s="2385" t="s">
        <v>3520</v>
      </c>
      <c r="B47" s="2386">
        <f>'Осевые (2)'!B48*'Осевые (2)'!J48</f>
        <v>225507.33333333334</v>
      </c>
      <c r="C47" s="2386" t="s">
        <v>3190</v>
      </c>
      <c r="D47" s="2387">
        <f>'Осевые (2)'!D48*'Осевые (2)'!J48</f>
        <v>348707.33333333337</v>
      </c>
      <c r="F47" s="2385" t="s">
        <v>3521</v>
      </c>
      <c r="G47" s="2386">
        <f>'Осевые (2)'!G48*'Осевые (2)'!J48</f>
        <v>507881.73333333334</v>
      </c>
      <c r="H47" s="2386">
        <f>'Осевые (2)'!H48*'Осевые (2)'!J48</f>
        <v>714304.12307692308</v>
      </c>
      <c r="I47" s="2387">
        <f>'Осевые (2)'!I48*'Осевые (2)'!J48</f>
        <v>898015.06666666665</v>
      </c>
    </row>
    <row r="48" spans="1:9" ht="15" customHeight="1" thickBot="1">
      <c r="A48" s="2388" t="s">
        <v>3522</v>
      </c>
      <c r="B48" s="2389">
        <f>'Осевые (2)'!B49*'Осевые (2)'!J49</f>
        <v>270311.06666666665</v>
      </c>
      <c r="C48" s="2389" t="s">
        <v>3190</v>
      </c>
      <c r="D48" s="2390">
        <f>'Осевые (2)'!D49*'Осевые (2)'!J49</f>
        <v>393511.06666666665</v>
      </c>
      <c r="F48" s="2385" t="s">
        <v>3510</v>
      </c>
      <c r="G48" s="2386">
        <f>'Осевые (2)'!G49*'Осевые (2)'!J49</f>
        <v>411611.2</v>
      </c>
      <c r="H48" s="2386">
        <f>'Осевые (2)'!H49*'Осевые (2)'!J49</f>
        <v>583228.80000000005</v>
      </c>
      <c r="I48" s="2387">
        <f>'Осевые (2)'!I49*'Осевые (2)'!J49</f>
        <v>801744.53333333333</v>
      </c>
    </row>
    <row r="49" spans="1:9" ht="15" customHeight="1" thickBot="1">
      <c r="A49" s="4119" t="s">
        <v>3560</v>
      </c>
      <c r="B49" s="4120"/>
      <c r="C49" s="4120"/>
      <c r="D49" s="4121"/>
      <c r="F49" s="2385" t="s">
        <v>3511</v>
      </c>
      <c r="G49" s="2386">
        <f>'Осевые (2)'!G50*'Осевые (2)'!J50</f>
        <v>435768.66666666669</v>
      </c>
      <c r="H49" s="2386">
        <f>'Осевые (2)'!H50*'Осевые (2)'!J50</f>
        <v>630660.80000000005</v>
      </c>
      <c r="I49" s="2387">
        <f>'Осевые (2)'!I50*'Осевые (2)'!J50</f>
        <v>825902</v>
      </c>
    </row>
    <row r="50" spans="1:9" ht="15" customHeight="1">
      <c r="A50" s="2382" t="s">
        <v>3524</v>
      </c>
      <c r="B50" s="2383">
        <f>'Осевые (2)'!B51*'Осевые (2)'!J51</f>
        <v>179954.13333333333</v>
      </c>
      <c r="C50" s="2383">
        <f>'Осевые (2)'!C51*'Осевые (2)'!J51</f>
        <v>223740.67692307691</v>
      </c>
      <c r="D50" s="2384">
        <f>'Осевые (2)'!D51*'Осевые (2)'!J51</f>
        <v>380154.13333333336</v>
      </c>
      <c r="F50" s="2385" t="s">
        <v>3525</v>
      </c>
      <c r="G50" s="2386">
        <f>'Осевые (2)'!G51*'Осевые (2)'!J51</f>
        <v>494863.60000000003</v>
      </c>
      <c r="H50" s="2386">
        <f>'Осевые (2)'!H51*'Осевые (2)'!J51</f>
        <v>714304.12307692308</v>
      </c>
      <c r="I50" s="2387">
        <f>'Осевые (2)'!I51*'Осевые (2)'!J51</f>
        <v>884996.93333333347</v>
      </c>
    </row>
    <row r="51" spans="1:9" ht="15" customHeight="1">
      <c r="A51" s="2385" t="s">
        <v>3526</v>
      </c>
      <c r="B51" s="2386">
        <f>'Осевые (2)'!B52*'Осевые (2)'!J52</f>
        <v>181956.13333333333</v>
      </c>
      <c r="C51" s="2386">
        <f>'Осевые (2)'!C52*'Осевые (2)'!J52</f>
        <v>223740.67692307691</v>
      </c>
      <c r="D51" s="2387">
        <f>'Осевые (2)'!D52*'Осевые (2)'!J52</f>
        <v>382156.13333333336</v>
      </c>
      <c r="F51" s="2385" t="s">
        <v>3527</v>
      </c>
      <c r="G51" s="2386">
        <f>'Осевые (2)'!G52*'Осевые (2)'!J52</f>
        <v>530273.33333333337</v>
      </c>
      <c r="H51" s="2386">
        <f>'Осевые (2)'!H52*'Осевые (2)'!J52</f>
        <v>752543.5076923077</v>
      </c>
      <c r="I51" s="2387">
        <f>'Осевые (2)'!I52*'Осевые (2)'!J52</f>
        <v>920406.66666666663</v>
      </c>
    </row>
    <row r="52" spans="1:9" ht="15" customHeight="1">
      <c r="A52" s="2385" t="s">
        <v>3512</v>
      </c>
      <c r="B52" s="2386">
        <f>'Осевые (2)'!B53*'Осевые (2)'!J53</f>
        <v>180970.53333333333</v>
      </c>
      <c r="C52" s="2386">
        <f>'Осевые (2)'!C53*'Осевые (2)'!J53</f>
        <v>223740.67692307691</v>
      </c>
      <c r="D52" s="2387">
        <f>'Осевые (2)'!D53*'Осевые (2)'!J53</f>
        <v>381170.53333333338</v>
      </c>
      <c r="F52" s="2385" t="s">
        <v>3528</v>
      </c>
      <c r="G52" s="2386">
        <f>'Осевые (2)'!G53*'Осевые (2)'!J53</f>
        <v>600384.4</v>
      </c>
      <c r="H52" s="2386">
        <f>'Осевые (2)'!H53*'Осевые (2)'!J53</f>
        <v>834803.20000000007</v>
      </c>
      <c r="I52" s="2387">
        <f>'Осевые (2)'!I53*'Осевые (2)'!J53</f>
        <v>990517.7333333334</v>
      </c>
    </row>
    <row r="53" spans="1:9" ht="15" customHeight="1" thickBot="1">
      <c r="A53" s="2385" t="s">
        <v>3514</v>
      </c>
      <c r="B53" s="2386">
        <f>'Осевые (2)'!B54*'Осевые (2)'!J54</f>
        <v>187541.2</v>
      </c>
      <c r="C53" s="2386">
        <f>'Осевые (2)'!C54*'Осевые (2)'!J54</f>
        <v>230516.67692307691</v>
      </c>
      <c r="D53" s="2387">
        <f>'Осевые (2)'!D54*'Осевые (2)'!J54</f>
        <v>387741.2</v>
      </c>
      <c r="F53" s="2388" t="s">
        <v>3529</v>
      </c>
      <c r="G53" s="2389">
        <f>'Осевые (2)'!G54*'Осевые (2)'!J54</f>
        <v>606154.26666666672</v>
      </c>
      <c r="H53" s="2389">
        <f>'Осевые (2)'!H54*'Осевые (2)'!J54</f>
        <v>0</v>
      </c>
      <c r="I53" s="2390">
        <f>'Осевые (2)'!I54*'Осевые (2)'!J54</f>
        <v>996287.6</v>
      </c>
    </row>
    <row r="54" spans="1:9" ht="15" customHeight="1" thickBot="1">
      <c r="A54" s="2385" t="s">
        <v>3530</v>
      </c>
      <c r="B54" s="2386">
        <f>'Осевые (2)'!B55*'Осевые (2)'!J55</f>
        <v>190990.80000000002</v>
      </c>
      <c r="C54" s="2386">
        <f>'Осевые (2)'!C55*'Осевые (2)'!J55</f>
        <v>230516.67692307691</v>
      </c>
      <c r="D54" s="2387">
        <f>'Осевые (2)'!D55*'Осевые (2)'!J55</f>
        <v>391190.8</v>
      </c>
      <c r="F54" s="4119" t="s">
        <v>3561</v>
      </c>
      <c r="G54" s="4120"/>
      <c r="H54" s="4120"/>
      <c r="I54" s="4121"/>
    </row>
    <row r="55" spans="1:9" ht="15" customHeight="1">
      <c r="A55" s="2385" t="s">
        <v>3503</v>
      </c>
      <c r="B55" s="2386">
        <f>'Осевые (2)'!B56*'Осевые (2)'!J56</f>
        <v>204594.13333333336</v>
      </c>
      <c r="C55" s="2386">
        <f>'Осевые (2)'!C56*'Осевые (2)'!J56</f>
        <v>245859.81538461542</v>
      </c>
      <c r="D55" s="2387">
        <f>'Осевые (2)'!D56*'Осевые (2)'!J56</f>
        <v>404794.1333333333</v>
      </c>
      <c r="F55" s="2382" t="s">
        <v>3532</v>
      </c>
      <c r="G55" s="2383">
        <f>'Осевые (2)'!G56*'Осевые (2)'!J56</f>
        <v>418335.8666666667</v>
      </c>
      <c r="H55" s="2383">
        <f>'Осевые (2)'!H56*'Осевые (2)'!J56</f>
        <v>561090.70769230765</v>
      </c>
      <c r="I55" s="2384">
        <f>'Осевые (2)'!I56*'Осевые (2)'!J56</f>
        <v>1034335.8666666666</v>
      </c>
    </row>
    <row r="56" spans="1:9" ht="15" customHeight="1">
      <c r="A56" s="2385" t="s">
        <v>3505</v>
      </c>
      <c r="B56" s="2386">
        <f>'Осевые (2)'!B57*'Осевые (2)'!J57</f>
        <v>214296.13333333336</v>
      </c>
      <c r="C56" s="2386">
        <f>'Осевые (2)'!C57*'Осевые (2)'!J57</f>
        <v>263041.4769230769</v>
      </c>
      <c r="D56" s="2387">
        <f>'Осевые (2)'!D57*'Осевые (2)'!J57</f>
        <v>414496.1333333333</v>
      </c>
      <c r="F56" s="2385" t="s">
        <v>3519</v>
      </c>
      <c r="G56" s="2386">
        <f>'Осевые (2)'!G57*'Осевые (2)'!J57</f>
        <v>463704.26666666672</v>
      </c>
      <c r="H56" s="2386">
        <f>'Осевые (2)'!H57*'Осевые (2)'!J57</f>
        <v>641265.47692307702</v>
      </c>
      <c r="I56" s="2387">
        <f>'Осевые (2)'!I57*'Осевые (2)'!J57</f>
        <v>1079704.2666666666</v>
      </c>
    </row>
    <row r="57" spans="1:9" ht="15" customHeight="1">
      <c r="A57" s="2385" t="s">
        <v>3507</v>
      </c>
      <c r="B57" s="2386">
        <f>'Осевые (2)'!B58*'Осевые (2)'!J58</f>
        <v>221092.66666666666</v>
      </c>
      <c r="C57" s="2386">
        <f>'Осевые (2)'!C58*'Осевые (2)'!J58</f>
        <v>263041.4769230769</v>
      </c>
      <c r="D57" s="2387">
        <f>'Осевые (2)'!D58*'Осевые (2)'!J58</f>
        <v>421292.66666666669</v>
      </c>
      <c r="F57" s="2385" t="s">
        <v>3521</v>
      </c>
      <c r="G57" s="2386">
        <f>'Осевые (2)'!G58*'Осевые (2)'!J58</f>
        <v>538681.73333333328</v>
      </c>
      <c r="H57" s="2386">
        <f>'Осевые (2)'!H58*'Осевые (2)'!J58</f>
        <v>723781.0461538462</v>
      </c>
      <c r="I57" s="2387">
        <f>'Осевые (2)'!I58*'Осевые (2)'!J58</f>
        <v>1154681.7333333334</v>
      </c>
    </row>
    <row r="58" spans="1:9" ht="15" customHeight="1">
      <c r="A58" s="2385" t="s">
        <v>3506</v>
      </c>
      <c r="B58" s="2386">
        <f>'Осевые (2)'!B59*'Осевые (2)'!J59</f>
        <v>205035.6</v>
      </c>
      <c r="C58" s="2386">
        <f>'Осевые (2)'!C59*'Осевые (2)'!J59</f>
        <v>246532.67692307691</v>
      </c>
      <c r="D58" s="2387">
        <f>'Осевые (2)'!D59*'Осевые (2)'!J59</f>
        <v>0</v>
      </c>
      <c r="F58" s="2385" t="s">
        <v>3533</v>
      </c>
      <c r="G58" s="2386">
        <f>'Осевые (2)'!G59*'Осевые (2)'!J59</f>
        <v>578762.80000000005</v>
      </c>
      <c r="H58" s="2386">
        <f>'Осевые (2)'!H59*'Осевые (2)'!J59</f>
        <v>784035.32307692303</v>
      </c>
      <c r="I58" s="2387">
        <f>'Осевые (2)'!I59*'Осевые (2)'!J59</f>
        <v>1194762.8</v>
      </c>
    </row>
    <row r="59" spans="1:9" ht="15" customHeight="1">
      <c r="A59" s="2385" t="s">
        <v>3516</v>
      </c>
      <c r="B59" s="2386">
        <f>'Осевые (2)'!B60*'Осевые (2)'!J60</f>
        <v>217345.33333333334</v>
      </c>
      <c r="C59" s="2386">
        <f>'Осевые (2)'!C60*'Осевые (2)'!J60</f>
        <v>263041.4769230769</v>
      </c>
      <c r="D59" s="2387">
        <f>'Осевые (2)'!D60*'Осевые (2)'!J60</f>
        <v>0</v>
      </c>
      <c r="F59" s="2385" t="s">
        <v>3534</v>
      </c>
      <c r="G59" s="2386">
        <f>'Осевые (2)'!G60*'Осевые (2)'!J60</f>
        <v>724251.73333333328</v>
      </c>
      <c r="H59" s="2386" t="s">
        <v>3190</v>
      </c>
      <c r="I59" s="2387">
        <f>'Осевые (2)'!I60*'Осевые (2)'!J60</f>
        <v>1340251.7333333334</v>
      </c>
    </row>
    <row r="60" spans="1:9" ht="15" customHeight="1">
      <c r="A60" s="2385" t="s">
        <v>3518</v>
      </c>
      <c r="B60" s="2386">
        <f>'Осевые (2)'!B61*'Осевые (2)'!J61</f>
        <v>227745.46666666665</v>
      </c>
      <c r="C60" s="2386">
        <f>'Осевые (2)'!C61*'Осевые (2)'!J61</f>
        <v>263041.4769230769</v>
      </c>
      <c r="D60" s="2387">
        <f>'Осевые (2)'!D61*'Осевые (2)'!J61</f>
        <v>0</v>
      </c>
      <c r="F60" s="2385" t="s">
        <v>3535</v>
      </c>
      <c r="G60" s="2386">
        <f>'Осевые (2)'!G61*'Осевые (2)'!J61</f>
        <v>777032.66666666674</v>
      </c>
      <c r="H60" s="2386" t="s">
        <v>3190</v>
      </c>
      <c r="I60" s="2387">
        <f>'Осевые (2)'!I61*'Осевые (2)'!J61</f>
        <v>1393032.6666666667</v>
      </c>
    </row>
    <row r="61" spans="1:9" ht="15" customHeight="1" thickBot="1">
      <c r="A61" s="2385" t="s">
        <v>3520</v>
      </c>
      <c r="B61" s="2386">
        <f>'Осевые (2)'!B62*'Осевые (2)'!J62</f>
        <v>251174</v>
      </c>
      <c r="C61" s="2386" t="s">
        <v>3190</v>
      </c>
      <c r="D61" s="2387">
        <f>'Осевые (2)'!D62*'Осевые (2)'!J62</f>
        <v>0</v>
      </c>
      <c r="F61" s="2388" t="s">
        <v>3536</v>
      </c>
      <c r="G61" s="2389">
        <f>'Осевые (2)'!G62*'Осевые (2)'!J62</f>
        <v>931874.53333333344</v>
      </c>
      <c r="H61" s="2389" t="s">
        <v>3190</v>
      </c>
      <c r="I61" s="2390">
        <f>'Осевые (2)'!I62*'Осевые (2)'!J62</f>
        <v>1547874.5333333334</v>
      </c>
    </row>
    <row r="62" spans="1:9" ht="15" customHeight="1" thickBot="1">
      <c r="A62" s="2388" t="s">
        <v>3522</v>
      </c>
      <c r="B62" s="2389">
        <f>'Осевые (2)'!B63*'Осевые (2)'!J63</f>
        <v>295977.73333333334</v>
      </c>
      <c r="C62" s="2389" t="s">
        <v>3190</v>
      </c>
      <c r="D62" s="2390">
        <f>'Осевые (2)'!D63*'Осевые (2)'!J63</f>
        <v>0</v>
      </c>
    </row>
    <row r="63" spans="1:9" ht="15" customHeight="1" thickBot="1">
      <c r="A63" s="4119" t="s">
        <v>3562</v>
      </c>
      <c r="B63" s="4120"/>
      <c r="C63" s="4120"/>
      <c r="D63" s="4121"/>
    </row>
    <row r="64" spans="1:9" ht="15" customHeight="1">
      <c r="A64" s="2382" t="s">
        <v>3503</v>
      </c>
      <c r="B64" s="2383">
        <f>'Осевые (2)'!B65*'Осевые (2)'!J65</f>
        <v>189194.13333333333</v>
      </c>
      <c r="C64" s="2383">
        <f>'Осевые (2)'!C65*'Осевые (2)'!J65</f>
        <v>274290.58461538458</v>
      </c>
      <c r="D64" s="2384">
        <f>'Осевые (2)'!D65*'Осевые (2)'!J65</f>
        <v>425327.46666666673</v>
      </c>
    </row>
    <row r="65" spans="1:4" ht="15" customHeight="1">
      <c r="A65" s="2385" t="s">
        <v>3505</v>
      </c>
      <c r="B65" s="2386">
        <f>'Осевые (2)'!B66*'Осевые (2)'!J66</f>
        <v>198896.13333333333</v>
      </c>
      <c r="C65" s="2386">
        <f>'Осевые (2)'!C66*'Осевые (2)'!J66</f>
        <v>291472.24615384615</v>
      </c>
      <c r="D65" s="2387">
        <f>'Осевые (2)'!D66*'Осевые (2)'!J66</f>
        <v>435029.46666666673</v>
      </c>
    </row>
    <row r="66" spans="1:4" ht="15" customHeight="1">
      <c r="A66" s="2385" t="s">
        <v>3509</v>
      </c>
      <c r="B66" s="2386">
        <f>'Осевые (2)'!B67*'Осевые (2)'!J67</f>
        <v>236780.13333333336</v>
      </c>
      <c r="C66" s="2386">
        <f>'Осевые (2)'!C67*'Осевые (2)'!J67</f>
        <v>310397.66153846151</v>
      </c>
      <c r="D66" s="2387">
        <f>'Осевые (2)'!D67*'Осевые (2)'!J67</f>
        <v>472913.46666666673</v>
      </c>
    </row>
    <row r="67" spans="1:4" ht="15" customHeight="1" thickBot="1">
      <c r="A67" s="2388" t="s">
        <v>3510</v>
      </c>
      <c r="B67" s="2389">
        <f>'Осевые (2)'!B68*'Осевые (2)'!J68</f>
        <v>267877.86666666664</v>
      </c>
      <c r="C67" s="2389">
        <f>'Осевые (2)'!C68*'Осевые (2)'!J68</f>
        <v>393690.33846153849</v>
      </c>
      <c r="D67" s="2390">
        <f>'Осевые (2)'!D68*'Осевые (2)'!J68</f>
        <v>504011.2</v>
      </c>
    </row>
  </sheetData>
  <sheetProtection password="C617" sheet="1" objects="1" scenarios="1" selectLockedCells="1" selectUnlockedCells="1"/>
  <mergeCells count="29">
    <mergeCell ref="F29:I29"/>
    <mergeCell ref="A29:D29"/>
    <mergeCell ref="A26:A27"/>
    <mergeCell ref="B26:D26"/>
    <mergeCell ref="F26:F27"/>
    <mergeCell ref="G26:I26"/>
    <mergeCell ref="B27:C27"/>
    <mergeCell ref="G27:H27"/>
    <mergeCell ref="A63:D63"/>
    <mergeCell ref="F54:I54"/>
    <mergeCell ref="A49:D49"/>
    <mergeCell ref="F41:I41"/>
    <mergeCell ref="A38:D38"/>
    <mergeCell ref="A1:D1"/>
    <mergeCell ref="F1:I1"/>
    <mergeCell ref="A25:I25"/>
    <mergeCell ref="A19:D19"/>
    <mergeCell ref="A16:D16"/>
    <mergeCell ref="A13:D13"/>
    <mergeCell ref="A10:D10"/>
    <mergeCell ref="A4:D4"/>
    <mergeCell ref="F4:I4"/>
    <mergeCell ref="A2:B2"/>
    <mergeCell ref="C2:D2"/>
    <mergeCell ref="F2:G2"/>
    <mergeCell ref="H2:H3"/>
    <mergeCell ref="I2:I3"/>
    <mergeCell ref="A7:D7"/>
    <mergeCell ref="F6:I6"/>
  </mergeCells>
  <printOptions horizontalCentered="1"/>
  <pageMargins left="0.27559055118110237" right="0" top="0.27559055118110237" bottom="0.39370078740157483" header="0.19685039370078741" footer="0.19685039370078741"/>
  <pageSetup paperSize="9" scale="70" fitToHeight="0" orientation="portrait" r:id="rId1"/>
  <headerFooter alignWithMargins="0"/>
  <rowBreaks count="1" manualBreakCount="1">
    <brk id="55" max="8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002060"/>
  </sheetPr>
  <dimension ref="A1:I92"/>
  <sheetViews>
    <sheetView view="pageBreakPreview" zoomScaleNormal="75" zoomScaleSheetLayoutView="100" workbookViewId="0">
      <selection activeCell="L12" sqref="L12"/>
    </sheetView>
  </sheetViews>
  <sheetFormatPr defaultRowHeight="12.75"/>
  <cols>
    <col min="1" max="1" width="17" style="2074" customWidth="1"/>
    <col min="2" max="2" width="12.85546875" style="2074" customWidth="1"/>
    <col min="3" max="3" width="17.140625" customWidth="1"/>
    <col min="4" max="4" width="17.28515625" style="2074" customWidth="1"/>
    <col min="5" max="6" width="14.85546875" style="2074" customWidth="1"/>
    <col min="7" max="7" width="16.140625" style="2074" customWidth="1"/>
    <col min="8" max="8" width="12.42578125" style="2074" customWidth="1"/>
    <col min="9" max="9" width="14" style="2074" customWidth="1"/>
    <col min="10" max="10" width="16.140625" style="1890" customWidth="1"/>
    <col min="11" max="16384" width="9.140625" style="1890"/>
  </cols>
  <sheetData>
    <row r="1" spans="1:9" ht="15" customHeight="1">
      <c r="A1" s="4126" t="s">
        <v>3420</v>
      </c>
      <c r="B1" s="4127"/>
      <c r="C1" s="4127"/>
      <c r="D1" s="4127"/>
      <c r="E1" s="4126" t="s">
        <v>3421</v>
      </c>
      <c r="F1" s="4127"/>
      <c r="G1" s="4127"/>
      <c r="H1" s="4127"/>
      <c r="I1" s="4128"/>
    </row>
    <row r="2" spans="1:9" ht="12.75" customHeight="1">
      <c r="A2" s="4133" t="s">
        <v>3155</v>
      </c>
      <c r="B2" s="4123"/>
      <c r="C2" s="4123" t="s">
        <v>3156</v>
      </c>
      <c r="D2" s="4123"/>
      <c r="E2" s="4133" t="s">
        <v>3423</v>
      </c>
      <c r="F2" s="4123" t="s">
        <v>3424</v>
      </c>
      <c r="G2" s="4123" t="s">
        <v>3425</v>
      </c>
      <c r="H2" s="4123" t="s">
        <v>3156</v>
      </c>
      <c r="I2" s="4125"/>
    </row>
    <row r="3" spans="1:9" ht="49.5" customHeight="1" thickBot="1">
      <c r="A3" s="2409" t="s">
        <v>3160</v>
      </c>
      <c r="B3" s="2410" t="s">
        <v>3271</v>
      </c>
      <c r="C3" s="2410" t="s">
        <v>3427</v>
      </c>
      <c r="D3" s="2410" t="s">
        <v>3428</v>
      </c>
      <c r="E3" s="4134"/>
      <c r="F3" s="4124"/>
      <c r="G3" s="4124"/>
      <c r="H3" s="2410" t="s">
        <v>3429</v>
      </c>
      <c r="I3" s="2411" t="s">
        <v>3430</v>
      </c>
    </row>
    <row r="4" spans="1:9" ht="15.75">
      <c r="A4" s="4136" t="s">
        <v>3431</v>
      </c>
      <c r="B4" s="4137"/>
      <c r="C4" s="4137"/>
      <c r="D4" s="4138"/>
      <c r="E4" s="4139">
        <v>8</v>
      </c>
      <c r="F4" s="4140" t="s">
        <v>3432</v>
      </c>
      <c r="G4" s="2414" t="s">
        <v>3433</v>
      </c>
      <c r="H4" s="2414">
        <f>'Осевые подпора (2)'!I5*'Осевые подпора (2)'!K5</f>
        <v>418151.06666666671</v>
      </c>
      <c r="I4" s="2415">
        <f>'Осевые подпора (2)'!J5*'Осевые подпора (2)'!K5</f>
        <v>346284.4</v>
      </c>
    </row>
    <row r="5" spans="1:9" ht="15.75">
      <c r="A5" s="2394" t="s">
        <v>3180</v>
      </c>
      <c r="B5" s="2395">
        <v>1500</v>
      </c>
      <c r="C5" s="2412">
        <f>'Осевые подпора (2)'!C6*'Осевые подпора (2)'!K6</f>
        <v>289817.73333333334</v>
      </c>
      <c r="D5" s="2396">
        <f>'Осевые подпора (2)'!D6*'Осевые подпора (2)'!K6</f>
        <v>274417.73333333334</v>
      </c>
      <c r="E5" s="4135"/>
      <c r="F5" s="4132"/>
      <c r="G5" s="2412" t="s">
        <v>3434</v>
      </c>
      <c r="H5" s="2412">
        <f>'Осевые подпора (2)'!I6*'Осевые подпора (2)'!K6</f>
        <v>440891.73333333334</v>
      </c>
      <c r="I5" s="2396">
        <f>'Осевые подпора (2)'!J6*'Осевые подпора (2)'!K6</f>
        <v>369025.06666666665</v>
      </c>
    </row>
    <row r="6" spans="1:9" ht="15.75">
      <c r="A6" s="2394" t="s">
        <v>3181</v>
      </c>
      <c r="B6" s="2395">
        <v>1500</v>
      </c>
      <c r="C6" s="2412">
        <f>'Осевые подпора (2)'!C7*'Осевые подпора (2)'!K7</f>
        <v>312558.40000000002</v>
      </c>
      <c r="D6" s="2396">
        <f>'Осевые подпора (2)'!D7*'Осевые подпора (2)'!K7</f>
        <v>297158.40000000002</v>
      </c>
      <c r="E6" s="4135"/>
      <c r="F6" s="4132"/>
      <c r="G6" s="2412" t="s">
        <v>3435</v>
      </c>
      <c r="H6" s="2412">
        <f>'Осевые подпора (2)'!I7*'Осевые подпора (2)'!K7</f>
        <v>462092.4</v>
      </c>
      <c r="I6" s="2396">
        <f>'Осевые подпора (2)'!J7*'Осевые подпора (2)'!K7</f>
        <v>390225.73333333334</v>
      </c>
    </row>
    <row r="7" spans="1:9" ht="15.75">
      <c r="A7" s="2394">
        <v>7.5</v>
      </c>
      <c r="B7" s="2395">
        <v>1500</v>
      </c>
      <c r="C7" s="2412">
        <f>'Осевые подпора (2)'!C8*'Осевые подпора (2)'!K8</f>
        <v>333759.06666666665</v>
      </c>
      <c r="D7" s="2396">
        <f>'Осевые подпора (2)'!D8*'Осевые подпора (2)'!K8</f>
        <v>318359.06666666665</v>
      </c>
      <c r="E7" s="4135"/>
      <c r="F7" s="4132"/>
      <c r="G7" s="2412" t="s">
        <v>3436</v>
      </c>
      <c r="H7" s="2412">
        <f>'Осевые подпора (2)'!I8*'Осевые подпора (2)'!K8</f>
        <v>489874</v>
      </c>
      <c r="I7" s="2396">
        <f>'Осевые подпора (2)'!J8*'Осевые подпора (2)'!K8</f>
        <v>418007.33333333331</v>
      </c>
    </row>
    <row r="8" spans="1:9" ht="15.75">
      <c r="A8" s="2394">
        <v>11</v>
      </c>
      <c r="B8" s="2395">
        <v>1500</v>
      </c>
      <c r="C8" s="2412">
        <f>'Осевые подпора (2)'!C9*'Осевые подпора (2)'!K9</f>
        <v>361540.66666666669</v>
      </c>
      <c r="D8" s="2396">
        <f>'Осевые подпора (2)'!D9*'Осевые подпора (2)'!K9</f>
        <v>346140.66666666669</v>
      </c>
      <c r="E8" s="4135"/>
      <c r="F8" s="4132" t="s">
        <v>3437</v>
      </c>
      <c r="G8" s="2412" t="s">
        <v>3433</v>
      </c>
      <c r="H8" s="2412">
        <f>'Осевые подпора (2)'!I9*'Осевые подпора (2)'!K9</f>
        <v>356551.06666666665</v>
      </c>
      <c r="I8" s="2396">
        <f>'Осевые подпора (2)'!J9*'Осевые подпора (2)'!K9</f>
        <v>294951.06666666665</v>
      </c>
    </row>
    <row r="9" spans="1:9" ht="15.75">
      <c r="A9" s="4141" t="s">
        <v>3438</v>
      </c>
      <c r="B9" s="4142"/>
      <c r="C9" s="4142"/>
      <c r="D9" s="4143"/>
      <c r="E9" s="4135"/>
      <c r="F9" s="4132"/>
      <c r="G9" s="2412" t="s">
        <v>3434</v>
      </c>
      <c r="H9" s="2412">
        <f>'Осевые подпора (2)'!I10*'Осевые подпора (2)'!K10</f>
        <v>379291.73333333334</v>
      </c>
      <c r="I9" s="2396">
        <f>'Осевые подпора (2)'!J10*'Осевые подпора (2)'!K10</f>
        <v>317691.73333333334</v>
      </c>
    </row>
    <row r="10" spans="1:9" ht="15.75">
      <c r="A10" s="2394">
        <v>7.5</v>
      </c>
      <c r="B10" s="2395">
        <v>1500</v>
      </c>
      <c r="C10" s="2412">
        <f>'Осевые подпора (2)'!C11*'Осевые подпора (2)'!K11</f>
        <v>328625.73333333334</v>
      </c>
      <c r="D10" s="2396">
        <f>'Осевые подпора (2)'!D11*'Осевые подпора (2)'!K11</f>
        <v>318359.06666666665</v>
      </c>
      <c r="E10" s="4135"/>
      <c r="F10" s="4132"/>
      <c r="G10" s="2412" t="s">
        <v>3435</v>
      </c>
      <c r="H10" s="2412">
        <f>'Осевые подпора (2)'!I11*'Осевые подпора (2)'!K11</f>
        <v>400492.4</v>
      </c>
      <c r="I10" s="2396">
        <f>'Осевые подпора (2)'!J11*'Осевые подпора (2)'!K11</f>
        <v>338892.4</v>
      </c>
    </row>
    <row r="11" spans="1:9" ht="15.75">
      <c r="A11" s="2394">
        <v>11</v>
      </c>
      <c r="B11" s="2395">
        <v>1500</v>
      </c>
      <c r="C11" s="2412">
        <f>'Осевые подпора (2)'!C12*'Осевые подпора (2)'!K12</f>
        <v>356407.33333333337</v>
      </c>
      <c r="D11" s="2396">
        <f>'Осевые подпора (2)'!D12*'Осевые подпора (2)'!K12</f>
        <v>346140.66666666669</v>
      </c>
      <c r="E11" s="4135"/>
      <c r="F11" s="4132"/>
      <c r="G11" s="2412" t="s">
        <v>3436</v>
      </c>
      <c r="H11" s="2412">
        <f>'Осевые подпора (2)'!I12*'Осевые подпора (2)'!K12</f>
        <v>428274</v>
      </c>
      <c r="I11" s="2396">
        <f>'Осевые подпора (2)'!J12*'Осевые подпора (2)'!K12</f>
        <v>366674</v>
      </c>
    </row>
    <row r="12" spans="1:9" ht="15.75">
      <c r="A12" s="4141" t="s">
        <v>3439</v>
      </c>
      <c r="B12" s="4142"/>
      <c r="C12" s="4142"/>
      <c r="D12" s="4143"/>
      <c r="E12" s="4135">
        <v>9</v>
      </c>
      <c r="F12" s="4132" t="s">
        <v>3432</v>
      </c>
      <c r="G12" s="2412" t="s">
        <v>3435</v>
      </c>
      <c r="H12" s="2412">
        <f>'Осевые подпора (2)'!I13*'Осевые подпора (2)'!K13</f>
        <v>533959.06666666665</v>
      </c>
      <c r="I12" s="2396">
        <f>'Осевые подпора (2)'!J13*'Осевые подпора (2)'!K13</f>
        <v>482625.73333333334</v>
      </c>
    </row>
    <row r="13" spans="1:9" ht="15.75">
      <c r="A13" s="2394">
        <v>11</v>
      </c>
      <c r="B13" s="2395">
        <v>1500</v>
      </c>
      <c r="C13" s="2412">
        <f>'Осевые подпора (2)'!C14*'Осевые подпора (2)'!K14</f>
        <v>366674</v>
      </c>
      <c r="D13" s="2396">
        <f>'Осевые подпора (2)'!D14*'Осевые подпора (2)'!K14</f>
        <v>346140.66666666669</v>
      </c>
      <c r="E13" s="4135"/>
      <c r="F13" s="4132"/>
      <c r="G13" s="2412" t="s">
        <v>3436</v>
      </c>
      <c r="H13" s="2412">
        <f>'Осевые подпора (2)'!I14*'Осевые подпора (2)'!K14</f>
        <v>561740.66666666674</v>
      </c>
      <c r="I13" s="2396">
        <f>'Осевые подпора (2)'!J14*'Осевые подпора (2)'!K14</f>
        <v>510407.33333333331</v>
      </c>
    </row>
    <row r="14" spans="1:9" ht="15.75">
      <c r="A14" s="2394">
        <v>15</v>
      </c>
      <c r="B14" s="2395">
        <v>1500</v>
      </c>
      <c r="C14" s="2412">
        <f>'Осевые подпора (2)'!C15*'Осевые подпора (2)'!K15</f>
        <v>424064.66666666669</v>
      </c>
      <c r="D14" s="2396">
        <f>'Осевые подпора (2)'!D15*'Осевые подпора (2)'!K15</f>
        <v>403531.33333333337</v>
      </c>
      <c r="E14" s="4135"/>
      <c r="F14" s="4132" t="s">
        <v>3437</v>
      </c>
      <c r="G14" s="2412" t="s">
        <v>3435</v>
      </c>
      <c r="H14" s="2412">
        <f>'Осевые подпора (2)'!I15*'Осевые подпора (2)'!K15</f>
        <v>451825.73333333334</v>
      </c>
      <c r="I14" s="2396">
        <f>'Осевые подпора (2)'!J15*'Осевые подпора (2)'!K15</f>
        <v>369692.4</v>
      </c>
    </row>
    <row r="15" spans="1:9" ht="15.75">
      <c r="A15" s="2394">
        <v>18.5</v>
      </c>
      <c r="B15" s="2395">
        <v>1500</v>
      </c>
      <c r="C15" s="2412">
        <f>'Осевые подпора (2)'!C16*'Осевые подпора (2)'!K16</f>
        <v>448478.8</v>
      </c>
      <c r="D15" s="2396">
        <f>'Осевые подпора (2)'!D16*'Осевые подпора (2)'!K16</f>
        <v>427945.46666666673</v>
      </c>
      <c r="E15" s="4135"/>
      <c r="F15" s="4132"/>
      <c r="G15" s="2412" t="s">
        <v>3436</v>
      </c>
      <c r="H15" s="2412">
        <f>'Осевые подпора (2)'!I16*'Осевые подпора (2)'!K16</f>
        <v>479607.33333333331</v>
      </c>
      <c r="I15" s="2396">
        <f>'Осевые подпора (2)'!J16*'Осевые подпора (2)'!K16</f>
        <v>397474</v>
      </c>
    </row>
    <row r="16" spans="1:9" ht="15.75">
      <c r="A16" s="4141" t="s">
        <v>3440</v>
      </c>
      <c r="B16" s="4142"/>
      <c r="C16" s="4142"/>
      <c r="D16" s="4143"/>
      <c r="E16" s="4135">
        <v>10</v>
      </c>
      <c r="F16" s="4132" t="s">
        <v>3432</v>
      </c>
      <c r="G16" s="2412" t="s">
        <v>3436</v>
      </c>
      <c r="H16" s="2412">
        <f>'Осевые подпора (2)'!I17*'Осевые подпора (2)'!K17</f>
        <v>582274</v>
      </c>
      <c r="I16" s="2396">
        <f>'Осевые подпора (2)'!J17*'Осевые подпора (2)'!K17</f>
        <v>510407.33333333331</v>
      </c>
    </row>
    <row r="17" spans="1:9" ht="15.75">
      <c r="A17" s="2394">
        <v>5.5</v>
      </c>
      <c r="B17" s="2395">
        <v>1000</v>
      </c>
      <c r="C17" s="2412">
        <f>'Осевые подпора (2)'!C18*'Осевые подпора (2)'!K18</f>
        <v>504185.73333333334</v>
      </c>
      <c r="D17" s="2396">
        <f>'Осевые подпора (2)'!D18*'Осевые подпора (2)'!K18</f>
        <v>493919.06666666671</v>
      </c>
      <c r="E17" s="4135"/>
      <c r="F17" s="4132"/>
      <c r="G17" s="2412" t="s">
        <v>3441</v>
      </c>
      <c r="H17" s="2412">
        <f>'Осевые подпора (2)'!I18*'Осевые подпора (2)'!K18</f>
        <v>639664.66666666674</v>
      </c>
      <c r="I17" s="2396">
        <f>'Осевые подпора (2)'!J18*'Осевые подпора (2)'!K18</f>
        <v>567798</v>
      </c>
    </row>
    <row r="18" spans="1:9" ht="15.75">
      <c r="A18" s="2394">
        <v>7.5</v>
      </c>
      <c r="B18" s="2395">
        <v>1000</v>
      </c>
      <c r="C18" s="2412">
        <f>'Осевые подпора (2)'!C19*'Осевые подпора (2)'!K19</f>
        <v>531957.06666666665</v>
      </c>
      <c r="D18" s="2396">
        <f>'Осевые подпора (2)'!D19*'Осевые подпора (2)'!K19</f>
        <v>521690.4</v>
      </c>
      <c r="E18" s="4135"/>
      <c r="F18" s="4132" t="s">
        <v>3437</v>
      </c>
      <c r="G18" s="2412" t="s">
        <v>3436</v>
      </c>
      <c r="H18" s="2412">
        <f>'Осевые подпора (2)'!I19*'Осевые подпора (2)'!K19</f>
        <v>489874</v>
      </c>
      <c r="I18" s="2396">
        <f>'Осевые подпора (2)'!J19*'Осевые подпора (2)'!K19</f>
        <v>418007.33333333331</v>
      </c>
    </row>
    <row r="19" spans="1:9" ht="15.75">
      <c r="A19" s="4141" t="s">
        <v>3442</v>
      </c>
      <c r="B19" s="4142"/>
      <c r="C19" s="4142"/>
      <c r="D19" s="4143"/>
      <c r="E19" s="4135"/>
      <c r="F19" s="4132"/>
      <c r="G19" s="2412" t="s">
        <v>3441</v>
      </c>
      <c r="H19" s="2412">
        <f>'Осевые подпора (2)'!I20*'Осевые подпора (2)'!K20</f>
        <v>547264.66666666674</v>
      </c>
      <c r="I19" s="2396">
        <f>'Осевые подпора (2)'!J20*'Осевые подпора (2)'!K20</f>
        <v>475398</v>
      </c>
    </row>
    <row r="20" spans="1:9" ht="15.75">
      <c r="A20" s="2394">
        <v>11</v>
      </c>
      <c r="B20" s="2395">
        <v>1000</v>
      </c>
      <c r="C20" s="2412">
        <f>'Осевые подпора (2)'!C21*'Осевые подпора (2)'!K21</f>
        <v>536556.53333333333</v>
      </c>
      <c r="D20" s="2396">
        <f>'Осевые подпора (2)'!D21*'Осевые подпора (2)'!K21</f>
        <v>505756.53333333333</v>
      </c>
      <c r="E20" s="4135">
        <v>11.2</v>
      </c>
      <c r="F20" s="4132" t="s">
        <v>3432</v>
      </c>
      <c r="G20" s="2412" t="s">
        <v>3443</v>
      </c>
      <c r="H20" s="2412">
        <f>'Осевые подпора (2)'!I21*'Осевые подпора (2)'!K21</f>
        <v>750585.73333333328</v>
      </c>
      <c r="I20" s="2396">
        <f>'Осевые подпора (2)'!J21*'Осевые подпора (2)'!K21</f>
        <v>627385.73333333328</v>
      </c>
    </row>
    <row r="21" spans="1:9" ht="16.5" thickBot="1">
      <c r="A21" s="2397">
        <v>15</v>
      </c>
      <c r="B21" s="2398">
        <v>1000</v>
      </c>
      <c r="C21" s="2413">
        <f>'Осевые подпора (2)'!C22*'Осевые подпора (2)'!K22</f>
        <v>566750.80000000005</v>
      </c>
      <c r="D21" s="2399">
        <f>'Осевые подпора (2)'!D22*'Осевые подпора (2)'!K22</f>
        <v>535950.80000000005</v>
      </c>
      <c r="E21" s="4135"/>
      <c r="F21" s="4132"/>
      <c r="G21" s="2412" t="s">
        <v>3444</v>
      </c>
      <c r="H21" s="2412">
        <f>'Осевые подпора (2)'!I22*'Осевые подпора (2)'!K22</f>
        <v>778357.06666666677</v>
      </c>
      <c r="I21" s="2396">
        <f>'Осевые подпора (2)'!J22*'Осевые подпора (2)'!K22</f>
        <v>655157.06666666677</v>
      </c>
    </row>
    <row r="22" spans="1:9" ht="15.75">
      <c r="A22" s="2393"/>
      <c r="B22" s="2393"/>
      <c r="C22" s="2393"/>
      <c r="D22" s="2393"/>
      <c r="E22" s="4135"/>
      <c r="F22" s="4132" t="s">
        <v>3437</v>
      </c>
      <c r="G22" s="2412" t="s">
        <v>3443</v>
      </c>
      <c r="H22" s="2412">
        <f>'Осевые подпора (2)'!I23*'Осевые подпора (2)'!K23</f>
        <v>632519.06666666677</v>
      </c>
      <c r="I22" s="2396">
        <f>'Осевые подпора (2)'!J23*'Осевые подпора (2)'!K23</f>
        <v>555519.06666666665</v>
      </c>
    </row>
    <row r="23" spans="1:9" ht="15.75" customHeight="1">
      <c r="A23" s="2393"/>
      <c r="B23" s="2393"/>
      <c r="C23" s="2393"/>
      <c r="D23" s="2393"/>
      <c r="E23" s="4135"/>
      <c r="F23" s="4132"/>
      <c r="G23" s="2412" t="s">
        <v>3444</v>
      </c>
      <c r="H23" s="2412">
        <f>'Осевые подпора (2)'!I24*'Осевые подпора (2)'!K24</f>
        <v>660290.4</v>
      </c>
      <c r="I23" s="2396">
        <f>'Осевые подпора (2)'!J24*'Осевые подпора (2)'!K24</f>
        <v>583290.4</v>
      </c>
    </row>
    <row r="24" spans="1:9" ht="15.75">
      <c r="A24" s="2393"/>
      <c r="B24" s="2393"/>
      <c r="C24" s="2393"/>
      <c r="D24" s="2393"/>
      <c r="E24" s="4135">
        <v>12.5</v>
      </c>
      <c r="F24" s="4132" t="s">
        <v>3432</v>
      </c>
      <c r="G24" s="2412" t="s">
        <v>3445</v>
      </c>
      <c r="H24" s="2412">
        <f>'Осевые подпора (2)'!I25*'Осевые подпора (2)'!K25</f>
        <v>803489.8666666667</v>
      </c>
      <c r="I24" s="2396">
        <f>'Осевые подпора (2)'!J25*'Осевые подпора (2)'!K25</f>
        <v>721356.53333333333</v>
      </c>
    </row>
    <row r="25" spans="1:9" ht="15.75">
      <c r="A25" s="2393"/>
      <c r="B25" s="2393"/>
      <c r="C25" s="2393"/>
      <c r="D25" s="2393"/>
      <c r="E25" s="4135"/>
      <c r="F25" s="4132"/>
      <c r="G25" s="2412" t="s">
        <v>3446</v>
      </c>
      <c r="H25" s="2412">
        <f>'Осевые подпора (2)'!I26*'Осевые подпора (2)'!K26</f>
        <v>833684.13333333342</v>
      </c>
      <c r="I25" s="2396">
        <f>'Осевые подпора (2)'!J26*'Осевые подпора (2)'!K26</f>
        <v>751550.8</v>
      </c>
    </row>
    <row r="26" spans="1:9" ht="15.75" customHeight="1">
      <c r="A26" s="2393"/>
      <c r="B26" s="2393"/>
      <c r="C26" s="2393"/>
      <c r="D26" s="2393"/>
      <c r="E26" s="4135"/>
      <c r="F26" s="4132" t="s">
        <v>3437</v>
      </c>
      <c r="G26" s="2412" t="s">
        <v>3445</v>
      </c>
      <c r="H26" s="2412">
        <f>'Осевые подпора (2)'!I27*'Осевые подпора (2)'!K27</f>
        <v>680289.8666666667</v>
      </c>
      <c r="I26" s="2396">
        <f>'Осевые подпора (2)'!J27*'Осевые подпора (2)'!K27</f>
        <v>587889.8666666667</v>
      </c>
    </row>
    <row r="27" spans="1:9" ht="16.5" thickBot="1">
      <c r="A27" s="2393"/>
      <c r="B27" s="2393"/>
      <c r="C27" s="2393"/>
      <c r="D27" s="2393"/>
      <c r="E27" s="4152"/>
      <c r="F27" s="4153"/>
      <c r="G27" s="2413" t="s">
        <v>3446</v>
      </c>
      <c r="H27" s="2413">
        <f>'Осевые подпора (2)'!I28*'Осевые подпора (2)'!K28</f>
        <v>710484.1333333333</v>
      </c>
      <c r="I27" s="2399">
        <f>'Осевые подпора (2)'!J28*'Осевые подпора (2)'!K28</f>
        <v>618084.1333333333</v>
      </c>
    </row>
    <row r="28" spans="1:9">
      <c r="A28"/>
      <c r="B28"/>
      <c r="D28"/>
      <c r="E28"/>
      <c r="F28"/>
      <c r="G28"/>
      <c r="H28"/>
      <c r="I28"/>
    </row>
    <row r="29" spans="1:9" ht="15.75">
      <c r="A29"/>
      <c r="B29"/>
      <c r="D29"/>
      <c r="E29" s="2393" t="s">
        <v>3447</v>
      </c>
      <c r="F29"/>
      <c r="G29"/>
      <c r="H29"/>
      <c r="I29"/>
    </row>
    <row r="30" spans="1:9" ht="15.75">
      <c r="A30"/>
      <c r="B30"/>
      <c r="D30"/>
      <c r="E30" s="2393" t="s">
        <v>3448</v>
      </c>
      <c r="F30"/>
      <c r="G30"/>
      <c r="H30"/>
      <c r="I30"/>
    </row>
    <row r="31" spans="1:9" ht="18" customHeight="1" thickBot="1">
      <c r="A31"/>
      <c r="B31"/>
      <c r="D31"/>
      <c r="E31"/>
      <c r="F31"/>
      <c r="G31"/>
      <c r="H31"/>
      <c r="I31"/>
    </row>
    <row r="32" spans="1:9" ht="16.5" thickBot="1">
      <c r="A32" s="4154" t="s">
        <v>3449</v>
      </c>
      <c r="B32" s="4155"/>
      <c r="C32" s="4155"/>
      <c r="D32" s="4156"/>
      <c r="E32" s="4154" t="s">
        <v>3450</v>
      </c>
      <c r="F32" s="4155"/>
      <c r="G32" s="4155"/>
      <c r="H32" s="4155"/>
      <c r="I32" s="4156"/>
    </row>
    <row r="33" spans="1:9" ht="15.75">
      <c r="A33" s="4144" t="s">
        <v>3451</v>
      </c>
      <c r="B33" s="4146" t="s">
        <v>3155</v>
      </c>
      <c r="C33" s="4146"/>
      <c r="D33" s="4147" t="s">
        <v>4012</v>
      </c>
      <c r="E33" s="4144" t="s">
        <v>3423</v>
      </c>
      <c r="F33" s="4146" t="s">
        <v>3452</v>
      </c>
      <c r="G33" s="4146" t="s">
        <v>3425</v>
      </c>
      <c r="H33" s="4146" t="s">
        <v>4013</v>
      </c>
      <c r="I33" s="4147"/>
    </row>
    <row r="34" spans="1:9" ht="15.75">
      <c r="A34" s="4145"/>
      <c r="B34" s="2416" t="s">
        <v>3160</v>
      </c>
      <c r="C34" s="2416" t="s">
        <v>3271</v>
      </c>
      <c r="D34" s="4148"/>
      <c r="E34" s="4145"/>
      <c r="F34" s="4150"/>
      <c r="G34" s="4150"/>
      <c r="H34" s="4150" t="s">
        <v>3424</v>
      </c>
      <c r="I34" s="4148"/>
    </row>
    <row r="35" spans="1:9" ht="16.5" thickBot="1">
      <c r="A35" s="4149" t="s">
        <v>3454</v>
      </c>
      <c r="B35" s="4151"/>
      <c r="C35" s="4151"/>
      <c r="D35" s="4157"/>
      <c r="E35" s="4149"/>
      <c r="F35" s="4151"/>
      <c r="G35" s="4151"/>
      <c r="H35" s="2417" t="s">
        <v>3432</v>
      </c>
      <c r="I35" s="2418" t="s">
        <v>3437</v>
      </c>
    </row>
    <row r="36" spans="1:9" ht="15.75">
      <c r="A36" s="2419">
        <v>1</v>
      </c>
      <c r="B36" s="2420">
        <v>1.1000000000000001</v>
      </c>
      <c r="C36" s="2414">
        <v>1500</v>
      </c>
      <c r="D36" s="2421">
        <f>'Осевые подпора (2)'!D37*'Осевые подпора (2)'!K37</f>
        <v>134524.13333333333</v>
      </c>
      <c r="E36" s="4139">
        <v>6.3</v>
      </c>
      <c r="F36" s="2422">
        <v>18</v>
      </c>
      <c r="G36" s="2423" t="s">
        <v>3455</v>
      </c>
      <c r="H36" s="2414">
        <f>'Осевые подпора (2)'!I37*'Осевые подпора (2)'!K37</f>
        <v>334724.13333333336</v>
      </c>
      <c r="I36" s="2421">
        <f>'Осевые подпора (2)'!J37*'Осевые подпора (2)'!K37</f>
        <v>211524.13333333336</v>
      </c>
    </row>
    <row r="37" spans="1:9" ht="15.75">
      <c r="A37" s="2400" t="s">
        <v>3456</v>
      </c>
      <c r="B37" s="2401">
        <v>2.2000000000000002</v>
      </c>
      <c r="C37" s="2412">
        <v>1500</v>
      </c>
      <c r="D37" s="2396">
        <f>'Осевые подпора (2)'!D38*'Осевые подпора (2)'!K38</f>
        <v>147614.13333333333</v>
      </c>
      <c r="E37" s="4135"/>
      <c r="F37" s="2402">
        <v>26</v>
      </c>
      <c r="G37" s="2403" t="s">
        <v>3457</v>
      </c>
      <c r="H37" s="2412">
        <f>'Осевые подпора (2)'!I38*'Осевые подпора (2)'!K38</f>
        <v>347814.13333333336</v>
      </c>
      <c r="I37" s="2396">
        <f>'Осевые подпора (2)'!J38*'Осевые подпора (2)'!K38</f>
        <v>224614.13333333336</v>
      </c>
    </row>
    <row r="38" spans="1:9" ht="15.75">
      <c r="A38" s="2400">
        <v>4</v>
      </c>
      <c r="B38" s="2401" t="s">
        <v>3458</v>
      </c>
      <c r="C38" s="2412">
        <v>1500</v>
      </c>
      <c r="D38" s="2396">
        <f>'Осевые подпора (2)'!D39*'Осевые подпора (2)'!K39</f>
        <v>160108.66666666669</v>
      </c>
      <c r="E38" s="4135"/>
      <c r="F38" s="2402">
        <v>38</v>
      </c>
      <c r="G38" s="2403" t="s">
        <v>3457</v>
      </c>
      <c r="H38" s="2412">
        <f>'Осевые подпора (2)'!I39*'Осевые подпора (2)'!K39</f>
        <v>347814.13333333336</v>
      </c>
      <c r="I38" s="2396">
        <f>'Осевые подпора (2)'!J39*'Осевые подпора (2)'!K39</f>
        <v>224614.13333333336</v>
      </c>
    </row>
    <row r="39" spans="1:9" ht="15" customHeight="1">
      <c r="A39" s="4129" t="s">
        <v>3459</v>
      </c>
      <c r="B39" s="4130"/>
      <c r="C39" s="4130"/>
      <c r="D39" s="4131"/>
      <c r="E39" s="4135"/>
      <c r="F39" s="2402">
        <v>46</v>
      </c>
      <c r="G39" s="2403" t="s">
        <v>3458</v>
      </c>
      <c r="H39" s="2412">
        <f>'Осевые подпора (2)'!I40*'Осевые подпора (2)'!K40</f>
        <v>360308.66666666669</v>
      </c>
      <c r="I39" s="2396">
        <f>'Осевые подпора (2)'!J40*'Осевые подпора (2)'!K40</f>
        <v>237108.66666666666</v>
      </c>
    </row>
    <row r="40" spans="1:9" ht="15.75">
      <c r="A40" s="2400">
        <v>1</v>
      </c>
      <c r="B40" s="2401">
        <v>2.2000000000000002</v>
      </c>
      <c r="C40" s="2412">
        <v>1500</v>
      </c>
      <c r="D40" s="2396">
        <f>'Осевые подпора (2)'!D41*'Осевые подпора (2)'!K41</f>
        <v>163014.13333333333</v>
      </c>
      <c r="E40" s="4135">
        <v>7.1</v>
      </c>
      <c r="F40" s="2402">
        <v>18</v>
      </c>
      <c r="G40" s="2403" t="s">
        <v>3457</v>
      </c>
      <c r="H40" s="2412">
        <f>'Осевые подпора (2)'!I41*'Осевые подпора (2)'!K41</f>
        <v>368347.46666666667</v>
      </c>
      <c r="I40" s="2396">
        <f>'Осевые подпора (2)'!J41*'Осевые подпора (2)'!K41</f>
        <v>229747.46666666665</v>
      </c>
    </row>
    <row r="41" spans="1:9" ht="15" customHeight="1">
      <c r="A41" s="2400">
        <v>2</v>
      </c>
      <c r="B41" s="2401">
        <v>3</v>
      </c>
      <c r="C41" s="2412">
        <v>1500</v>
      </c>
      <c r="D41" s="2396">
        <f>'Осевые подпора (2)'!D42*'Осевые подпора (2)'!K42</f>
        <v>175508.66666666669</v>
      </c>
      <c r="E41" s="4135"/>
      <c r="F41" s="2402">
        <v>26</v>
      </c>
      <c r="G41" s="2403" t="s">
        <v>3458</v>
      </c>
      <c r="H41" s="2412">
        <f>'Осевые подпора (2)'!I42*'Осевые подпора (2)'!K42</f>
        <v>380842</v>
      </c>
      <c r="I41" s="2396">
        <f>'Осевые подпора (2)'!J42*'Осевые подпора (2)'!K42</f>
        <v>242242</v>
      </c>
    </row>
    <row r="42" spans="1:9" ht="15.75" customHeight="1">
      <c r="A42" s="2400">
        <v>3</v>
      </c>
      <c r="B42" s="2401">
        <v>5.5</v>
      </c>
      <c r="C42" s="2412">
        <v>1500</v>
      </c>
      <c r="D42" s="2396">
        <f>'Осевые подпора (2)'!D43*'Осевые подпора (2)'!K43</f>
        <v>204758.39999999999</v>
      </c>
      <c r="E42" s="4135"/>
      <c r="F42" s="2402">
        <v>38</v>
      </c>
      <c r="G42" s="2403" t="s">
        <v>3460</v>
      </c>
      <c r="H42" s="2412">
        <f>'Осевые подпора (2)'!I43*'Осевые подпора (2)'!K43</f>
        <v>410091.73333333334</v>
      </c>
      <c r="I42" s="2396">
        <f>'Осевые подпора (2)'!J43*'Осевые подпора (2)'!K43</f>
        <v>271491.73333333334</v>
      </c>
    </row>
    <row r="43" spans="1:9" ht="15.75" customHeight="1">
      <c r="A43" s="2400">
        <v>4</v>
      </c>
      <c r="B43" s="2401">
        <v>7.5</v>
      </c>
      <c r="C43" s="2412">
        <v>1500</v>
      </c>
      <c r="D43" s="2396">
        <f>'Осевые подпора (2)'!D44*'Осевые подпора (2)'!K44</f>
        <v>225959.06666666665</v>
      </c>
      <c r="E43" s="4135"/>
      <c r="F43" s="2402">
        <v>46</v>
      </c>
      <c r="G43" s="2403" t="s">
        <v>3461</v>
      </c>
      <c r="H43" s="2412">
        <f>'Осевые подпора (2)'!I44*'Осевые подпора (2)'!K44</f>
        <v>431292.4</v>
      </c>
      <c r="I43" s="2396">
        <f>'Осевые подпора (2)'!J44*'Осевые подпора (2)'!K44</f>
        <v>292692.40000000002</v>
      </c>
    </row>
    <row r="44" spans="1:9" ht="15" customHeight="1">
      <c r="A44" s="4129" t="s">
        <v>3462</v>
      </c>
      <c r="B44" s="4130"/>
      <c r="C44" s="4130"/>
      <c r="D44" s="4131"/>
      <c r="E44" s="4135">
        <v>8</v>
      </c>
      <c r="F44" s="2402">
        <v>18</v>
      </c>
      <c r="G44" s="2403" t="s">
        <v>3463</v>
      </c>
      <c r="H44" s="2412">
        <f>'Осевые подпора (2)'!I45*'Осевые подпора (2)'!K45</f>
        <v>469484.4</v>
      </c>
      <c r="I44" s="2396">
        <f>'Осевые подпора (2)'!J45*'Осевые подпора (2)'!K45</f>
        <v>274417.73333333334</v>
      </c>
    </row>
    <row r="45" spans="1:9" ht="15.75" customHeight="1">
      <c r="A45" s="2400">
        <v>1</v>
      </c>
      <c r="B45" s="2401">
        <v>4</v>
      </c>
      <c r="C45" s="2412">
        <v>1500</v>
      </c>
      <c r="D45" s="2396">
        <f>'Осевые подпора (2)'!D46*'Осевые подпора (2)'!K46</f>
        <v>212817.73333333337</v>
      </c>
      <c r="E45" s="4135"/>
      <c r="F45" s="2402">
        <v>26</v>
      </c>
      <c r="G45" s="2403" t="s">
        <v>3460</v>
      </c>
      <c r="H45" s="2412">
        <f>'Осевые подпора (2)'!I46*'Осевые подпора (2)'!K46</f>
        <v>492225.06666666671</v>
      </c>
      <c r="I45" s="2396">
        <f>'Осевые подпора (2)'!J46*'Осевые подпора (2)'!K46</f>
        <v>297158.40000000002</v>
      </c>
    </row>
    <row r="46" spans="1:9" ht="15.75" customHeight="1">
      <c r="A46" s="2400">
        <v>2</v>
      </c>
      <c r="B46" s="2401">
        <v>5.5</v>
      </c>
      <c r="C46" s="2412">
        <v>1500</v>
      </c>
      <c r="D46" s="2396">
        <f>'Осевые подпора (2)'!D47*'Осевые подпора (2)'!K47</f>
        <v>235558.39999999999</v>
      </c>
      <c r="E46" s="4135"/>
      <c r="F46" s="2402">
        <v>38</v>
      </c>
      <c r="G46" s="2403" t="s">
        <v>3464</v>
      </c>
      <c r="H46" s="2412">
        <f>'Осевые подпора (2)'!I47*'Осевые подпора (2)'!K47</f>
        <v>541207.33333333337</v>
      </c>
      <c r="I46" s="2396">
        <f>'Осевые подпора (2)'!J47*'Осевые подпора (2)'!K47</f>
        <v>346140.66666666669</v>
      </c>
    </row>
    <row r="47" spans="1:9" ht="15" customHeight="1">
      <c r="A47" s="2400" t="s">
        <v>3465</v>
      </c>
      <c r="B47" s="2401">
        <v>11</v>
      </c>
      <c r="C47" s="2412">
        <v>1500</v>
      </c>
      <c r="D47" s="2396">
        <f>'Осевые подпора (2)'!D48*'Осевые подпора (2)'!K48</f>
        <v>284540.66666666669</v>
      </c>
      <c r="E47" s="4135"/>
      <c r="F47" s="2402">
        <v>46</v>
      </c>
      <c r="G47" s="2403" t="s">
        <v>3464</v>
      </c>
      <c r="H47" s="2412">
        <f>'Осевые подпора (2)'!I48*'Осевые подпора (2)'!K48</f>
        <v>541207.33333333337</v>
      </c>
      <c r="I47" s="2396">
        <f>'Осевые подпора (2)'!J48*'Осевые подпора (2)'!K48</f>
        <v>346140.66666666669</v>
      </c>
    </row>
    <row r="48" spans="1:9" ht="15.75">
      <c r="A48" s="4129" t="s">
        <v>3466</v>
      </c>
      <c r="B48" s="4130"/>
      <c r="C48" s="4130"/>
      <c r="D48" s="4131"/>
      <c r="E48" s="4135">
        <v>9</v>
      </c>
      <c r="F48" s="2402">
        <v>18</v>
      </c>
      <c r="G48" s="2404" t="s">
        <v>3467</v>
      </c>
      <c r="H48" s="2412">
        <f>'Осевые подпора (2)'!I49*'Осевые подпора (2)'!K49</f>
        <v>558886.53333333333</v>
      </c>
      <c r="I48" s="2396">
        <f>'Осевые подпора (2)'!J49*'Осевые подпора (2)'!K49</f>
        <v>451086.53333333333</v>
      </c>
    </row>
    <row r="49" spans="1:9" ht="16.5" customHeight="1">
      <c r="A49" s="2405">
        <v>1</v>
      </c>
      <c r="B49" s="2406">
        <v>2.2000000000000002</v>
      </c>
      <c r="C49" s="2412">
        <v>1000</v>
      </c>
      <c r="D49" s="2396">
        <f>'Осевые подпора (2)'!D50*'Осевые подпора (2)'!K50</f>
        <v>302219.86666666664</v>
      </c>
      <c r="E49" s="4135"/>
      <c r="F49" s="2402">
        <v>26</v>
      </c>
      <c r="G49" s="2404" t="s">
        <v>3468</v>
      </c>
      <c r="H49" s="2412">
        <f>'Осевые подпора (2)'!I50*'Осевые подпора (2)'!K50</f>
        <v>577746.4</v>
      </c>
      <c r="I49" s="2396">
        <f>'Осевые подпора (2)'!J50*'Осевые подпора (2)'!K50</f>
        <v>469946.4</v>
      </c>
    </row>
    <row r="50" spans="1:9" ht="17.25" customHeight="1">
      <c r="A50" s="2405">
        <v>2</v>
      </c>
      <c r="B50" s="2406">
        <v>3</v>
      </c>
      <c r="C50" s="2412">
        <v>1000</v>
      </c>
      <c r="D50" s="2396">
        <f>'Осевые подпора (2)'!D51*'Осевые подпора (2)'!K51</f>
        <v>321079.73333333334</v>
      </c>
      <c r="E50" s="4135"/>
      <c r="F50" s="2402">
        <v>38</v>
      </c>
      <c r="G50" s="2404" t="s">
        <v>3469</v>
      </c>
      <c r="H50" s="2412">
        <f>'Осевые подпора (2)'!I51*'Осевые подпора (2)'!K51</f>
        <v>606852.4</v>
      </c>
      <c r="I50" s="2396">
        <f>'Осевые подпора (2)'!J51*'Осевые подпора (2)'!K51</f>
        <v>499052.4</v>
      </c>
    </row>
    <row r="51" spans="1:9" ht="15" customHeight="1">
      <c r="A51" s="2405">
        <v>3</v>
      </c>
      <c r="B51" s="2406">
        <v>5.5</v>
      </c>
      <c r="C51" s="2412">
        <v>1000</v>
      </c>
      <c r="D51" s="2396">
        <f>'Осевые подпора (2)'!D52*'Осевые подпора (2)'!K52</f>
        <v>350185.73333333334</v>
      </c>
      <c r="E51" s="4135"/>
      <c r="F51" s="2402">
        <v>46</v>
      </c>
      <c r="G51" s="2404" t="s">
        <v>3470</v>
      </c>
      <c r="H51" s="2412">
        <f>'Осевые подпора (2)'!I52*'Осевые подпора (2)'!K52</f>
        <v>634623.73333333328</v>
      </c>
      <c r="I51" s="2396">
        <f>'Осевые подпора (2)'!J52*'Осевые подпора (2)'!K52</f>
        <v>526823.73333333328</v>
      </c>
    </row>
    <row r="52" spans="1:9" ht="15.75">
      <c r="A52" s="2405">
        <v>4</v>
      </c>
      <c r="B52" s="2406">
        <v>7.5</v>
      </c>
      <c r="C52" s="2412">
        <v>1000</v>
      </c>
      <c r="D52" s="2396">
        <f>'Осевые подпора (2)'!D53*'Осевые подпора (2)'!K53</f>
        <v>377957.06666666665</v>
      </c>
      <c r="E52" s="4135"/>
      <c r="F52" s="2402">
        <v>18</v>
      </c>
      <c r="G52" s="2404" t="s">
        <v>3461</v>
      </c>
      <c r="H52" s="2412">
        <f>'Осевые подпора (2)'!I53*'Осевые подпора (2)'!K53</f>
        <v>605825.73333333328</v>
      </c>
      <c r="I52" s="2396">
        <f>'Осевые подпора (2)'!J53*'Осевые подпора (2)'!K53</f>
        <v>498025.73333333334</v>
      </c>
    </row>
    <row r="53" spans="1:9" ht="15" customHeight="1">
      <c r="A53" s="2405">
        <v>5</v>
      </c>
      <c r="B53" s="2406">
        <v>7.5</v>
      </c>
      <c r="C53" s="2412">
        <v>1500</v>
      </c>
      <c r="D53" s="2396">
        <f>'Осевые подпора (2)'!D54*'Осевые подпора (2)'!K54</f>
        <v>349159.06666666665</v>
      </c>
      <c r="E53" s="4135"/>
      <c r="F53" s="2402">
        <v>26</v>
      </c>
      <c r="G53" s="2404" t="s">
        <v>3464</v>
      </c>
      <c r="H53" s="2412">
        <f>'Осевые подпора (2)'!I54*'Осевые подпора (2)'!K54</f>
        <v>633607.33333333337</v>
      </c>
      <c r="I53" s="2396">
        <f>'Осевые подпора (2)'!J54*'Осевые подпора (2)'!K54</f>
        <v>525807.33333333337</v>
      </c>
    </row>
    <row r="54" spans="1:9" ht="12.75" customHeight="1">
      <c r="A54" s="2405">
        <v>6</v>
      </c>
      <c r="B54" s="2406">
        <v>11</v>
      </c>
      <c r="C54" s="2412">
        <v>1500</v>
      </c>
      <c r="D54" s="2396">
        <f>'Осевые подпора (2)'!D55*'Осевые подпора (2)'!K55</f>
        <v>376940.66666666669</v>
      </c>
      <c r="E54" s="4135"/>
      <c r="F54" s="2402">
        <v>38</v>
      </c>
      <c r="G54" s="2404" t="s">
        <v>3471</v>
      </c>
      <c r="H54" s="2412">
        <f>'Осевые подпора (2)'!I55*'Осевые подпора (2)'!K55</f>
        <v>690998</v>
      </c>
      <c r="I54" s="2396">
        <f>'Осевые подпора (2)'!J55*'Осевые подпора (2)'!K55</f>
        <v>583198</v>
      </c>
    </row>
    <row r="55" spans="1:9" ht="13.5" customHeight="1">
      <c r="A55" s="2405">
        <v>7</v>
      </c>
      <c r="B55" s="2406">
        <v>15</v>
      </c>
      <c r="C55" s="2412">
        <v>1500</v>
      </c>
      <c r="D55" s="2396">
        <f>'Осевые подпора (2)'!D56*'Осевые подпора (2)'!K56</f>
        <v>434331.33333333331</v>
      </c>
      <c r="E55" s="4135"/>
      <c r="F55" s="2402">
        <v>46</v>
      </c>
      <c r="G55" s="2404" t="s">
        <v>3472</v>
      </c>
      <c r="H55" s="2412">
        <f>'Осевые подпора (2)'!I56*'Осевые подпора (2)'!K56</f>
        <v>753131.8666666667</v>
      </c>
      <c r="I55" s="2396">
        <f>'Осевые подпора (2)'!J56*'Осевые подпора (2)'!K56</f>
        <v>645331.8666666667</v>
      </c>
    </row>
    <row r="56" spans="1:9" ht="15.75">
      <c r="A56" s="2405">
        <v>8</v>
      </c>
      <c r="B56" s="2406">
        <v>22</v>
      </c>
      <c r="C56" s="2412">
        <v>1500</v>
      </c>
      <c r="D56" s="2396">
        <f>'Осевые подпора (2)'!D57*'Осевые подпора (2)'!K57</f>
        <v>496465.2</v>
      </c>
      <c r="E56" s="4135">
        <v>10</v>
      </c>
      <c r="F56" s="2402">
        <v>18</v>
      </c>
      <c r="G56" s="2403" t="s">
        <v>3473</v>
      </c>
      <c r="H56" s="2412">
        <f>'Осевые подпора (2)'!I57*'Осевые подпора (2)'!K57</f>
        <v>635958.4</v>
      </c>
      <c r="I56" s="2396">
        <f>'Осевые подпора (2)'!J57*'Осевые подпора (2)'!K57</f>
        <v>523025.06666666671</v>
      </c>
    </row>
    <row r="57" spans="1:9" ht="15.75">
      <c r="A57" s="4129" t="s">
        <v>3474</v>
      </c>
      <c r="B57" s="4130"/>
      <c r="C57" s="4130"/>
      <c r="D57" s="4131"/>
      <c r="E57" s="4135"/>
      <c r="F57" s="2402">
        <v>26</v>
      </c>
      <c r="G57" s="2403" t="s">
        <v>3469</v>
      </c>
      <c r="H57" s="2412">
        <f>'Осевые подпора (2)'!I58*'Осевые подпора (2)'!K58</f>
        <v>658185.73333333328</v>
      </c>
      <c r="I57" s="2396">
        <f>'Осевые подпора (2)'!J58*'Осевые подпора (2)'!K58</f>
        <v>545252.4</v>
      </c>
    </row>
    <row r="58" spans="1:9" ht="15.75">
      <c r="A58" s="2400">
        <v>1</v>
      </c>
      <c r="B58" s="2401">
        <v>4</v>
      </c>
      <c r="C58" s="2412">
        <v>1000</v>
      </c>
      <c r="D58" s="2396">
        <f>'Осевые подпора (2)'!D59*'Осевые подпора (2)'!K59</f>
        <v>399825.06666666665</v>
      </c>
      <c r="E58" s="4135"/>
      <c r="F58" s="2402">
        <v>38</v>
      </c>
      <c r="G58" s="2403" t="s">
        <v>3470</v>
      </c>
      <c r="H58" s="2412">
        <f>'Осевые подпора (2)'!I59*'Осевые подпора (2)'!K59</f>
        <v>685957.06666666677</v>
      </c>
      <c r="I58" s="2396">
        <f>'Осевые подпора (2)'!J59*'Осевые подпора (2)'!K59</f>
        <v>573023.73333333328</v>
      </c>
    </row>
    <row r="59" spans="1:9" ht="15.75">
      <c r="A59" s="2400">
        <v>2</v>
      </c>
      <c r="B59" s="2401">
        <v>5.5</v>
      </c>
      <c r="C59" s="2412">
        <v>1000</v>
      </c>
      <c r="D59" s="2396">
        <f>'Осевые подпора (2)'!D60*'Осевые подпора (2)'!K60</f>
        <v>422052.4</v>
      </c>
      <c r="E59" s="4135"/>
      <c r="F59" s="2402">
        <v>46</v>
      </c>
      <c r="G59" s="2403" t="s">
        <v>3475</v>
      </c>
      <c r="H59" s="2412">
        <f>'Осевые подпора (2)'!I60*'Осевые подпора (2)'!K60</f>
        <v>741889.8666666667</v>
      </c>
      <c r="I59" s="2396">
        <f>'Осевые подпора (2)'!J60*'Осевые подпора (2)'!K60</f>
        <v>628956.53333333333</v>
      </c>
    </row>
    <row r="60" spans="1:9" ht="12.75" customHeight="1">
      <c r="A60" s="2400">
        <v>3</v>
      </c>
      <c r="B60" s="2401">
        <v>7.5</v>
      </c>
      <c r="C60" s="2412">
        <v>1000</v>
      </c>
      <c r="D60" s="2396">
        <f>'Осевые подпора (2)'!D61*'Осевые подпора (2)'!K61</f>
        <v>449823.73333333334</v>
      </c>
      <c r="E60" s="4135"/>
      <c r="F60" s="2402">
        <v>18</v>
      </c>
      <c r="G60" s="2403" t="s">
        <v>3464</v>
      </c>
      <c r="H60" s="2412">
        <f>'Осевые подпора (2)'!I61*'Осевые подпора (2)'!K61</f>
        <v>684940.66666666674</v>
      </c>
      <c r="I60" s="2396">
        <f>'Осевые подпора (2)'!J61*'Осевые подпора (2)'!K61</f>
        <v>572007.33333333337</v>
      </c>
    </row>
    <row r="61" spans="1:9" ht="15.75" customHeight="1">
      <c r="A61" s="2400">
        <v>4</v>
      </c>
      <c r="B61" s="2401">
        <v>11</v>
      </c>
      <c r="C61" s="2412">
        <v>1000</v>
      </c>
      <c r="D61" s="2396">
        <f>'Осевые подпора (2)'!D62*'Осевые подпора (2)'!K62</f>
        <v>505756.53333333333</v>
      </c>
      <c r="E61" s="4135"/>
      <c r="F61" s="2402">
        <v>26</v>
      </c>
      <c r="G61" s="2403" t="s">
        <v>3476</v>
      </c>
      <c r="H61" s="2412">
        <f>'Осевые подпора (2)'!I62*'Осевые подпора (2)'!K62</f>
        <v>766745.46666666667</v>
      </c>
      <c r="I61" s="2396">
        <f>'Осевые подпора (2)'!J62*'Осевые подпора (2)'!K62</f>
        <v>653812.1333333333</v>
      </c>
    </row>
    <row r="62" spans="1:9" ht="15.75" customHeight="1">
      <c r="A62" s="2400">
        <v>5</v>
      </c>
      <c r="B62" s="2401">
        <v>11</v>
      </c>
      <c r="C62" s="2412">
        <v>1500</v>
      </c>
      <c r="D62" s="2396">
        <f>'Осевые подпора (2)'!D63*'Осевые подпора (2)'!K63</f>
        <v>448807.33333333331</v>
      </c>
      <c r="E62" s="4135"/>
      <c r="F62" s="2402">
        <v>38</v>
      </c>
      <c r="G62" s="2403" t="s">
        <v>3477</v>
      </c>
      <c r="H62" s="2412">
        <f>'Осевые подпора (2)'!I63*'Осевые подпора (2)'!K63</f>
        <v>858786.13333333342</v>
      </c>
      <c r="I62" s="2396">
        <f>'Осевые подпора (2)'!J63*'Осевые подпора (2)'!K63</f>
        <v>745852.8</v>
      </c>
    </row>
    <row r="63" spans="1:9" ht="16.5" customHeight="1">
      <c r="A63" s="2400">
        <v>6</v>
      </c>
      <c r="B63" s="2401">
        <v>18.5</v>
      </c>
      <c r="C63" s="2412">
        <v>1500</v>
      </c>
      <c r="D63" s="2396">
        <f>'Осевые подпора (2)'!D64*'Осевые подпора (2)'!K64</f>
        <v>530612.1333333333</v>
      </c>
      <c r="E63" s="4135">
        <v>11.2</v>
      </c>
      <c r="F63" s="2402">
        <v>18</v>
      </c>
      <c r="G63" s="2404" t="s">
        <v>3460</v>
      </c>
      <c r="H63" s="2412">
        <f>'Осевые подпора (2)'!I64*'Осевые подпора (2)'!K64</f>
        <v>743758.4</v>
      </c>
      <c r="I63" s="2396">
        <f>'Осевые подпора (2)'!J64*'Осевые подпора (2)'!K64</f>
        <v>605158.40000000002</v>
      </c>
    </row>
    <row r="64" spans="1:9" ht="18" customHeight="1">
      <c r="A64" s="2400">
        <v>7</v>
      </c>
      <c r="B64" s="2401">
        <v>30</v>
      </c>
      <c r="C64" s="2412">
        <v>1500</v>
      </c>
      <c r="D64" s="2396">
        <f>'Осевые подпора (2)'!D65*'Осевые подпора (2)'!K65</f>
        <v>622652.80000000005</v>
      </c>
      <c r="E64" s="4135"/>
      <c r="F64" s="2402">
        <v>26</v>
      </c>
      <c r="G64" s="2404" t="s">
        <v>3475</v>
      </c>
      <c r="H64" s="2412">
        <f>'Осевые подпора (2)'!I65*'Осевые подпора (2)'!K65</f>
        <v>849689.86666666658</v>
      </c>
      <c r="I64" s="2396">
        <f>'Осевые подпора (2)'!J65*'Осевые подпора (2)'!K65</f>
        <v>711089.8666666667</v>
      </c>
    </row>
    <row r="65" spans="1:9" ht="15.75">
      <c r="A65" s="4129" t="s">
        <v>3478</v>
      </c>
      <c r="B65" s="4130"/>
      <c r="C65" s="4130"/>
      <c r="D65" s="4131"/>
      <c r="E65" s="4135"/>
      <c r="F65" s="2402">
        <v>38</v>
      </c>
      <c r="G65" s="2404" t="s">
        <v>3479</v>
      </c>
      <c r="H65" s="2412">
        <f>'Осевые подпора (2)'!I66*'Осевые подпора (2)'!K66</f>
        <v>879884.13333333342</v>
      </c>
      <c r="I65" s="2396">
        <f>'Осевые подпора (2)'!J66*'Осевые подпора (2)'!K66</f>
        <v>741284.1333333333</v>
      </c>
    </row>
    <row r="66" spans="1:9" ht="15.75">
      <c r="A66" s="2405">
        <v>1</v>
      </c>
      <c r="B66" s="2406">
        <v>5.5</v>
      </c>
      <c r="C66" s="2412">
        <v>1000</v>
      </c>
      <c r="D66" s="2396">
        <f>'Осевые подпора (2)'!D67*'Осевые подпора (2)'!K67</f>
        <v>483652.4</v>
      </c>
      <c r="E66" s="4135"/>
      <c r="F66" s="2402">
        <v>46</v>
      </c>
      <c r="G66" s="2404" t="s">
        <v>3480</v>
      </c>
      <c r="H66" s="2412">
        <f>'Осевые подпора (2)'!I67*'Осевые подпора (2)'!K67</f>
        <v>957161.33333333337</v>
      </c>
      <c r="I66" s="2396">
        <f>'Осевые подпора (2)'!J67*'Осевые подпора (2)'!K67</f>
        <v>818561.33333333337</v>
      </c>
    </row>
    <row r="67" spans="1:9" ht="15.75">
      <c r="A67" s="2405">
        <v>2</v>
      </c>
      <c r="B67" s="2406">
        <v>11</v>
      </c>
      <c r="C67" s="2412">
        <v>1000</v>
      </c>
      <c r="D67" s="2396">
        <f>'Осевые подпора (2)'!D68*'Осевые подпора (2)'!K68</f>
        <v>567356.53333333333</v>
      </c>
      <c r="E67" s="4135">
        <v>12.5</v>
      </c>
      <c r="F67" s="2402">
        <v>18</v>
      </c>
      <c r="G67" s="2403" t="s">
        <v>3475</v>
      </c>
      <c r="H67" s="2412">
        <f>'Осевые подпора (2)'!I68*'Осевые подпора (2)'!K68</f>
        <v>978023.20000000007</v>
      </c>
      <c r="I67" s="2396">
        <f>'Осевые подпора (2)'!J68*'Осевые подпора (2)'!K68</f>
        <v>803489.8666666667</v>
      </c>
    </row>
    <row r="68" spans="1:9" ht="15.75">
      <c r="A68" s="2405">
        <v>3</v>
      </c>
      <c r="B68" s="2406">
        <v>15</v>
      </c>
      <c r="C68" s="2412">
        <v>1000</v>
      </c>
      <c r="D68" s="2396">
        <f>'Осевые подпора (2)'!D69*'Осевые подпора (2)'!K69</f>
        <v>597550.80000000005</v>
      </c>
      <c r="E68" s="4135"/>
      <c r="F68" s="2402">
        <v>26</v>
      </c>
      <c r="G68" s="2403" t="s">
        <v>3479</v>
      </c>
      <c r="H68" s="2412">
        <f>'Осевые подпора (2)'!I69*'Осевые подпора (2)'!K69</f>
        <v>1008494.6666666666</v>
      </c>
      <c r="I68" s="2396">
        <f>'Осевые подпора (2)'!J69*'Осевые подпора (2)'!K69</f>
        <v>833961.33333333337</v>
      </c>
    </row>
    <row r="69" spans="1:9" ht="15.75">
      <c r="A69" s="2405">
        <v>4</v>
      </c>
      <c r="B69" s="2406">
        <v>18.5</v>
      </c>
      <c r="C69" s="2412">
        <v>1000</v>
      </c>
      <c r="D69" s="2396">
        <f>'Осевые подпора (2)'!D70*'Осевые подпора (2)'!K70</f>
        <v>674828</v>
      </c>
      <c r="E69" s="4135"/>
      <c r="F69" s="2402">
        <v>38</v>
      </c>
      <c r="G69" s="2403" t="s">
        <v>3481</v>
      </c>
      <c r="H69" s="2412">
        <f>'Осевые подпора (2)'!I70*'Осевые подпора (2)'!K70</f>
        <v>1153696.1333333335</v>
      </c>
      <c r="I69" s="2396">
        <f>'Осевые подпора (2)'!J70*'Осевые подпора (2)'!K70</f>
        <v>979162.8</v>
      </c>
    </row>
    <row r="70" spans="1:9" ht="16.5" thickBot="1">
      <c r="A70" s="4129" t="s">
        <v>3482</v>
      </c>
      <c r="B70" s="4130"/>
      <c r="C70" s="4130"/>
      <c r="D70" s="4131"/>
      <c r="E70" s="4152"/>
      <c r="F70" s="2407">
        <v>46</v>
      </c>
      <c r="G70" s="2408" t="s">
        <v>3483</v>
      </c>
      <c r="H70" s="2413">
        <f>'Осевые подпора (2)'!I71*'Осевые подпора (2)'!K71</f>
        <v>1316874.5333333334</v>
      </c>
      <c r="I70" s="2399">
        <f>'Осевые подпора (2)'!J71*'Осевые подпора (2)'!K71</f>
        <v>1142341.2</v>
      </c>
    </row>
    <row r="71" spans="1:9" ht="15.75">
      <c r="A71" s="2400">
        <v>1</v>
      </c>
      <c r="B71" s="2401">
        <v>11</v>
      </c>
      <c r="C71" s="2412">
        <v>1000</v>
      </c>
      <c r="D71" s="2396">
        <f>'Осевые подпора (2)'!D72*'Осевые подпора (2)'!K72</f>
        <v>622247.22560000001</v>
      </c>
      <c r="E71" s="2393"/>
      <c r="F71" s="2393"/>
      <c r="G71" s="2393"/>
      <c r="H71" s="2393"/>
      <c r="I71" s="2393"/>
    </row>
    <row r="72" spans="1:9" ht="15.75">
      <c r="A72" s="2400">
        <v>2</v>
      </c>
      <c r="B72" s="2401">
        <v>15</v>
      </c>
      <c r="C72" s="2412">
        <v>1000</v>
      </c>
      <c r="D72" s="2396">
        <f>'Осевые подпора (2)'!D73*'Осевые подпора (2)'!K73</f>
        <v>673848.21503999992</v>
      </c>
      <c r="E72" s="4158" t="s">
        <v>3447</v>
      </c>
      <c r="F72" s="4158"/>
      <c r="G72" s="4158"/>
      <c r="H72" s="4158"/>
      <c r="I72" s="4158"/>
    </row>
    <row r="73" spans="1:9" ht="15.75">
      <c r="A73" s="2400">
        <v>3</v>
      </c>
      <c r="B73" s="2401">
        <v>22</v>
      </c>
      <c r="C73" s="2412">
        <v>1000</v>
      </c>
      <c r="D73" s="2396">
        <f>'Осевые подпора (2)'!D74*'Осевые подпора (2)'!K74</f>
        <v>813765.07548794046</v>
      </c>
      <c r="E73" s="4158" t="s">
        <v>3448</v>
      </c>
      <c r="F73" s="4158"/>
      <c r="G73" s="4158"/>
      <c r="H73" s="4158"/>
      <c r="I73" s="4158"/>
    </row>
    <row r="74" spans="1:9" ht="15.75" thickBot="1">
      <c r="A74" s="1937">
        <v>4</v>
      </c>
      <c r="B74" s="1938">
        <v>37</v>
      </c>
      <c r="C74" s="230">
        <v>1000</v>
      </c>
      <c r="D74" s="2149">
        <f>'Осевые подпора (2)'!D75*'Осевые подпора (2)'!K75</f>
        <v>870307.15121241088</v>
      </c>
      <c r="E74"/>
      <c r="F74"/>
      <c r="G74"/>
      <c r="H74"/>
      <c r="I74"/>
    </row>
    <row r="75" spans="1:9">
      <c r="A75"/>
      <c r="B75"/>
      <c r="D75"/>
      <c r="E75"/>
      <c r="F75"/>
      <c r="G75"/>
      <c r="H75"/>
      <c r="I75"/>
    </row>
    <row r="76" spans="1:9">
      <c r="A76"/>
      <c r="B76"/>
      <c r="D76"/>
      <c r="E76"/>
      <c r="F76"/>
      <c r="G76"/>
      <c r="H76"/>
    </row>
    <row r="77" spans="1:9">
      <c r="A77"/>
      <c r="B77"/>
      <c r="D77"/>
      <c r="E77"/>
      <c r="F77"/>
      <c r="G77"/>
      <c r="H77"/>
    </row>
    <row r="78" spans="1:9">
      <c r="A78"/>
      <c r="B78"/>
      <c r="D78"/>
      <c r="E78"/>
      <c r="F78"/>
      <c r="G78"/>
      <c r="H78"/>
    </row>
    <row r="79" spans="1:9">
      <c r="A79"/>
      <c r="B79"/>
      <c r="D79"/>
      <c r="E79"/>
      <c r="F79"/>
      <c r="G79"/>
      <c r="H79"/>
    </row>
    <row r="80" spans="1:9">
      <c r="A80"/>
      <c r="B80"/>
      <c r="D80"/>
      <c r="E80"/>
      <c r="F80"/>
      <c r="G80"/>
      <c r="H80"/>
    </row>
    <row r="81" spans="1:8">
      <c r="A81"/>
      <c r="B81"/>
      <c r="D81"/>
      <c r="E81"/>
      <c r="F81"/>
      <c r="G81"/>
      <c r="H81"/>
    </row>
    <row r="82" spans="1:8">
      <c r="A82"/>
      <c r="B82"/>
      <c r="D82"/>
      <c r="E82"/>
      <c r="F82"/>
      <c r="G82"/>
      <c r="H82"/>
    </row>
    <row r="83" spans="1:8">
      <c r="A83"/>
      <c r="B83"/>
      <c r="D83"/>
      <c r="E83"/>
      <c r="F83"/>
      <c r="G83"/>
      <c r="H83"/>
    </row>
    <row r="84" spans="1:8">
      <c r="A84"/>
      <c r="B84"/>
      <c r="D84"/>
      <c r="E84"/>
      <c r="F84"/>
      <c r="G84"/>
      <c r="H84"/>
    </row>
    <row r="85" spans="1:8">
      <c r="A85"/>
      <c r="B85"/>
      <c r="D85"/>
      <c r="E85"/>
      <c r="F85"/>
      <c r="G85"/>
      <c r="H85"/>
    </row>
    <row r="86" spans="1:8">
      <c r="A86"/>
      <c r="B86"/>
      <c r="D86"/>
    </row>
    <row r="87" spans="1:8">
      <c r="A87"/>
      <c r="B87"/>
      <c r="D87"/>
    </row>
    <row r="88" spans="1:8">
      <c r="A88"/>
      <c r="B88"/>
      <c r="D88"/>
    </row>
    <row r="89" spans="1:8">
      <c r="A89"/>
      <c r="B89"/>
      <c r="D89"/>
    </row>
    <row r="90" spans="1:8">
      <c r="A90"/>
      <c r="B90"/>
      <c r="D90"/>
    </row>
    <row r="91" spans="1:8">
      <c r="A91"/>
      <c r="B91"/>
      <c r="D91"/>
    </row>
    <row r="92" spans="1:8">
      <c r="A92"/>
      <c r="B92"/>
      <c r="D92"/>
    </row>
  </sheetData>
  <sheetProtection password="C617" sheet="1" objects="1" scenarios="1" selectLockedCells="1" selectUnlockedCells="1"/>
  <mergeCells count="54">
    <mergeCell ref="E72:I72"/>
    <mergeCell ref="E73:I73"/>
    <mergeCell ref="E40:E43"/>
    <mergeCell ref="E44:E47"/>
    <mergeCell ref="E48:E55"/>
    <mergeCell ref="E56:E62"/>
    <mergeCell ref="E63:E66"/>
    <mergeCell ref="E67:E70"/>
    <mergeCell ref="G33:G35"/>
    <mergeCell ref="E24:E27"/>
    <mergeCell ref="F24:F25"/>
    <mergeCell ref="F26:F27"/>
    <mergeCell ref="A32:D32"/>
    <mergeCell ref="E32:I32"/>
    <mergeCell ref="H33:I33"/>
    <mergeCell ref="H34:I34"/>
    <mergeCell ref="A35:D35"/>
    <mergeCell ref="F33:F35"/>
    <mergeCell ref="E36:E39"/>
    <mergeCell ref="A39:D39"/>
    <mergeCell ref="A33:A34"/>
    <mergeCell ref="B33:C33"/>
    <mergeCell ref="D33:D34"/>
    <mergeCell ref="E33:E35"/>
    <mergeCell ref="F20:F21"/>
    <mergeCell ref="F22:F23"/>
    <mergeCell ref="A4:D4"/>
    <mergeCell ref="E4:E11"/>
    <mergeCell ref="F4:F7"/>
    <mergeCell ref="F8:F11"/>
    <mergeCell ref="A9:D9"/>
    <mergeCell ref="A12:D12"/>
    <mergeCell ref="E12:E15"/>
    <mergeCell ref="A16:D16"/>
    <mergeCell ref="E16:E19"/>
    <mergeCell ref="F16:F17"/>
    <mergeCell ref="F18:F19"/>
    <mergeCell ref="A19:D19"/>
    <mergeCell ref="G2:G3"/>
    <mergeCell ref="H2:I2"/>
    <mergeCell ref="A1:D1"/>
    <mergeCell ref="E1:I1"/>
    <mergeCell ref="A70:D70"/>
    <mergeCell ref="A65:D65"/>
    <mergeCell ref="A57:D57"/>
    <mergeCell ref="A48:D48"/>
    <mergeCell ref="A44:D44"/>
    <mergeCell ref="F12:F13"/>
    <mergeCell ref="F14:F15"/>
    <mergeCell ref="A2:B2"/>
    <mergeCell ref="C2:D2"/>
    <mergeCell ref="E2:E3"/>
    <mergeCell ref="F2:F3"/>
    <mergeCell ref="E20:E23"/>
  </mergeCells>
  <printOptions horizontalCentered="1"/>
  <pageMargins left="0.27559055118110237" right="0" top="0.27559055118110237" bottom="0.39370078740157483" header="0.19685039370078741" footer="0.19685039370078741"/>
  <pageSetup paperSize="9" scale="74" fitToHeight="0" orientation="portrait" r:id="rId1"/>
  <headerFooter alignWithMargins="0"/>
  <rowBreaks count="1" manualBreakCount="1">
    <brk id="31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2060"/>
    <pageSetUpPr fitToPage="1"/>
  </sheetPr>
  <dimension ref="A1:K84"/>
  <sheetViews>
    <sheetView view="pageBreakPreview" zoomScaleNormal="100" zoomScaleSheetLayoutView="100" workbookViewId="0">
      <selection activeCell="H10" sqref="H10"/>
    </sheetView>
  </sheetViews>
  <sheetFormatPr defaultRowHeight="20.25"/>
  <cols>
    <col min="1" max="1" width="28" style="529" customWidth="1"/>
    <col min="2" max="2" width="73.42578125" style="529" customWidth="1"/>
    <col min="3" max="3" width="7.28515625" style="529" customWidth="1"/>
    <col min="4" max="4" width="7.7109375" style="529" customWidth="1"/>
    <col min="5" max="5" width="11.85546875" style="544" customWidth="1"/>
    <col min="6" max="6" width="17" style="538" customWidth="1"/>
    <col min="7" max="9" width="9.140625" style="529"/>
    <col min="10" max="10" width="10.85546875" style="529" customWidth="1"/>
    <col min="11" max="16384" width="9.140625" style="529"/>
  </cols>
  <sheetData>
    <row r="1" spans="1:11" ht="22.5" customHeight="1" thickBot="1">
      <c r="A1" s="2615" t="s">
        <v>1785</v>
      </c>
      <c r="B1" s="2615"/>
      <c r="C1" s="2615"/>
      <c r="D1" s="2615"/>
      <c r="E1" s="2615"/>
      <c r="F1" s="530"/>
    </row>
    <row r="2" spans="1:11" ht="33.75" customHeight="1">
      <c r="A2" s="2618" t="s">
        <v>222</v>
      </c>
      <c r="B2" s="566" t="s">
        <v>230</v>
      </c>
      <c r="C2" s="2623" t="s">
        <v>1786</v>
      </c>
      <c r="D2" s="2624"/>
      <c r="E2" s="2616" t="s">
        <v>985</v>
      </c>
      <c r="F2" s="531"/>
      <c r="G2" s="532"/>
    </row>
    <row r="3" spans="1:11" ht="15.75" customHeight="1" thickBot="1">
      <c r="A3" s="2619"/>
      <c r="B3" s="567" t="s">
        <v>1787</v>
      </c>
      <c r="C3" s="568" t="s">
        <v>225</v>
      </c>
      <c r="D3" s="568" t="s">
        <v>226</v>
      </c>
      <c r="E3" s="2617"/>
      <c r="F3" s="533"/>
      <c r="G3" s="534"/>
      <c r="H3" s="534"/>
      <c r="I3" s="534"/>
      <c r="J3" s="534"/>
      <c r="K3" s="535"/>
    </row>
    <row r="4" spans="1:11" ht="12.75" customHeight="1">
      <c r="A4" s="2625" t="s">
        <v>1788</v>
      </c>
      <c r="B4" s="2626"/>
      <c r="C4" s="2626"/>
      <c r="D4" s="2626"/>
      <c r="E4" s="2627"/>
      <c r="F4" s="533"/>
      <c r="G4" s="534"/>
      <c r="H4" s="534"/>
      <c r="I4" s="534"/>
      <c r="J4" s="534"/>
      <c r="K4" s="535"/>
    </row>
    <row r="5" spans="1:11" ht="12.75" customHeight="1">
      <c r="A5" s="560" t="s">
        <v>1789</v>
      </c>
      <c r="B5" s="558" t="s">
        <v>1790</v>
      </c>
      <c r="C5" s="559">
        <v>8</v>
      </c>
      <c r="D5" s="559">
        <v>9.5</v>
      </c>
      <c r="E5" s="561">
        <f>'Step Free (2)'!H3</f>
        <v>1294511.8521823492</v>
      </c>
      <c r="F5" s="536"/>
      <c r="G5" s="537"/>
      <c r="H5" s="537"/>
      <c r="I5" s="534"/>
      <c r="J5" s="534"/>
      <c r="K5" s="535"/>
    </row>
    <row r="6" spans="1:11" ht="12.75" customHeight="1">
      <c r="A6" s="560" t="s">
        <v>1791</v>
      </c>
      <c r="B6" s="558" t="s">
        <v>1792</v>
      </c>
      <c r="C6" s="559">
        <v>10</v>
      </c>
      <c r="D6" s="559">
        <v>11.2</v>
      </c>
      <c r="E6" s="561">
        <f>'Step Free (2)'!H4</f>
        <v>1372419.8990853122</v>
      </c>
      <c r="F6" s="533"/>
      <c r="G6" s="534"/>
      <c r="H6" s="534"/>
      <c r="I6" s="534"/>
      <c r="J6" s="534"/>
      <c r="K6" s="535"/>
    </row>
    <row r="7" spans="1:11" ht="12.75" customHeight="1" thickBot="1">
      <c r="A7" s="562" t="s">
        <v>1793</v>
      </c>
      <c r="B7" s="563" t="s">
        <v>1794</v>
      </c>
      <c r="C7" s="564">
        <v>12.5</v>
      </c>
      <c r="D7" s="564">
        <v>14</v>
      </c>
      <c r="E7" s="565">
        <f>'Step Free (2)'!H5</f>
        <v>1387124.3980040834</v>
      </c>
      <c r="F7" s="533"/>
      <c r="G7" s="534"/>
      <c r="H7" s="534"/>
      <c r="I7" s="534"/>
      <c r="J7" s="534"/>
      <c r="K7" s="535"/>
    </row>
    <row r="8" spans="1:11" ht="12.75" customHeight="1">
      <c r="A8" s="2620" t="s">
        <v>1795</v>
      </c>
      <c r="B8" s="2621"/>
      <c r="C8" s="2621"/>
      <c r="D8" s="2621"/>
      <c r="E8" s="2622"/>
    </row>
    <row r="9" spans="1:11" ht="12.75" customHeight="1">
      <c r="A9" s="560" t="s">
        <v>1796</v>
      </c>
      <c r="B9" s="558" t="s">
        <v>1797</v>
      </c>
      <c r="C9" s="559">
        <v>11.2</v>
      </c>
      <c r="D9" s="559">
        <v>12.5</v>
      </c>
      <c r="E9" s="561">
        <f>'Step Free (2)'!H7</f>
        <v>1459099.0506064901</v>
      </c>
    </row>
    <row r="10" spans="1:11" ht="12.75" customHeight="1">
      <c r="A10" s="560" t="s">
        <v>1798</v>
      </c>
      <c r="B10" s="558" t="s">
        <v>1799</v>
      </c>
      <c r="C10" s="559">
        <v>14</v>
      </c>
      <c r="D10" s="559">
        <v>16</v>
      </c>
      <c r="E10" s="561">
        <f>'Step Free (2)'!H8</f>
        <v>1510177.8363243269</v>
      </c>
      <c r="G10" s="529" t="s">
        <v>1800</v>
      </c>
    </row>
    <row r="11" spans="1:11" ht="12.75" customHeight="1">
      <c r="A11" s="560" t="s">
        <v>1801</v>
      </c>
      <c r="B11" s="558" t="s">
        <v>1802</v>
      </c>
      <c r="C11" s="559">
        <v>15.5</v>
      </c>
      <c r="D11" s="559">
        <v>18</v>
      </c>
      <c r="E11" s="561">
        <f>'Step Free (2)'!H9</f>
        <v>1689469.5336672384</v>
      </c>
    </row>
    <row r="12" spans="1:11" ht="12.75" customHeight="1">
      <c r="A12" s="560" t="s">
        <v>1803</v>
      </c>
      <c r="B12" s="558" t="s">
        <v>1804</v>
      </c>
      <c r="C12" s="559">
        <v>22.4</v>
      </c>
      <c r="D12" s="559">
        <v>25</v>
      </c>
      <c r="E12" s="561">
        <f>'Step Free (2)'!H10</f>
        <v>3386162.3299612422</v>
      </c>
    </row>
    <row r="13" spans="1:11" ht="12.75" customHeight="1">
      <c r="A13" s="560" t="s">
        <v>1805</v>
      </c>
      <c r="B13" s="558" t="s">
        <v>1806</v>
      </c>
      <c r="C13" s="559">
        <v>28</v>
      </c>
      <c r="D13" s="559">
        <v>31.5</v>
      </c>
      <c r="E13" s="561">
        <f>'Step Free (2)'!H11</f>
        <v>3625045.9439749639</v>
      </c>
    </row>
    <row r="14" spans="1:11" ht="12.75" customHeight="1">
      <c r="A14" s="560" t="s">
        <v>1807</v>
      </c>
      <c r="B14" s="558" t="s">
        <v>1808</v>
      </c>
      <c r="C14" s="559">
        <v>33.5</v>
      </c>
      <c r="D14" s="559">
        <v>37.5</v>
      </c>
      <c r="E14" s="561">
        <f>'Step Free (2)'!H12</f>
        <v>4091978.2780622598</v>
      </c>
    </row>
    <row r="15" spans="1:11" ht="12.75" customHeight="1">
      <c r="A15" s="560" t="s">
        <v>1809</v>
      </c>
      <c r="B15" s="558" t="s">
        <v>1810</v>
      </c>
      <c r="C15" s="559">
        <v>40</v>
      </c>
      <c r="D15" s="559">
        <v>45</v>
      </c>
      <c r="E15" s="561">
        <f>'Step Free (2)'!H13</f>
        <v>4709825.2063158927</v>
      </c>
    </row>
    <row r="16" spans="1:11" ht="12.75" customHeight="1" thickBot="1">
      <c r="A16" s="562" t="s">
        <v>1811</v>
      </c>
      <c r="B16" s="563" t="s">
        <v>1812</v>
      </c>
      <c r="C16" s="564">
        <v>45</v>
      </c>
      <c r="D16" s="564">
        <v>50</v>
      </c>
      <c r="E16" s="565">
        <f>'Step Free (2)'!H14</f>
        <v>5121809.1497067269</v>
      </c>
    </row>
    <row r="17" spans="1:11" s="538" customFormat="1" ht="12.75" customHeight="1">
      <c r="A17" s="2620" t="s">
        <v>1795</v>
      </c>
      <c r="B17" s="2621"/>
      <c r="C17" s="2621"/>
      <c r="D17" s="2621"/>
      <c r="E17" s="2622"/>
      <c r="G17" s="529"/>
      <c r="H17" s="529"/>
      <c r="I17" s="529"/>
      <c r="J17" s="529"/>
      <c r="K17" s="529"/>
    </row>
    <row r="18" spans="1:11" s="538" customFormat="1" ht="12.75" customHeight="1">
      <c r="A18" s="560" t="s">
        <v>1813</v>
      </c>
      <c r="B18" s="558" t="s">
        <v>1814</v>
      </c>
      <c r="C18" s="559">
        <v>22.4</v>
      </c>
      <c r="D18" s="559">
        <v>25</v>
      </c>
      <c r="E18" s="561">
        <f>'Step Free (2)'!H16</f>
        <v>3386162.3299612422</v>
      </c>
      <c r="G18" s="529"/>
      <c r="H18" s="529"/>
      <c r="I18" s="529"/>
      <c r="J18" s="529"/>
      <c r="K18" s="529"/>
    </row>
    <row r="19" spans="1:11" s="538" customFormat="1" ht="12.75" customHeight="1">
      <c r="A19" s="560" t="s">
        <v>1815</v>
      </c>
      <c r="B19" s="558" t="s">
        <v>1816</v>
      </c>
      <c r="C19" s="559">
        <v>28</v>
      </c>
      <c r="D19" s="559">
        <v>31.5</v>
      </c>
      <c r="E19" s="561">
        <f>'Step Free (2)'!H17</f>
        <v>3625045.9439749639</v>
      </c>
      <c r="G19" s="529"/>
      <c r="H19" s="529"/>
      <c r="I19" s="529"/>
      <c r="J19" s="529"/>
      <c r="K19" s="529"/>
    </row>
    <row r="20" spans="1:11" s="538" customFormat="1" ht="12.75" customHeight="1">
      <c r="A20" s="560" t="s">
        <v>1817</v>
      </c>
      <c r="B20" s="558" t="s">
        <v>1818</v>
      </c>
      <c r="C20" s="559">
        <v>33.5</v>
      </c>
      <c r="D20" s="559">
        <v>37.5</v>
      </c>
      <c r="E20" s="561">
        <f>'Step Free (2)'!H18</f>
        <v>4091978.2780622598</v>
      </c>
      <c r="G20" s="529"/>
      <c r="H20" s="529"/>
      <c r="I20" s="529"/>
      <c r="J20" s="529"/>
      <c r="K20" s="529"/>
    </row>
    <row r="21" spans="1:11" s="538" customFormat="1" ht="12.75" customHeight="1">
      <c r="A21" s="560" t="s">
        <v>1819</v>
      </c>
      <c r="B21" s="558" t="s">
        <v>1820</v>
      </c>
      <c r="C21" s="559">
        <v>40</v>
      </c>
      <c r="D21" s="559">
        <v>45</v>
      </c>
      <c r="E21" s="561">
        <f>'Step Free (2)'!H19</f>
        <v>4709825.2063158927</v>
      </c>
      <c r="G21" s="529"/>
      <c r="H21" s="529"/>
      <c r="I21" s="529"/>
      <c r="J21" s="529"/>
      <c r="K21" s="529"/>
    </row>
    <row r="22" spans="1:11" s="538" customFormat="1" ht="12.75" customHeight="1">
      <c r="A22" s="560" t="s">
        <v>1821</v>
      </c>
      <c r="B22" s="558" t="s">
        <v>1822</v>
      </c>
      <c r="C22" s="559">
        <v>45</v>
      </c>
      <c r="D22" s="559">
        <v>50</v>
      </c>
      <c r="E22" s="561">
        <f>'Step Free (2)'!H20</f>
        <v>5121809.1497067269</v>
      </c>
      <c r="G22" s="529"/>
      <c r="H22" s="529"/>
      <c r="I22" s="529"/>
      <c r="J22" s="529"/>
      <c r="K22" s="529"/>
    </row>
    <row r="23" spans="1:11" s="538" customFormat="1" ht="12.75" customHeight="1" thickBot="1">
      <c r="A23" s="562" t="s">
        <v>1823</v>
      </c>
      <c r="B23" s="563" t="s">
        <v>1824</v>
      </c>
      <c r="C23" s="564">
        <v>50.4</v>
      </c>
      <c r="D23" s="564">
        <v>56</v>
      </c>
      <c r="E23" s="565">
        <f>'Step Free (2)'!H21</f>
        <v>5716696.4217538564</v>
      </c>
      <c r="G23" s="529"/>
      <c r="H23" s="529"/>
      <c r="I23" s="529"/>
      <c r="J23" s="529"/>
      <c r="K23" s="529"/>
    </row>
    <row r="24" spans="1:11" s="538" customFormat="1" ht="12.75" customHeight="1">
      <c r="A24" s="2620" t="s">
        <v>1795</v>
      </c>
      <c r="B24" s="2621"/>
      <c r="C24" s="2621"/>
      <c r="D24" s="2621"/>
      <c r="E24" s="2622"/>
      <c r="G24" s="529"/>
      <c r="H24" s="529"/>
      <c r="I24" s="529"/>
      <c r="J24" s="529"/>
      <c r="K24" s="529"/>
    </row>
    <row r="25" spans="1:11" s="538" customFormat="1" ht="12.75" customHeight="1">
      <c r="A25" s="560" t="s">
        <v>1825</v>
      </c>
      <c r="B25" s="558" t="s">
        <v>1826</v>
      </c>
      <c r="C25" s="559">
        <v>22.4</v>
      </c>
      <c r="D25" s="559">
        <v>25</v>
      </c>
      <c r="E25" s="561">
        <f>'Step Free (2)'!H23</f>
        <v>4005299.1265410823</v>
      </c>
      <c r="G25" s="529"/>
      <c r="H25" s="529"/>
      <c r="I25" s="529"/>
      <c r="J25" s="529"/>
      <c r="K25" s="529"/>
    </row>
    <row r="26" spans="1:11" s="538" customFormat="1" ht="12.75" customHeight="1">
      <c r="A26" s="560" t="s">
        <v>1827</v>
      </c>
      <c r="B26" s="558" t="s">
        <v>1828</v>
      </c>
      <c r="C26" s="559">
        <v>28</v>
      </c>
      <c r="D26" s="559">
        <v>31.5</v>
      </c>
      <c r="E26" s="561">
        <f>'Step Free (2)'!H24</f>
        <v>4178399.4559181961</v>
      </c>
      <c r="G26" s="529"/>
      <c r="H26" s="529"/>
      <c r="I26" s="529"/>
      <c r="J26" s="529"/>
      <c r="K26" s="529"/>
    </row>
    <row r="27" spans="1:11" s="538" customFormat="1" ht="12.75" customHeight="1">
      <c r="A27" s="560" t="s">
        <v>1829</v>
      </c>
      <c r="B27" s="558" t="s">
        <v>1830</v>
      </c>
      <c r="C27" s="559">
        <v>33.5</v>
      </c>
      <c r="D27" s="559">
        <v>37.5</v>
      </c>
      <c r="E27" s="561">
        <f>'Step Free (2)'!H25</f>
        <v>4532081.3509644298</v>
      </c>
      <c r="G27" s="529"/>
      <c r="H27" s="529"/>
      <c r="I27" s="529"/>
      <c r="J27" s="529"/>
      <c r="K27" s="529"/>
    </row>
    <row r="28" spans="1:11" s="538" customFormat="1" ht="12.75" customHeight="1">
      <c r="A28" s="560" t="s">
        <v>1831</v>
      </c>
      <c r="B28" s="558" t="s">
        <v>1832</v>
      </c>
      <c r="C28" s="559">
        <v>40</v>
      </c>
      <c r="D28" s="559">
        <v>45</v>
      </c>
      <c r="E28" s="561">
        <f>'Step Free (2)'!H26</f>
        <v>5334121.4762005638</v>
      </c>
      <c r="G28" s="529"/>
      <c r="H28" s="529"/>
      <c r="I28" s="529"/>
      <c r="J28" s="529"/>
      <c r="K28" s="529"/>
    </row>
    <row r="29" spans="1:11" s="538" customFormat="1" ht="12.75" customHeight="1">
      <c r="A29" s="560" t="s">
        <v>1833</v>
      </c>
      <c r="B29" s="558" t="s">
        <v>1834</v>
      </c>
      <c r="C29" s="559">
        <v>45</v>
      </c>
      <c r="D29" s="559">
        <v>50</v>
      </c>
      <c r="E29" s="561">
        <f>'Step Free (2)'!H27</f>
        <v>5785059.4430428809</v>
      </c>
      <c r="G29" s="529"/>
      <c r="H29" s="529"/>
      <c r="I29" s="529"/>
      <c r="J29" s="529"/>
      <c r="K29" s="529"/>
    </row>
    <row r="30" spans="1:11" s="538" customFormat="1" ht="12.75" customHeight="1">
      <c r="A30" s="560" t="s">
        <v>1835</v>
      </c>
      <c r="B30" s="558" t="s">
        <v>1836</v>
      </c>
      <c r="C30" s="559">
        <v>50.4</v>
      </c>
      <c r="D30" s="559">
        <v>56</v>
      </c>
      <c r="E30" s="561">
        <f>'Step Free (2)'!H28</f>
        <v>6089726.3416932113</v>
      </c>
      <c r="G30" s="529"/>
      <c r="H30" s="529"/>
      <c r="I30" s="529"/>
      <c r="J30" s="529"/>
      <c r="K30" s="529"/>
    </row>
    <row r="31" spans="1:11" ht="12.75" customHeight="1">
      <c r="A31" s="560" t="s">
        <v>1837</v>
      </c>
      <c r="B31" s="558" t="s">
        <v>1838</v>
      </c>
      <c r="C31" s="558"/>
      <c r="D31" s="558"/>
      <c r="E31" s="561">
        <f>'Step Free (2)'!H29</f>
        <v>567542.06353152019</v>
      </c>
      <c r="F31" s="539" t="s">
        <v>1800</v>
      </c>
    </row>
    <row r="32" spans="1:11" ht="12.75" customHeight="1" thickBot="1">
      <c r="A32" s="562" t="s">
        <v>1839</v>
      </c>
      <c r="B32" s="563" t="s">
        <v>1840</v>
      </c>
      <c r="C32" s="563"/>
      <c r="D32" s="563"/>
      <c r="E32" s="565">
        <f>'Step Free (2)'!H30</f>
        <v>670731.52962816006</v>
      </c>
      <c r="F32" s="539" t="s">
        <v>1800</v>
      </c>
    </row>
    <row r="33" spans="1:6" ht="18" customHeight="1">
      <c r="A33" s="2609" t="s">
        <v>1841</v>
      </c>
      <c r="B33" s="2610"/>
      <c r="C33" s="2610"/>
      <c r="D33" s="2610"/>
      <c r="E33" s="2611"/>
    </row>
    <row r="34" spans="1:6" ht="12.75" customHeight="1">
      <c r="A34" s="2612" t="s">
        <v>1842</v>
      </c>
      <c r="B34" s="2613"/>
      <c r="C34" s="2613"/>
      <c r="D34" s="2613"/>
      <c r="E34" s="2614"/>
    </row>
    <row r="35" spans="1:6" ht="12.75" customHeight="1">
      <c r="A35" s="560" t="s">
        <v>1843</v>
      </c>
      <c r="B35" s="558" t="s">
        <v>1844</v>
      </c>
      <c r="C35" s="559">
        <v>2.2000000000000002</v>
      </c>
      <c r="D35" s="559">
        <v>2.5</v>
      </c>
      <c r="E35" s="561">
        <f>'Step Free (2)'!H32</f>
        <v>253330.13926725127</v>
      </c>
    </row>
    <row r="36" spans="1:6" ht="12.75" customHeight="1">
      <c r="A36" s="560" t="s">
        <v>1845</v>
      </c>
      <c r="B36" s="558" t="s">
        <v>1846</v>
      </c>
      <c r="C36" s="559">
        <v>2.8</v>
      </c>
      <c r="D36" s="559">
        <v>3.2</v>
      </c>
      <c r="E36" s="561">
        <f>'Step Free (2)'!H33</f>
        <v>297959.58335404808</v>
      </c>
    </row>
    <row r="37" spans="1:6" ht="12.75" customHeight="1">
      <c r="A37" s="560" t="s">
        <v>1847</v>
      </c>
      <c r="B37" s="558" t="s">
        <v>1848</v>
      </c>
      <c r="C37" s="559">
        <v>4</v>
      </c>
      <c r="D37" s="559">
        <v>4.8</v>
      </c>
      <c r="E37" s="561">
        <f>'Step Free (2)'!H34</f>
        <v>306214.74064177927</v>
      </c>
    </row>
    <row r="38" spans="1:6" ht="12.75" customHeight="1">
      <c r="A38" s="560" t="s">
        <v>1849</v>
      </c>
      <c r="B38" s="558" t="s">
        <v>1850</v>
      </c>
      <c r="C38" s="559">
        <v>5.6</v>
      </c>
      <c r="D38" s="559">
        <v>6.3</v>
      </c>
      <c r="E38" s="561">
        <f>'Step Free (2)'!H35</f>
        <v>338719.42246222089</v>
      </c>
    </row>
    <row r="39" spans="1:6" ht="12.75" customHeight="1" thickBot="1">
      <c r="A39" s="562" t="s">
        <v>1851</v>
      </c>
      <c r="B39" s="563" t="s">
        <v>1852</v>
      </c>
      <c r="C39" s="564">
        <v>6.3</v>
      </c>
      <c r="D39" s="564">
        <v>7.5</v>
      </c>
      <c r="E39" s="565">
        <f>'Step Free (2)'!H36</f>
        <v>304666.89865032962</v>
      </c>
    </row>
    <row r="40" spans="1:6" ht="12.75" customHeight="1">
      <c r="A40" s="2620" t="s">
        <v>1853</v>
      </c>
      <c r="B40" s="2621"/>
      <c r="C40" s="2621"/>
      <c r="D40" s="2621"/>
      <c r="E40" s="2622"/>
      <c r="F40" s="540"/>
    </row>
    <row r="41" spans="1:6" ht="12.75" customHeight="1">
      <c r="A41" s="560" t="s">
        <v>1854</v>
      </c>
      <c r="B41" s="558" t="s">
        <v>1855</v>
      </c>
      <c r="C41" s="559">
        <v>2.2000000000000002</v>
      </c>
      <c r="D41" s="559">
        <v>2.9</v>
      </c>
      <c r="E41" s="561">
        <f>'Step Free (2)'!H38</f>
        <v>305440.81964605447</v>
      </c>
      <c r="F41" s="541"/>
    </row>
    <row r="42" spans="1:6" ht="12.75" customHeight="1">
      <c r="A42" s="560" t="s">
        <v>1856</v>
      </c>
      <c r="B42" s="558" t="s">
        <v>1857</v>
      </c>
      <c r="C42" s="559">
        <v>2.8</v>
      </c>
      <c r="D42" s="559">
        <v>3.3</v>
      </c>
      <c r="E42" s="561">
        <f>'Step Free (2)'!H39</f>
        <v>323498.97621296649</v>
      </c>
      <c r="F42" s="541"/>
    </row>
    <row r="43" spans="1:6" ht="12.75" customHeight="1">
      <c r="A43" s="560" t="s">
        <v>1858</v>
      </c>
      <c r="B43" s="558" t="s">
        <v>1859</v>
      </c>
      <c r="C43" s="559">
        <v>3.6</v>
      </c>
      <c r="D43" s="559">
        <v>4</v>
      </c>
      <c r="E43" s="561">
        <f>'Step Free (2)'!H40</f>
        <v>328400.47585255682</v>
      </c>
      <c r="F43" s="541"/>
    </row>
    <row r="44" spans="1:6" ht="12.75" customHeight="1">
      <c r="A44" s="560" t="s">
        <v>1860</v>
      </c>
      <c r="B44" s="558" t="s">
        <v>1861</v>
      </c>
      <c r="C44" s="559">
        <v>4.4000000000000004</v>
      </c>
      <c r="D44" s="559">
        <v>4.9000000000000004</v>
      </c>
      <c r="E44" s="561">
        <f>'Step Free (2)'!H41</f>
        <v>336913.60680552968</v>
      </c>
      <c r="F44" s="541"/>
    </row>
    <row r="45" spans="1:6" ht="12.75" customHeight="1">
      <c r="A45" s="560" t="s">
        <v>1862</v>
      </c>
      <c r="B45" s="558" t="s">
        <v>1863</v>
      </c>
      <c r="C45" s="559">
        <v>5</v>
      </c>
      <c r="D45" s="559">
        <v>5.6</v>
      </c>
      <c r="E45" s="561">
        <f>'Step Free (2)'!H42</f>
        <v>398053.36546778888</v>
      </c>
      <c r="F45" s="541"/>
    </row>
    <row r="46" spans="1:6" ht="12.75" customHeight="1">
      <c r="A46" s="560" t="s">
        <v>1864</v>
      </c>
      <c r="B46" s="558" t="s">
        <v>1865</v>
      </c>
      <c r="C46" s="559">
        <v>5.4</v>
      </c>
      <c r="D46" s="559">
        <v>5.6</v>
      </c>
      <c r="E46" s="561">
        <f>'Step Free (2)'!H43</f>
        <v>405018.65442931204</v>
      </c>
      <c r="F46" s="541"/>
    </row>
    <row r="47" spans="1:6" ht="12.75" customHeight="1">
      <c r="A47" s="560" t="s">
        <v>1866</v>
      </c>
      <c r="B47" s="558" t="s">
        <v>1867</v>
      </c>
      <c r="C47" s="559">
        <v>7</v>
      </c>
      <c r="D47" s="559">
        <v>8.5</v>
      </c>
      <c r="E47" s="561">
        <f>'Step Free (2)'!H44</f>
        <v>413531.78538228484</v>
      </c>
      <c r="F47" s="541"/>
    </row>
    <row r="48" spans="1:6" ht="12.75" customHeight="1">
      <c r="A48" s="560" t="s">
        <v>1868</v>
      </c>
      <c r="B48" s="558" t="s">
        <v>1869</v>
      </c>
      <c r="C48" s="559">
        <v>9.3000000000000007</v>
      </c>
      <c r="D48" s="559">
        <v>11</v>
      </c>
      <c r="E48" s="561">
        <f>'Step Free (2)'!H45</f>
        <v>540196.85501591046</v>
      </c>
      <c r="F48" s="541"/>
    </row>
    <row r="49" spans="1:11" ht="12.75" customHeight="1">
      <c r="A49" s="560" t="s">
        <v>1870</v>
      </c>
      <c r="B49" s="558" t="s">
        <v>1871</v>
      </c>
      <c r="C49" s="559">
        <v>11.2</v>
      </c>
      <c r="D49" s="559">
        <v>13</v>
      </c>
      <c r="E49" s="561">
        <f>'Step Free (2)'!H46</f>
        <v>581730.615119808</v>
      </c>
      <c r="F49" s="541"/>
    </row>
    <row r="50" spans="1:11" ht="12.75" customHeight="1">
      <c r="A50" s="560" t="s">
        <v>1872</v>
      </c>
      <c r="B50" s="558" t="s">
        <v>1873</v>
      </c>
      <c r="C50" s="559">
        <v>14</v>
      </c>
      <c r="D50" s="559">
        <v>16.3</v>
      </c>
      <c r="E50" s="561">
        <f>'Step Free (2)'!H47</f>
        <v>640290.63712965127</v>
      </c>
      <c r="F50" s="541"/>
    </row>
    <row r="51" spans="1:11" ht="12.75" customHeight="1">
      <c r="A51" s="560" t="s">
        <v>1874</v>
      </c>
      <c r="B51" s="558" t="s">
        <v>1875</v>
      </c>
      <c r="C51" s="559">
        <v>16.8</v>
      </c>
      <c r="D51" s="559">
        <v>18</v>
      </c>
      <c r="E51" s="561">
        <f>'Step Free (2)'!H48</f>
        <v>665830.02998856967</v>
      </c>
      <c r="F51" s="541"/>
    </row>
    <row r="52" spans="1:11" ht="12.75" customHeight="1">
      <c r="A52" s="560" t="s">
        <v>1876</v>
      </c>
      <c r="B52" s="558" t="s">
        <v>1877</v>
      </c>
      <c r="C52" s="559" t="s">
        <v>243</v>
      </c>
      <c r="D52" s="559" t="s">
        <v>243</v>
      </c>
      <c r="E52" s="561">
        <f>'Step Free (2)'!H49</f>
        <v>33536.576481408003</v>
      </c>
      <c r="F52" s="529"/>
    </row>
    <row r="53" spans="1:11" ht="12.75" customHeight="1" thickBot="1">
      <c r="A53" s="562" t="s">
        <v>1878</v>
      </c>
      <c r="B53" s="563" t="s">
        <v>1879</v>
      </c>
      <c r="C53" s="564" t="s">
        <v>243</v>
      </c>
      <c r="D53" s="564" t="s">
        <v>243</v>
      </c>
      <c r="E53" s="565">
        <f>'Step Free (2)'!H50</f>
        <v>38696.049786240008</v>
      </c>
      <c r="F53" s="529"/>
    </row>
    <row r="54" spans="1:11" ht="12.75" customHeight="1">
      <c r="A54" s="2620" t="s">
        <v>1880</v>
      </c>
      <c r="B54" s="2621"/>
      <c r="C54" s="2621"/>
      <c r="D54" s="2621"/>
      <c r="E54" s="2622"/>
    </row>
    <row r="55" spans="1:11" ht="12.75" customHeight="1">
      <c r="A55" s="560" t="s">
        <v>1881</v>
      </c>
      <c r="B55" s="558" t="s">
        <v>1882</v>
      </c>
      <c r="C55" s="559">
        <v>2.2000000000000002</v>
      </c>
      <c r="D55" s="559">
        <v>2.8</v>
      </c>
      <c r="E55" s="561">
        <f>'Step Free (2)'!H52</f>
        <v>268292.61185126402</v>
      </c>
    </row>
    <row r="56" spans="1:11" ht="12.75" customHeight="1">
      <c r="A56" s="560" t="s">
        <v>1883</v>
      </c>
      <c r="B56" s="558" t="s">
        <v>1884</v>
      </c>
      <c r="C56" s="559">
        <v>2.8</v>
      </c>
      <c r="D56" s="559">
        <v>3.3</v>
      </c>
      <c r="E56" s="561">
        <f>'Step Free (2)'!H53</f>
        <v>281191.29511334409</v>
      </c>
    </row>
    <row r="57" spans="1:11" ht="12.75" customHeight="1">
      <c r="A57" s="560" t="s">
        <v>1885</v>
      </c>
      <c r="B57" s="558" t="s">
        <v>1886</v>
      </c>
      <c r="C57" s="559">
        <v>3.6</v>
      </c>
      <c r="D57" s="559">
        <v>4.2</v>
      </c>
      <c r="E57" s="561">
        <f>'Step Free (2)'!H54</f>
        <v>286350.76841817604</v>
      </c>
    </row>
    <row r="58" spans="1:11" ht="12.75" customHeight="1">
      <c r="A58" s="560" t="s">
        <v>1887</v>
      </c>
      <c r="B58" s="558" t="s">
        <v>1888</v>
      </c>
      <c r="C58" s="559">
        <v>5</v>
      </c>
      <c r="D58" s="559">
        <v>5.6</v>
      </c>
      <c r="E58" s="561">
        <f>'Step Free (2)'!H55</f>
        <v>326336.68653062399</v>
      </c>
    </row>
    <row r="59" spans="1:11" ht="12.75" customHeight="1">
      <c r="A59" s="560" t="s">
        <v>1889</v>
      </c>
      <c r="B59" s="558" t="s">
        <v>1890</v>
      </c>
      <c r="C59" s="559">
        <v>5.6</v>
      </c>
      <c r="D59" s="559">
        <v>6.5</v>
      </c>
      <c r="E59" s="561">
        <f>'Step Free (2)'!H56</f>
        <v>397279.44447206403</v>
      </c>
    </row>
    <row r="60" spans="1:11" ht="12.75" customHeight="1">
      <c r="A60" s="560" t="s">
        <v>1891</v>
      </c>
      <c r="B60" s="558" t="s">
        <v>1892</v>
      </c>
      <c r="C60" s="559">
        <v>7.1</v>
      </c>
      <c r="D60" s="559">
        <v>8.5</v>
      </c>
      <c r="E60" s="561">
        <f>'Step Free (2)'!H57</f>
        <v>433395.75760588807</v>
      </c>
    </row>
    <row r="61" spans="1:11" ht="12.75" customHeight="1">
      <c r="A61" s="560" t="s">
        <v>1893</v>
      </c>
      <c r="B61" s="558" t="s">
        <v>1894</v>
      </c>
      <c r="C61" s="559">
        <v>9</v>
      </c>
      <c r="D61" s="559">
        <v>10</v>
      </c>
      <c r="E61" s="561">
        <f>'Step Free (2)'!H58</f>
        <v>537617.11836349452</v>
      </c>
    </row>
    <row r="62" spans="1:11" ht="12.75" customHeight="1">
      <c r="A62" s="560" t="s">
        <v>1895</v>
      </c>
      <c r="B62" s="558" t="s">
        <v>1896</v>
      </c>
      <c r="C62" s="559">
        <v>11.2</v>
      </c>
      <c r="D62" s="559">
        <v>13</v>
      </c>
      <c r="E62" s="561">
        <f>'Step Free (2)'!H59</f>
        <v>538649.01302446087</v>
      </c>
    </row>
    <row r="63" spans="1:11" s="538" customFormat="1" ht="12.75" customHeight="1">
      <c r="A63" s="560" t="s">
        <v>1897</v>
      </c>
      <c r="B63" s="558" t="s">
        <v>1898</v>
      </c>
      <c r="C63" s="559">
        <v>14.2</v>
      </c>
      <c r="D63" s="559">
        <v>16.3</v>
      </c>
      <c r="E63" s="561">
        <f>'Step Free (2)'!H60</f>
        <v>577861.01014118409</v>
      </c>
      <c r="G63" s="529"/>
      <c r="H63" s="529"/>
      <c r="I63" s="529"/>
      <c r="J63" s="529"/>
      <c r="K63" s="529"/>
    </row>
    <row r="64" spans="1:11" s="538" customFormat="1" ht="12.75" customHeight="1">
      <c r="A64" s="560" t="s">
        <v>1899</v>
      </c>
      <c r="B64" s="558" t="s">
        <v>1900</v>
      </c>
      <c r="C64" s="559">
        <v>16</v>
      </c>
      <c r="D64" s="559">
        <v>18</v>
      </c>
      <c r="E64" s="561">
        <f>'Step Free (2)'!H61</f>
        <v>693949.15949990414</v>
      </c>
      <c r="G64" s="529"/>
      <c r="H64" s="529"/>
      <c r="I64" s="529"/>
      <c r="J64" s="529"/>
      <c r="K64" s="529"/>
    </row>
    <row r="65" spans="1:11" s="538" customFormat="1" ht="12.75" customHeight="1">
      <c r="A65" s="560" t="s">
        <v>1901</v>
      </c>
      <c r="B65" s="558" t="s">
        <v>1902</v>
      </c>
      <c r="C65" s="559">
        <v>22.4</v>
      </c>
      <c r="D65" s="559">
        <v>25</v>
      </c>
      <c r="E65" s="561">
        <f>'Step Free (2)'!H62</f>
        <v>921481.93224299536</v>
      </c>
      <c r="G65" s="529"/>
      <c r="H65" s="529"/>
      <c r="I65" s="529"/>
      <c r="J65" s="529"/>
      <c r="K65" s="529"/>
    </row>
    <row r="66" spans="1:11" s="538" customFormat="1" ht="12.75" customHeight="1">
      <c r="A66" s="560" t="s">
        <v>1903</v>
      </c>
      <c r="B66" s="558" t="s">
        <v>1904</v>
      </c>
      <c r="C66" s="559">
        <v>28</v>
      </c>
      <c r="D66" s="559">
        <v>31.5</v>
      </c>
      <c r="E66" s="561">
        <f>'Step Free (2)'!H63</f>
        <v>926383.43188258563</v>
      </c>
      <c r="G66" s="529"/>
      <c r="H66" s="529"/>
      <c r="I66" s="529"/>
      <c r="J66" s="529"/>
      <c r="K66" s="529"/>
    </row>
    <row r="67" spans="1:11" s="538" customFormat="1" ht="12.75" customHeight="1">
      <c r="A67" s="560" t="s">
        <v>1905</v>
      </c>
      <c r="B67" s="558" t="s">
        <v>1906</v>
      </c>
      <c r="C67" s="559">
        <v>2.2000000000000002</v>
      </c>
      <c r="D67" s="559">
        <v>2.8</v>
      </c>
      <c r="E67" s="561">
        <f>'Step Free (2)'!H64</f>
        <v>274483.97981706244</v>
      </c>
      <c r="G67" s="529"/>
      <c r="H67" s="529"/>
      <c r="I67" s="529"/>
      <c r="J67" s="529"/>
      <c r="K67" s="529"/>
    </row>
    <row r="68" spans="1:11" s="538" customFormat="1" ht="12.75" customHeight="1">
      <c r="A68" s="560" t="s">
        <v>1907</v>
      </c>
      <c r="B68" s="558" t="s">
        <v>1908</v>
      </c>
      <c r="C68" s="559">
        <v>2.8</v>
      </c>
      <c r="D68" s="559">
        <v>3.3</v>
      </c>
      <c r="E68" s="561">
        <f>'Step Free (2)'!H65</f>
        <v>286608.7420834176</v>
      </c>
      <c r="G68" s="529"/>
      <c r="H68" s="529"/>
      <c r="I68" s="529"/>
      <c r="J68" s="529"/>
      <c r="K68" s="529"/>
    </row>
    <row r="69" spans="1:11" s="538" customFormat="1" ht="12.75" customHeight="1">
      <c r="A69" s="560" t="s">
        <v>1909</v>
      </c>
      <c r="B69" s="558" t="s">
        <v>1910</v>
      </c>
      <c r="C69" s="559">
        <v>3.6</v>
      </c>
      <c r="D69" s="559">
        <v>4.2</v>
      </c>
      <c r="E69" s="561">
        <f>'Step Free (2)'!H66</f>
        <v>308278.52996371209</v>
      </c>
      <c r="G69" s="529"/>
      <c r="H69" s="529"/>
      <c r="I69" s="529"/>
      <c r="J69" s="529"/>
      <c r="K69" s="529"/>
    </row>
    <row r="70" spans="1:11" s="538" customFormat="1" ht="12.75" customHeight="1">
      <c r="A70" s="560" t="s">
        <v>1911</v>
      </c>
      <c r="B70" s="558" t="s">
        <v>1912</v>
      </c>
      <c r="C70" s="559">
        <v>4.5</v>
      </c>
      <c r="D70" s="559">
        <v>4.9000000000000004</v>
      </c>
      <c r="E70" s="561">
        <f>'Step Free (2)'!H67</f>
        <v>323241.00254772487</v>
      </c>
      <c r="G70" s="529"/>
      <c r="H70" s="529"/>
      <c r="I70" s="529"/>
      <c r="J70" s="529"/>
      <c r="K70" s="529"/>
    </row>
    <row r="71" spans="1:11" s="538" customFormat="1" ht="12.75" customHeight="1">
      <c r="A71" s="560" t="s">
        <v>1913</v>
      </c>
      <c r="B71" s="558" t="s">
        <v>1914</v>
      </c>
      <c r="C71" s="559">
        <v>5.6</v>
      </c>
      <c r="D71" s="559">
        <v>6.3</v>
      </c>
      <c r="E71" s="561">
        <f>'Step Free (2)'!H68</f>
        <v>417143.41669566726</v>
      </c>
      <c r="G71" s="529"/>
      <c r="H71" s="529"/>
      <c r="I71" s="529"/>
      <c r="J71" s="529"/>
      <c r="K71" s="529"/>
    </row>
    <row r="72" spans="1:11" s="538" customFormat="1" ht="12.75" customHeight="1" thickBot="1">
      <c r="A72" s="562" t="s">
        <v>1915</v>
      </c>
      <c r="B72" s="563" t="s">
        <v>1916</v>
      </c>
      <c r="C72" s="564">
        <v>7.1</v>
      </c>
      <c r="D72" s="564">
        <v>8.5</v>
      </c>
      <c r="E72" s="565">
        <f>'Step Free (2)'!H69</f>
        <v>452485.8088337665</v>
      </c>
      <c r="G72" s="529"/>
      <c r="H72" s="529"/>
      <c r="I72" s="529"/>
      <c r="J72" s="529"/>
      <c r="K72" s="529"/>
    </row>
    <row r="73" spans="1:11" s="538" customFormat="1" ht="12.75" customHeight="1">
      <c r="A73" s="2620" t="s">
        <v>1917</v>
      </c>
      <c r="B73" s="2621"/>
      <c r="C73" s="2621"/>
      <c r="D73" s="2621"/>
      <c r="E73" s="2622"/>
      <c r="G73" s="529"/>
      <c r="H73" s="529"/>
      <c r="I73" s="529"/>
      <c r="J73" s="529"/>
      <c r="K73" s="529"/>
    </row>
    <row r="74" spans="1:11" s="538" customFormat="1" ht="12.75" customHeight="1">
      <c r="A74" s="560" t="s">
        <v>1918</v>
      </c>
      <c r="B74" s="558" t="s">
        <v>1919</v>
      </c>
      <c r="C74" s="559">
        <v>5</v>
      </c>
      <c r="D74" s="559">
        <v>6</v>
      </c>
      <c r="E74" s="561">
        <f>'Step Free (2)'!H71</f>
        <v>644676.18943875853</v>
      </c>
      <c r="G74" s="529"/>
      <c r="H74" s="529"/>
      <c r="I74" s="529"/>
      <c r="J74" s="529"/>
      <c r="K74" s="529"/>
    </row>
    <row r="75" spans="1:11" s="538" customFormat="1" ht="12.75" customHeight="1">
      <c r="A75" s="560" t="s">
        <v>1920</v>
      </c>
      <c r="B75" s="558" t="s">
        <v>1921</v>
      </c>
      <c r="C75" s="559">
        <v>5.6</v>
      </c>
      <c r="D75" s="559">
        <v>6.5</v>
      </c>
      <c r="E75" s="561">
        <f>'Step Free (2)'!H72</f>
        <v>581472.64145456639</v>
      </c>
      <c r="G75" s="529"/>
      <c r="H75" s="529"/>
      <c r="I75" s="529"/>
      <c r="J75" s="529"/>
      <c r="K75" s="529"/>
    </row>
    <row r="76" spans="1:11" s="538" customFormat="1" ht="12.75" customHeight="1">
      <c r="A76" s="560" t="s">
        <v>1922</v>
      </c>
      <c r="B76" s="558" t="s">
        <v>1923</v>
      </c>
      <c r="C76" s="559">
        <v>7.1</v>
      </c>
      <c r="D76" s="559">
        <v>8.5</v>
      </c>
      <c r="E76" s="561">
        <f>'Step Free (2)'!H73</f>
        <v>660670.55668373767</v>
      </c>
      <c r="G76" s="529"/>
      <c r="H76" s="529"/>
      <c r="I76" s="529"/>
      <c r="J76" s="529"/>
      <c r="K76" s="529"/>
    </row>
    <row r="77" spans="1:11" s="538" customFormat="1" ht="12.75" customHeight="1">
      <c r="A77" s="560" t="s">
        <v>1924</v>
      </c>
      <c r="B77" s="558" t="s">
        <v>1925</v>
      </c>
      <c r="C77" s="559">
        <v>9</v>
      </c>
      <c r="D77" s="559">
        <v>10</v>
      </c>
      <c r="E77" s="561">
        <f>'Step Free (2)'!H74</f>
        <v>716650.84204116499</v>
      </c>
      <c r="G77" s="529"/>
      <c r="H77" s="529"/>
      <c r="I77" s="529"/>
      <c r="J77" s="529"/>
      <c r="K77" s="529"/>
    </row>
    <row r="78" spans="1:11" s="538" customFormat="1" ht="12.75" customHeight="1">
      <c r="A78" s="560" t="s">
        <v>1926</v>
      </c>
      <c r="B78" s="558" t="s">
        <v>1927</v>
      </c>
      <c r="C78" s="559">
        <v>11.2</v>
      </c>
      <c r="D78" s="559">
        <v>12.5</v>
      </c>
      <c r="E78" s="561">
        <f>'Step Free (2)'!H75</f>
        <v>727743.70964655373</v>
      </c>
      <c r="G78" s="529"/>
      <c r="H78" s="529"/>
      <c r="I78" s="529"/>
      <c r="J78" s="529"/>
      <c r="K78" s="529"/>
    </row>
    <row r="79" spans="1:11" ht="12.75" customHeight="1" thickBot="1">
      <c r="A79" s="562" t="s">
        <v>1928</v>
      </c>
      <c r="B79" s="563" t="s">
        <v>1929</v>
      </c>
      <c r="C79" s="564">
        <v>14</v>
      </c>
      <c r="D79" s="564">
        <v>16</v>
      </c>
      <c r="E79" s="565">
        <f>'Step Free (2)'!H76</f>
        <v>831191.14940843533</v>
      </c>
    </row>
    <row r="80" spans="1:11" ht="17.25" customHeight="1">
      <c r="A80" s="2609" t="s">
        <v>16</v>
      </c>
      <c r="B80" s="2610"/>
      <c r="C80" s="2610"/>
      <c r="D80" s="2610"/>
      <c r="E80" s="2611"/>
      <c r="F80" s="542"/>
      <c r="G80" s="543"/>
      <c r="H80" s="543"/>
      <c r="I80" s="544"/>
      <c r="J80" s="545"/>
    </row>
    <row r="81" spans="1:5" ht="12.75" customHeight="1">
      <c r="A81" s="2612" t="s">
        <v>1930</v>
      </c>
      <c r="B81" s="2613"/>
      <c r="C81" s="2613"/>
      <c r="D81" s="2613"/>
      <c r="E81" s="2614"/>
    </row>
    <row r="82" spans="1:5" ht="12.75" customHeight="1">
      <c r="A82" s="560" t="s">
        <v>1931</v>
      </c>
      <c r="B82" s="558" t="s">
        <v>1932</v>
      </c>
      <c r="C82" s="559" t="s">
        <v>243</v>
      </c>
      <c r="D82" s="559" t="s">
        <v>243</v>
      </c>
      <c r="E82" s="561">
        <f>'Step Free (2)'!H78</f>
        <v>75844.257581030412</v>
      </c>
    </row>
    <row r="83" spans="1:5" ht="12.75" customHeight="1">
      <c r="A83" s="560" t="s">
        <v>1933</v>
      </c>
      <c r="B83" s="558" t="s">
        <v>1934</v>
      </c>
      <c r="C83" s="559" t="s">
        <v>243</v>
      </c>
      <c r="D83" s="559" t="s">
        <v>243</v>
      </c>
      <c r="E83" s="561">
        <f>'Step Free (2)'!H79</f>
        <v>412757.86438656005</v>
      </c>
    </row>
    <row r="84" spans="1:5" ht="12.75" customHeight="1" thickBot="1">
      <c r="A84" s="562" t="s">
        <v>1935</v>
      </c>
      <c r="B84" s="563" t="s">
        <v>1936</v>
      </c>
      <c r="C84" s="564" t="s">
        <v>243</v>
      </c>
      <c r="D84" s="564" t="s">
        <v>243</v>
      </c>
      <c r="E84" s="565">
        <f>'Step Free (2)'!H80</f>
        <v>1083489.3940147203</v>
      </c>
    </row>
  </sheetData>
  <sheetProtection password="C617" sheet="1" objects="1" scenarios="1" selectLockedCells="1" selectUnlockedCells="1"/>
  <mergeCells count="15">
    <mergeCell ref="A80:E80"/>
    <mergeCell ref="A81:E81"/>
    <mergeCell ref="A33:E33"/>
    <mergeCell ref="A1:E1"/>
    <mergeCell ref="E2:E3"/>
    <mergeCell ref="A2:A3"/>
    <mergeCell ref="A24:E24"/>
    <mergeCell ref="A34:E34"/>
    <mergeCell ref="A40:E40"/>
    <mergeCell ref="A54:E54"/>
    <mergeCell ref="A73:E73"/>
    <mergeCell ref="C2:D2"/>
    <mergeCell ref="A4:E4"/>
    <mergeCell ref="A8:E8"/>
    <mergeCell ref="A17:E17"/>
  </mergeCells>
  <pageMargins left="0.74803149606299213" right="0.74803149606299213" top="0.98425196850393704" bottom="0.98425196850393704" header="0.51181102362204722" footer="0.51181102362204722"/>
  <pageSetup paperSize="9" scale="64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002060"/>
  </sheetPr>
  <dimension ref="A1:G43"/>
  <sheetViews>
    <sheetView view="pageBreakPreview" zoomScaleNormal="90" zoomScaleSheetLayoutView="100" workbookViewId="0">
      <selection activeCell="J11" sqref="J11"/>
    </sheetView>
  </sheetViews>
  <sheetFormatPr defaultRowHeight="12.75"/>
  <cols>
    <col min="1" max="1" width="13.85546875" style="1889" customWidth="1"/>
    <col min="2" max="2" width="15.42578125" style="1889" customWidth="1"/>
    <col min="3" max="3" width="17.5703125" style="1889" customWidth="1"/>
    <col min="4" max="4" width="8.7109375" style="1889" customWidth="1"/>
    <col min="5" max="5" width="14.7109375" style="1889" customWidth="1"/>
    <col min="6" max="6" width="14.42578125" style="1889" customWidth="1"/>
    <col min="7" max="7" width="16.140625" style="1889" customWidth="1"/>
    <col min="8" max="16384" width="9.140625" style="1889"/>
  </cols>
  <sheetData>
    <row r="1" spans="1:7" ht="16.5" thickBot="1">
      <c r="A1" s="4159" t="s">
        <v>3486</v>
      </c>
      <c r="B1" s="4160"/>
      <c r="C1" s="4160"/>
      <c r="D1" s="4160"/>
      <c r="E1" s="4160"/>
      <c r="F1" s="4160"/>
      <c r="G1" s="4161"/>
    </row>
    <row r="2" spans="1:7" ht="15.75">
      <c r="A2" s="4165" t="s">
        <v>3487</v>
      </c>
      <c r="B2" s="4165" t="s">
        <v>3156</v>
      </c>
      <c r="C2" s="4165"/>
      <c r="D2" s="2446"/>
      <c r="E2" s="4165" t="s">
        <v>3487</v>
      </c>
      <c r="F2" s="4165" t="s">
        <v>3156</v>
      </c>
      <c r="G2" s="4165"/>
    </row>
    <row r="3" spans="1:7" ht="15.75">
      <c r="A3" s="4165"/>
      <c r="B3" s="2369" t="s">
        <v>3488</v>
      </c>
      <c r="C3" s="2369" t="s">
        <v>3489</v>
      </c>
      <c r="D3" s="2446"/>
      <c r="E3" s="4165"/>
      <c r="F3" s="2369" t="s">
        <v>3488</v>
      </c>
      <c r="G3" s="2369" t="s">
        <v>3489</v>
      </c>
    </row>
    <row r="4" spans="1:7" ht="15.75">
      <c r="A4" s="4165" t="s">
        <v>3490</v>
      </c>
      <c r="B4" s="4165"/>
      <c r="C4" s="4165"/>
      <c r="D4" s="2446"/>
      <c r="E4" s="4165" t="s">
        <v>3491</v>
      </c>
      <c r="F4" s="4165"/>
      <c r="G4" s="4165"/>
    </row>
    <row r="5" spans="1:7" ht="15">
      <c r="A5" s="1945" t="s">
        <v>3492</v>
      </c>
      <c r="B5" s="1906">
        <f>'Осевые подпора 2 (2)'!B11*'Осевые подпора 2 (2)'!H11</f>
        <v>118272</v>
      </c>
      <c r="C5" s="1907">
        <f>'Осевые подпора 2 (2)'!C11*'Осевые подпора 2 (2)'!H11</f>
        <v>187368.72</v>
      </c>
      <c r="D5" s="1932"/>
      <c r="E5" s="1945" t="s">
        <v>3493</v>
      </c>
      <c r="F5" s="1906">
        <f>'Осевые подпора 2 (2)'!F11*'Осевые подпора 2 (2)'!H11</f>
        <v>267261.86666666664</v>
      </c>
      <c r="G5" s="1907">
        <f>'Осевые подпора 2 (2)'!G11*'Осевые подпора 2 (2)'!H11</f>
        <v>377341.06666666665</v>
      </c>
    </row>
    <row r="6" spans="1:7" ht="15">
      <c r="A6" s="1945" t="s">
        <v>3494</v>
      </c>
      <c r="B6" s="1906">
        <f>'Осевые подпора 2 (2)'!B12*'Осевые подпора 2 (2)'!H12</f>
        <v>123395.06666666665</v>
      </c>
      <c r="C6" s="1907">
        <f>'Осевые подпора 2 (2)'!C12*'Осевые подпора 2 (2)'!H12</f>
        <v>192491.78666666665</v>
      </c>
      <c r="D6" s="1932"/>
      <c r="E6" s="1945" t="s">
        <v>3495</v>
      </c>
      <c r="F6" s="1906">
        <f>'Осевые подпора 2 (2)'!F12*'Осевые подпора 2 (2)'!H12</f>
        <v>271276.13333333336</v>
      </c>
      <c r="G6" s="1907">
        <f>'Осевые подпора 2 (2)'!G12*'Осевые подпора 2 (2)'!H12</f>
        <v>381355.33333333337</v>
      </c>
    </row>
    <row r="7" spans="1:7" ht="15">
      <c r="A7" s="1945" t="s">
        <v>3496</v>
      </c>
      <c r="B7" s="1906">
        <f>'Осевые подпора 2 (2)'!B13*'Осевые подпора 2 (2)'!H13</f>
        <v>121485.46666666666</v>
      </c>
      <c r="C7" s="1907">
        <f>'Осевые подпора 2 (2)'!C13*'Осевые подпора 2 (2)'!H13</f>
        <v>190582.18666666665</v>
      </c>
      <c r="D7" s="1932"/>
      <c r="E7" s="1945" t="s">
        <v>3497</v>
      </c>
      <c r="F7" s="1906">
        <f>'Осевые подпора 2 (2)'!F13*'Осевые подпора 2 (2)'!H13</f>
        <v>282867.20000000001</v>
      </c>
      <c r="G7" s="1907">
        <f>'Осевые подпора 2 (2)'!G13*'Осевые подпора 2 (2)'!H13</f>
        <v>392946.4</v>
      </c>
    </row>
    <row r="8" spans="1:7" ht="15">
      <c r="A8" s="1945" t="s">
        <v>3498</v>
      </c>
      <c r="B8" s="1906">
        <f>'Осевые подпора 2 (2)'!B14*'Осевые подпора 2 (2)'!H14</f>
        <v>127265.60000000001</v>
      </c>
      <c r="C8" s="1907">
        <f>'Осевые подпора 2 (2)'!C14*'Осевые подпора 2 (2)'!H14</f>
        <v>196362.32</v>
      </c>
      <c r="D8" s="1932"/>
      <c r="E8" s="1945" t="s">
        <v>3499</v>
      </c>
      <c r="F8" s="1906">
        <f>'Осевые подпора 2 (2)'!F14*'Осевые подпора 2 (2)'!H14</f>
        <v>325432.8</v>
      </c>
      <c r="G8" s="1907">
        <f>'Осевые подпора 2 (2)'!G14*'Осевые подпора 2 (2)'!H14</f>
        <v>435512</v>
      </c>
    </row>
    <row r="9" spans="1:7" ht="15">
      <c r="A9" s="1945" t="s">
        <v>3500</v>
      </c>
      <c r="B9" s="1906">
        <f>'Осевые подпора 2 (2)'!B15*'Осевые подпора 2 (2)'!H15</f>
        <v>130273.73333333332</v>
      </c>
      <c r="C9" s="1907">
        <f>'Осевые подпора 2 (2)'!C15*'Осевые подпора 2 (2)'!H15</f>
        <v>199370.45333333334</v>
      </c>
      <c r="D9" s="1932"/>
      <c r="E9" s="1945" t="s">
        <v>3501</v>
      </c>
      <c r="F9" s="1906">
        <f>'Осевые подпора 2 (2)'!F15*'Осевые подпора 2 (2)'!H15</f>
        <v>332455.2</v>
      </c>
      <c r="G9" s="1907">
        <f>'Осевые подпора 2 (2)'!G15*'Осевые подпора 2 (2)'!H15</f>
        <v>442534.40000000002</v>
      </c>
    </row>
    <row r="10" spans="1:7" ht="15">
      <c r="A10" s="1945" t="s">
        <v>3502</v>
      </c>
      <c r="B10" s="1906">
        <f>'Осевые подпора 2 (2)'!B16*'Осевые подпора 2 (2)'!H16</f>
        <v>137686.26666666666</v>
      </c>
      <c r="C10" s="1907">
        <f>'Осевые подпора 2 (2)'!C16*'Осевые подпора 2 (2)'!H16</f>
        <v>206782.98666666669</v>
      </c>
      <c r="D10" s="1932"/>
      <c r="E10" s="1945" t="s">
        <v>3503</v>
      </c>
      <c r="F10" s="1906">
        <f>'Осевые подпора 2 (2)'!F16*'Осевые подпора 2 (2)'!H16</f>
        <v>282867.20000000001</v>
      </c>
      <c r="G10" s="1907">
        <f>'Осевые подпора 2 (2)'!G16*'Осевые подпора 2 (2)'!H16</f>
        <v>392946.4</v>
      </c>
    </row>
    <row r="11" spans="1:7" ht="15">
      <c r="A11" s="1945" t="s">
        <v>3504</v>
      </c>
      <c r="B11" s="1906">
        <f>'Осевые подпора 2 (2)'!B17*'Осевые подпора 2 (2)'!H17</f>
        <v>140745.73333333334</v>
      </c>
      <c r="C11" s="1907">
        <f>'Осевые подпора 2 (2)'!C17*'Осевые подпора 2 (2)'!H17</f>
        <v>209842.45333333331</v>
      </c>
      <c r="D11" s="1932"/>
      <c r="E11" s="1945" t="s">
        <v>3505</v>
      </c>
      <c r="F11" s="1906">
        <f>'Осевые подпора 2 (2)'!F17*'Осевые подпора 2 (2)'!H17</f>
        <v>292569.2</v>
      </c>
      <c r="G11" s="1907">
        <f>'Осевые подпора 2 (2)'!G17*'Осевые подпора 2 (2)'!H17</f>
        <v>402648.4</v>
      </c>
    </row>
    <row r="12" spans="1:7" ht="15.75" thickBot="1">
      <c r="A12" s="2442" t="s">
        <v>3506</v>
      </c>
      <c r="B12" s="2443">
        <f>'Осевые подпора 2 (2)'!B18*'Осевые подпора 2 (2)'!H18</f>
        <v>154338.80000000002</v>
      </c>
      <c r="C12" s="2301">
        <f>'Осевые подпора 2 (2)'!C18*'Осевые подпора 2 (2)'!H18</f>
        <v>223435.52000000002</v>
      </c>
      <c r="D12" s="1932"/>
      <c r="E12" s="1945" t="s">
        <v>3507</v>
      </c>
      <c r="F12" s="1906">
        <f>'Осевые подпора 2 (2)'!F18*'Осевые подпора 2 (2)'!H18</f>
        <v>299365.73333333334</v>
      </c>
      <c r="G12" s="1907">
        <f>'Осевые подпора 2 (2)'!G18*'Осевые подпора 2 (2)'!H18</f>
        <v>409444.93333333341</v>
      </c>
    </row>
    <row r="13" spans="1:7" ht="16.5" thickBot="1">
      <c r="A13" s="4162" t="s">
        <v>3508</v>
      </c>
      <c r="B13" s="4163"/>
      <c r="C13" s="4164"/>
      <c r="D13" s="1932"/>
      <c r="E13" s="1945" t="s">
        <v>3509</v>
      </c>
      <c r="F13" s="1906">
        <f>'Осевые подпора 2 (2)'!F19*'Осевые подпора 2 (2)'!H19</f>
        <v>330453.2</v>
      </c>
      <c r="G13" s="1907">
        <f>'Осевые подпора 2 (2)'!G19*'Осевые подпора 2 (2)'!H19</f>
        <v>440532.4</v>
      </c>
    </row>
    <row r="14" spans="1:7" ht="15">
      <c r="A14" s="2444" t="s">
        <v>3496</v>
      </c>
      <c r="B14" s="2445">
        <f>'Осевые подпора 2 (2)'!B20*'Осевые подпора 2 (2)'!H20</f>
        <v>182798</v>
      </c>
      <c r="C14" s="2295">
        <f>'Осевые подпора 2 (2)'!C20*'Осевые подпора 2 (2)'!H20</f>
        <v>253268.4</v>
      </c>
      <c r="D14" s="1932"/>
      <c r="E14" s="1945" t="s">
        <v>3510</v>
      </c>
      <c r="F14" s="1906">
        <f>'Осевые подпора 2 (2)'!F20*'Осевые подпора 2 (2)'!H20</f>
        <v>361550.93333333335</v>
      </c>
      <c r="G14" s="1907">
        <f>'Осевые подпора 2 (2)'!G20*'Осевые подпора 2 (2)'!H20</f>
        <v>471630.13333333342</v>
      </c>
    </row>
    <row r="15" spans="1:7" ht="15.75" thickBot="1">
      <c r="A15" s="1945" t="s">
        <v>3498</v>
      </c>
      <c r="B15" s="1906">
        <f>'Осевые подпора 2 (2)'!B21*'Осевые подпора 2 (2)'!H21</f>
        <v>188578.13333333333</v>
      </c>
      <c r="C15" s="1907">
        <f>'Осевые подпора 2 (2)'!C21*'Осевые подпора 2 (2)'!H21</f>
        <v>259048.5333333333</v>
      </c>
      <c r="D15" s="1932"/>
      <c r="E15" s="2442" t="s">
        <v>3511</v>
      </c>
      <c r="F15" s="2443">
        <f>'Осевые подпора 2 (2)'!F21*'Осевые подпора 2 (2)'!H21</f>
        <v>385708.4</v>
      </c>
      <c r="G15" s="2301">
        <f>'Осевые подпора 2 (2)'!G21*'Осевые подпора 2 (2)'!H21</f>
        <v>495787.60000000003</v>
      </c>
    </row>
    <row r="16" spans="1:7" ht="16.5" thickBot="1">
      <c r="A16" s="1945" t="s">
        <v>3512</v>
      </c>
      <c r="B16" s="1906">
        <f>'Осевые подпора 2 (2)'!B22*'Осевые подпора 2 (2)'!H22</f>
        <v>191586.26666666669</v>
      </c>
      <c r="C16" s="1907">
        <f>'Осевые подпора 2 (2)'!C22*'Осевые подпора 2 (2)'!H22</f>
        <v>262056.66666666672</v>
      </c>
      <c r="D16" s="1932"/>
      <c r="E16" s="4162" t="s">
        <v>3513</v>
      </c>
      <c r="F16" s="4163"/>
      <c r="G16" s="4164"/>
    </row>
    <row r="17" spans="1:7" ht="15">
      <c r="A17" s="1945" t="s">
        <v>3514</v>
      </c>
      <c r="B17" s="1906">
        <f>'Осевые подпора 2 (2)'!B23*'Осевые подпора 2 (2)'!H23</f>
        <v>198156.93333333332</v>
      </c>
      <c r="C17" s="1907">
        <f>'Осевые подпора 2 (2)'!C23*'Осевые подпора 2 (2)'!H23</f>
        <v>268627.33333333331</v>
      </c>
      <c r="D17" s="1932"/>
      <c r="E17" s="2444" t="s">
        <v>3515</v>
      </c>
      <c r="F17" s="2445">
        <f>'Осевые подпора 2 (2)'!F23*'Осевые подпора 2 (2)'!H23</f>
        <v>409865.86666666664</v>
      </c>
      <c r="G17" s="2295">
        <f>'Осевые подпора 2 (2)'!G23*'Осевые подпора 2 (2)'!H23</f>
        <v>528384.2666666666</v>
      </c>
    </row>
    <row r="18" spans="1:7" ht="15">
      <c r="A18" s="1945" t="s">
        <v>3504</v>
      </c>
      <c r="B18" s="1906">
        <f>'Осевые подпора 2 (2)'!B24*'Осевые подпора 2 (2)'!H24</f>
        <v>202058.26666666669</v>
      </c>
      <c r="C18" s="1907">
        <f>'Осевые подпора 2 (2)'!C24*'Осевые подпора 2 (2)'!H24</f>
        <v>272528.66666666669</v>
      </c>
      <c r="D18" s="1932"/>
      <c r="E18" s="1945" t="s">
        <v>3499</v>
      </c>
      <c r="F18" s="1906">
        <f>'Осевые подпора 2 (2)'!F24*'Осевые подпора 2 (2)'!H24</f>
        <v>439064.2666666666</v>
      </c>
      <c r="G18" s="1907">
        <f>'Осевые подпора 2 (2)'!G24*'Осевые подпора 2 (2)'!H24</f>
        <v>557582.66666666663</v>
      </c>
    </row>
    <row r="19" spans="1:7" ht="15">
      <c r="A19" s="1945" t="s">
        <v>3506</v>
      </c>
      <c r="B19" s="1906">
        <f>'Осевые подпора 2 (2)'!B25*'Осевые подпора 2 (2)'!H25</f>
        <v>215651.33333333331</v>
      </c>
      <c r="C19" s="1907">
        <f>'Осевые подпора 2 (2)'!C25*'Осевые подпора 2 (2)'!H25</f>
        <v>286121.73333333334</v>
      </c>
      <c r="D19" s="1932"/>
      <c r="E19" s="1945" t="s">
        <v>3501</v>
      </c>
      <c r="F19" s="1906">
        <f>'Осевые подпора 2 (2)'!F25*'Осевые подпора 2 (2)'!H25</f>
        <v>446086.66666666663</v>
      </c>
      <c r="G19" s="1907">
        <f>'Осевые подпора 2 (2)'!G25*'Осевые подпора 2 (2)'!H25</f>
        <v>564605.06666666665</v>
      </c>
    </row>
    <row r="20" spans="1:7" ht="15">
      <c r="A20" s="1945" t="s">
        <v>3516</v>
      </c>
      <c r="B20" s="1906">
        <f>'Осевые подпора 2 (2)'!B26*'Осевые подпора 2 (2)'!H26</f>
        <v>227961.06666666671</v>
      </c>
      <c r="C20" s="1907">
        <f>'Осевые подпора 2 (2)'!C26*'Осевые подпора 2 (2)'!H26</f>
        <v>298431.46666666667</v>
      </c>
      <c r="D20" s="1932"/>
      <c r="E20" s="1945" t="s">
        <v>3517</v>
      </c>
      <c r="F20" s="1906">
        <f>'Осевые подпора 2 (2)'!F26*'Осевые подпора 2 (2)'!H26</f>
        <v>475459.60000000003</v>
      </c>
      <c r="G20" s="1907">
        <f>'Осевые подпора 2 (2)'!G26*'Осевые подпора 2 (2)'!H26</f>
        <v>593978</v>
      </c>
    </row>
    <row r="21" spans="1:7" ht="15">
      <c r="A21" s="1945" t="s">
        <v>3518</v>
      </c>
      <c r="B21" s="1906">
        <f>'Осевые подпора 2 (2)'!B27*'Осевые подпора 2 (2)'!H27</f>
        <v>238361.2</v>
      </c>
      <c r="C21" s="1907">
        <f>'Осевые подпора 2 (2)'!C27*'Осевые подпора 2 (2)'!H27</f>
        <v>308831.60000000003</v>
      </c>
      <c r="D21" s="1932"/>
      <c r="E21" s="1945" t="s">
        <v>3519</v>
      </c>
      <c r="F21" s="1906">
        <f>'Осевые подпора 2 (2)'!F27*'Осевые подпора 2 (2)'!H27</f>
        <v>496475.46666666673</v>
      </c>
      <c r="G21" s="1907">
        <f>'Осевые подпора 2 (2)'!G27*'Осевые подпора 2 (2)'!H27</f>
        <v>614993.8666666667</v>
      </c>
    </row>
    <row r="22" spans="1:7" ht="15">
      <c r="A22" s="1945" t="s">
        <v>3520</v>
      </c>
      <c r="B22" s="1906">
        <f>'Осевые подпора 2 (2)'!B28*'Осевые подпора 2 (2)'!H28</f>
        <v>261789.73333333337</v>
      </c>
      <c r="C22" s="1907">
        <f>'Осевые подпора 2 (2)'!C28*'Осевые подпора 2 (2)'!H28</f>
        <v>332260.13333333336</v>
      </c>
      <c r="D22" s="1932"/>
      <c r="E22" s="1945" t="s">
        <v>3521</v>
      </c>
      <c r="F22" s="1906">
        <f>'Осевые подпора 2 (2)'!F28*'Осевые подпора 2 (2)'!H28</f>
        <v>571452.93333333335</v>
      </c>
      <c r="G22" s="1907">
        <f>'Осевые подпора 2 (2)'!G28*'Осевые подпора 2 (2)'!H28</f>
        <v>689971.33333333337</v>
      </c>
    </row>
    <row r="23" spans="1:7" ht="15.75" thickBot="1">
      <c r="A23" s="2442" t="s">
        <v>3522</v>
      </c>
      <c r="B23" s="2443">
        <f>'Осевые подпора 2 (2)'!B29*'Осевые подпора 2 (2)'!H29</f>
        <v>306593.46666666667</v>
      </c>
      <c r="C23" s="2301">
        <f>'Осевые подпора 2 (2)'!C29*'Осевые подпора 2 (2)'!H29</f>
        <v>377063.86666666664</v>
      </c>
      <c r="D23" s="1932"/>
      <c r="E23" s="1945" t="s">
        <v>3510</v>
      </c>
      <c r="F23" s="1906">
        <f>'Осевые подпора 2 (2)'!F29*'Осевые подпора 2 (2)'!H29</f>
        <v>475182.4</v>
      </c>
      <c r="G23" s="1907">
        <f>'Осевые подпора 2 (2)'!G29*'Осевые подпора 2 (2)'!H29</f>
        <v>593700.80000000005</v>
      </c>
    </row>
    <row r="24" spans="1:7" ht="16.5" thickBot="1">
      <c r="A24" s="4162" t="s">
        <v>3523</v>
      </c>
      <c r="B24" s="4163"/>
      <c r="C24" s="4164"/>
      <c r="D24" s="1932"/>
      <c r="E24" s="1945" t="s">
        <v>3511</v>
      </c>
      <c r="F24" s="1906">
        <f>'Осевые подпора 2 (2)'!F30*'Осевые подпора 2 (2)'!H30</f>
        <v>499339.8666666667</v>
      </c>
      <c r="G24" s="1907">
        <f>'Осевые подпора 2 (2)'!G30*'Осевые подпора 2 (2)'!H30</f>
        <v>617858.26666666672</v>
      </c>
    </row>
    <row r="25" spans="1:7" ht="15">
      <c r="A25" s="2444" t="s">
        <v>3524</v>
      </c>
      <c r="B25" s="2445">
        <f>'Осевые подпора 2 (2)'!B31*'Осевые подпора 2 (2)'!H31</f>
        <v>222950.93333333332</v>
      </c>
      <c r="C25" s="2295">
        <f>'Осевые подпора 2 (2)'!C31*'Осевые подпора 2 (2)'!H31</f>
        <v>305679.73333333334</v>
      </c>
      <c r="D25" s="1932"/>
      <c r="E25" s="1945" t="s">
        <v>3525</v>
      </c>
      <c r="F25" s="1906">
        <f>'Осевые подпора 2 (2)'!F31*'Осевые подпора 2 (2)'!H31</f>
        <v>558434.80000000005</v>
      </c>
      <c r="G25" s="1907">
        <f>'Осевые подпора 2 (2)'!G31*'Осевые подпора 2 (2)'!H31</f>
        <v>676953.20000000007</v>
      </c>
    </row>
    <row r="26" spans="1:7" ht="15">
      <c r="A26" s="1945" t="s">
        <v>3526</v>
      </c>
      <c r="B26" s="1906">
        <f>'Осевые подпора 2 (2)'!B32*'Осевые подпора 2 (2)'!H32</f>
        <v>224952.93333333332</v>
      </c>
      <c r="C26" s="1907">
        <f>'Осевые подпора 2 (2)'!C32*'Осевые подпора 2 (2)'!H32</f>
        <v>307681.73333333334</v>
      </c>
      <c r="D26" s="1932"/>
      <c r="E26" s="1945" t="s">
        <v>3527</v>
      </c>
      <c r="F26" s="1906">
        <f>'Осевые подпора 2 (2)'!F32*'Осевые подпора 2 (2)'!H32</f>
        <v>593844.53333333333</v>
      </c>
      <c r="G26" s="1907">
        <f>'Осевые подпора 2 (2)'!G32*'Осевые подпора 2 (2)'!H32</f>
        <v>712362.93333333335</v>
      </c>
    </row>
    <row r="27" spans="1:7" ht="15">
      <c r="A27" s="1945" t="s">
        <v>3512</v>
      </c>
      <c r="B27" s="1906">
        <f>'Осевые подпора 2 (2)'!B33*'Осевые подпора 2 (2)'!H33</f>
        <v>223967.33333333331</v>
      </c>
      <c r="C27" s="1907">
        <f>'Осевые подпора 2 (2)'!C33*'Осевые подпора 2 (2)'!H33</f>
        <v>306696.1333333333</v>
      </c>
      <c r="D27" s="1932"/>
      <c r="E27" s="1945" t="s">
        <v>3528</v>
      </c>
      <c r="F27" s="1906">
        <f>'Осевые подпора 2 (2)'!F33*'Осевые подпора 2 (2)'!H33</f>
        <v>663955.6</v>
      </c>
      <c r="G27" s="1907">
        <f>'Осевые подпора 2 (2)'!G33*'Осевые подпора 2 (2)'!H33</f>
        <v>782474</v>
      </c>
    </row>
    <row r="28" spans="1:7" ht="15.75" thickBot="1">
      <c r="A28" s="1945" t="s">
        <v>3514</v>
      </c>
      <c r="B28" s="1906">
        <f>'Осевые подпора 2 (2)'!B34*'Осевые подпора 2 (2)'!H34</f>
        <v>230538</v>
      </c>
      <c r="C28" s="1907">
        <f>'Осевые подпора 2 (2)'!C34*'Осевые подпора 2 (2)'!H34</f>
        <v>313266.8</v>
      </c>
      <c r="D28" s="1932"/>
      <c r="E28" s="2442" t="s">
        <v>3529</v>
      </c>
      <c r="F28" s="2443">
        <f>'Осевые подпора 2 (2)'!F34*'Осевые подпора 2 (2)'!H34</f>
        <v>669725.46666666667</v>
      </c>
      <c r="G28" s="2301">
        <f>'Осевые подпора 2 (2)'!G34*'Осевые подпора 2 (2)'!H34</f>
        <v>788243.8666666667</v>
      </c>
    </row>
    <row r="29" spans="1:7" ht="16.5" thickBot="1">
      <c r="A29" s="1945" t="s">
        <v>3530</v>
      </c>
      <c r="B29" s="1906">
        <f>'Осевые подпора 2 (2)'!B35*'Осевые подпора 2 (2)'!H35</f>
        <v>233987.6</v>
      </c>
      <c r="C29" s="1907">
        <f>'Осевые подпора 2 (2)'!C35*'Осевые подпора 2 (2)'!H35</f>
        <v>316716.40000000002</v>
      </c>
      <c r="D29" s="1932"/>
      <c r="E29" s="4162" t="s">
        <v>3531</v>
      </c>
      <c r="F29" s="4163"/>
      <c r="G29" s="4164"/>
    </row>
    <row r="30" spans="1:7" ht="15">
      <c r="A30" s="1945" t="s">
        <v>3503</v>
      </c>
      <c r="B30" s="1906">
        <f>'Осевые подпора 2 (2)'!B36*'Осевые подпора 2 (2)'!H36</f>
        <v>247590.93333333335</v>
      </c>
      <c r="C30" s="1907">
        <f>'Осевые подпора 2 (2)'!C36*'Осевые подпора 2 (2)'!H36</f>
        <v>330319.73333333334</v>
      </c>
      <c r="D30" s="1932"/>
      <c r="E30" s="2444" t="s">
        <v>3532</v>
      </c>
      <c r="F30" s="2445">
        <f>'Осевые подпора 2 (2)'!F36*'Осевые подпора 2 (2)'!H36</f>
        <v>492933.46666666673</v>
      </c>
      <c r="G30" s="2295">
        <f>'Осевые подпора 2 (2)'!G36*'Осевые подпора 2 (2)'!H36</f>
        <v>617180.66666666674</v>
      </c>
    </row>
    <row r="31" spans="1:7" ht="15">
      <c r="A31" s="1945" t="s">
        <v>3505</v>
      </c>
      <c r="B31" s="1906">
        <f>'Осевые подпора 2 (2)'!B37*'Осевые подпора 2 (2)'!H37</f>
        <v>257292.93333333335</v>
      </c>
      <c r="C31" s="1907">
        <f>'Осевые подпора 2 (2)'!C37*'Осевые подпора 2 (2)'!H37</f>
        <v>340021.73333333334</v>
      </c>
      <c r="D31" s="1932"/>
      <c r="E31" s="1945" t="s">
        <v>3519</v>
      </c>
      <c r="F31" s="1906">
        <f>'Осевые подпора 2 (2)'!F37*'Осевые подпора 2 (2)'!H37</f>
        <v>538301.8666666667</v>
      </c>
      <c r="G31" s="1907">
        <f>'Осевые подпора 2 (2)'!G37*'Осевые подпора 2 (2)'!H37</f>
        <v>662549.06666666677</v>
      </c>
    </row>
    <row r="32" spans="1:7" ht="15">
      <c r="A32" s="1945" t="s">
        <v>3507</v>
      </c>
      <c r="B32" s="1906">
        <f>'Осевые подпора 2 (2)'!B38*'Осевые подпора 2 (2)'!H38</f>
        <v>264089.46666666667</v>
      </c>
      <c r="C32" s="1907">
        <f>'Осевые подпора 2 (2)'!C38*'Осевые подпора 2 (2)'!H38</f>
        <v>346818.26666666666</v>
      </c>
      <c r="D32" s="1932"/>
      <c r="E32" s="1945" t="s">
        <v>3521</v>
      </c>
      <c r="F32" s="1906">
        <f>'Осевые подпора 2 (2)'!F38*'Осевые подпора 2 (2)'!H38</f>
        <v>613279.33333333337</v>
      </c>
      <c r="G32" s="1907">
        <f>'Осевые подпора 2 (2)'!G38*'Осевые подпора 2 (2)'!H38</f>
        <v>737526.53333333333</v>
      </c>
    </row>
    <row r="33" spans="1:7" ht="15">
      <c r="A33" s="1945" t="s">
        <v>3506</v>
      </c>
      <c r="B33" s="1906">
        <f>'Осевые подпора 2 (2)'!B39*'Осевые подпора 2 (2)'!H39</f>
        <v>248032.4</v>
      </c>
      <c r="C33" s="1907">
        <f>'Осевые подпора 2 (2)'!C39*'Осевые подпора 2 (2)'!H39</f>
        <v>330761.2</v>
      </c>
      <c r="D33" s="1932"/>
      <c r="E33" s="1945" t="s">
        <v>3533</v>
      </c>
      <c r="F33" s="1906">
        <f>'Осевые подпора 2 (2)'!F39*'Осевые подпора 2 (2)'!H39</f>
        <v>653360.4</v>
      </c>
      <c r="G33" s="1907">
        <f>'Осевые подпора 2 (2)'!G39*'Осевые подпора 2 (2)'!H39</f>
        <v>777607.6</v>
      </c>
    </row>
    <row r="34" spans="1:7" ht="15">
      <c r="A34" s="1945" t="s">
        <v>3516</v>
      </c>
      <c r="B34" s="1906">
        <f>'Осевые подпора 2 (2)'!B40*'Осевые подпора 2 (2)'!H40</f>
        <v>260342.13333333336</v>
      </c>
      <c r="C34" s="1907">
        <f>'Осевые подпора 2 (2)'!C40*'Осевые подпора 2 (2)'!H40</f>
        <v>343070.93333333335</v>
      </c>
      <c r="D34" s="1932"/>
      <c r="E34" s="1945" t="s">
        <v>3534</v>
      </c>
      <c r="F34" s="1906">
        <f>'Осевые подпора 2 (2)'!F40*'Осевые подпора 2 (2)'!H40</f>
        <v>798849.33333333337</v>
      </c>
      <c r="G34" s="1907">
        <f>'Осевые подпора 2 (2)'!G40*'Осевые подпора 2 (2)'!H40</f>
        <v>923096.53333333321</v>
      </c>
    </row>
    <row r="35" spans="1:7" ht="15">
      <c r="A35" s="1945" t="s">
        <v>3518</v>
      </c>
      <c r="B35" s="1906">
        <f>'Осевые подпора 2 (2)'!B41*'Осевые подпора 2 (2)'!H41</f>
        <v>270742.26666666666</v>
      </c>
      <c r="C35" s="1907">
        <f>'Осевые подпора 2 (2)'!C41*'Осевые подпора 2 (2)'!H41</f>
        <v>353471.06666666665</v>
      </c>
      <c r="D35" s="1932"/>
      <c r="E35" s="1945" t="s">
        <v>3535</v>
      </c>
      <c r="F35" s="1906">
        <f>'Осевые подпора 2 (2)'!F41*'Осевые подпора 2 (2)'!H41</f>
        <v>851630.26666666684</v>
      </c>
      <c r="G35" s="1907">
        <f>'Осевые подпора 2 (2)'!G41*'Осевые подпора 2 (2)'!H41</f>
        <v>975877.46666666679</v>
      </c>
    </row>
    <row r="36" spans="1:7" ht="15.75" thickBot="1">
      <c r="A36" s="1945" t="s">
        <v>3520</v>
      </c>
      <c r="B36" s="1906">
        <f>'Осевые подпора 2 (2)'!B42*'Осевые подпора 2 (2)'!H42</f>
        <v>294170.8</v>
      </c>
      <c r="C36" s="1907">
        <f>'Осевые подпора 2 (2)'!C42*'Осевые подпора 2 (2)'!H42</f>
        <v>376899.60000000003</v>
      </c>
      <c r="D36" s="1932"/>
      <c r="E36" s="1946" t="s">
        <v>3536</v>
      </c>
      <c r="F36" s="1912">
        <f>'Осевые подпора 2 (2)'!F42*'Осевые подпора 2 (2)'!H42</f>
        <v>1006472.1333333334</v>
      </c>
      <c r="G36" s="1913">
        <f>'Осевые подпора 2 (2)'!G42*'Осевые подпора 2 (2)'!H42</f>
        <v>1130719.3333333335</v>
      </c>
    </row>
    <row r="37" spans="1:7" ht="15.75" thickBot="1">
      <c r="A37" s="2442" t="s">
        <v>3522</v>
      </c>
      <c r="B37" s="2443">
        <f>'Осевые подпора 2 (2)'!B43*'Осевые подпора 2 (2)'!H43</f>
        <v>338974.53333333338</v>
      </c>
      <c r="C37" s="2301">
        <f>'Осевые подпора 2 (2)'!C43*'Осевые подпора 2 (2)'!H43</f>
        <v>421703.33333333343</v>
      </c>
      <c r="D37" s="1932"/>
      <c r="E37" s="1932"/>
      <c r="F37" s="1932"/>
      <c r="G37"/>
    </row>
    <row r="38" spans="1:7" ht="16.5" thickBot="1">
      <c r="A38" s="4162" t="s">
        <v>3537</v>
      </c>
      <c r="B38" s="4163"/>
      <c r="C38" s="4164"/>
      <c r="D38" s="1932"/>
      <c r="E38" s="1918" t="s">
        <v>3447</v>
      </c>
      <c r="F38" s="1932"/>
      <c r="G38"/>
    </row>
    <row r="39" spans="1:7" ht="15">
      <c r="A39" s="2444" t="s">
        <v>3503</v>
      </c>
      <c r="B39" s="2445">
        <f>'Осевые подпора 2 (2)'!B45*'Осевые подпора 2 (2)'!H45</f>
        <v>237488.5333333333</v>
      </c>
      <c r="C39" s="2295">
        <f>'Осевые подпора 2 (2)'!C45*'Осевые подпора 2 (2)'!H45</f>
        <v>331613.33333333331</v>
      </c>
      <c r="D39" s="1932"/>
      <c r="E39" s="1918" t="s">
        <v>3448</v>
      </c>
      <c r="F39" s="1932"/>
      <c r="G39"/>
    </row>
    <row r="40" spans="1:7" ht="15">
      <c r="A40" s="1945" t="s">
        <v>3505</v>
      </c>
      <c r="B40" s="1906">
        <f>'Осевые подпора 2 (2)'!B46*'Осевые подпора 2 (2)'!H46</f>
        <v>247190.5333333333</v>
      </c>
      <c r="C40" s="1907">
        <f>'Осевые подпора 2 (2)'!C46*'Осевые подпора 2 (2)'!H46</f>
        <v>341315.33333333331</v>
      </c>
      <c r="D40" s="1932"/>
      <c r="E40"/>
      <c r="F40" s="1932"/>
      <c r="G40"/>
    </row>
    <row r="41" spans="1:7" ht="15">
      <c r="A41" s="1945" t="s">
        <v>3509</v>
      </c>
      <c r="B41" s="1906">
        <f>'Осевые подпора 2 (2)'!B47*'Осевые подпора 2 (2)'!H47</f>
        <v>285074.53333333338</v>
      </c>
      <c r="C41" s="1907">
        <f>'Осевые подпора 2 (2)'!C47*'Осевые подпора 2 (2)'!H47</f>
        <v>379199.33333333337</v>
      </c>
      <c r="D41" s="1932"/>
      <c r="E41"/>
      <c r="F41" s="1932"/>
      <c r="G41"/>
    </row>
    <row r="42" spans="1:7" ht="15.75" thickBot="1">
      <c r="A42" s="1946" t="s">
        <v>3510</v>
      </c>
      <c r="B42" s="1912">
        <f>'Осевые подпора 2 (2)'!B48*'Осевые подпора 2 (2)'!H48</f>
        <v>316172.26666666666</v>
      </c>
      <c r="C42" s="1913">
        <f>'Осевые подпора 2 (2)'!C48*'Осевые подпора 2 (2)'!H48</f>
        <v>410297.06666666659</v>
      </c>
      <c r="D42" s="1932"/>
      <c r="E42"/>
      <c r="F42" s="1932"/>
      <c r="G42"/>
    </row>
    <row r="43" spans="1:7" ht="13.5" thickBot="1">
      <c r="A43"/>
      <c r="B43"/>
      <c r="C43"/>
      <c r="D43"/>
      <c r="E43"/>
      <c r="F43"/>
      <c r="G43"/>
    </row>
  </sheetData>
  <sheetProtection password="C617" sheet="1" objects="1" scenarios="1" selectLockedCells="1" selectUnlockedCells="1"/>
  <mergeCells count="12">
    <mergeCell ref="A38:C38"/>
    <mergeCell ref="A2:A3"/>
    <mergeCell ref="B2:C2"/>
    <mergeCell ref="E2:E3"/>
    <mergeCell ref="F2:G2"/>
    <mergeCell ref="A4:C4"/>
    <mergeCell ref="E4:G4"/>
    <mergeCell ref="A1:G1"/>
    <mergeCell ref="A13:C13"/>
    <mergeCell ref="E16:G16"/>
    <mergeCell ref="A24:C24"/>
    <mergeCell ref="E29:G29"/>
  </mergeCells>
  <pageMargins left="0.7" right="0.7" top="0.75" bottom="0.75" header="0.3" footer="0.3"/>
  <pageSetup paperSize="9" scale="8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002060"/>
  </sheetPr>
  <dimension ref="A1:H52"/>
  <sheetViews>
    <sheetView view="pageBreakPreview" zoomScaleNormal="100" zoomScaleSheetLayoutView="100" workbookViewId="0">
      <selection activeCell="H33" sqref="H33"/>
    </sheetView>
  </sheetViews>
  <sheetFormatPr defaultRowHeight="12.75"/>
  <cols>
    <col min="1" max="1" width="25.140625" style="1889" customWidth="1"/>
    <col min="2" max="2" width="16.85546875" style="1889" customWidth="1"/>
    <col min="3" max="3" width="11.28515625" style="1889" customWidth="1"/>
    <col min="4" max="4" width="11.5703125" style="1889" customWidth="1"/>
    <col min="5" max="5" width="12.5703125" style="1889" customWidth="1"/>
    <col min="6" max="6" width="10.42578125" style="1889" bestFit="1" customWidth="1"/>
    <col min="7" max="7" width="9.140625" style="1889"/>
    <col min="8" max="8" width="11.85546875" style="1889" customWidth="1"/>
    <col min="9" max="16384" width="9.140625" style="1889"/>
  </cols>
  <sheetData>
    <row r="1" spans="1:8" ht="16.5" customHeight="1">
      <c r="A1" s="4166" t="s">
        <v>3565</v>
      </c>
      <c r="B1" s="4166"/>
      <c r="C1" s="4166"/>
      <c r="D1" s="4166"/>
      <c r="E1" s="4166"/>
      <c r="F1" s="4166"/>
      <c r="G1" s="4166"/>
      <c r="H1" s="4166"/>
    </row>
    <row r="2" spans="1:8" ht="11.25" customHeight="1">
      <c r="A2" s="4166"/>
      <c r="B2" s="4166"/>
      <c r="C2" s="4166"/>
      <c r="D2" s="4166"/>
      <c r="E2" s="4166"/>
      <c r="F2" s="4166"/>
      <c r="G2" s="4166"/>
      <c r="H2" s="4166"/>
    </row>
    <row r="3" spans="1:8" ht="10.5" customHeight="1" thickBot="1">
      <c r="A3" s="4166"/>
      <c r="B3" s="4166"/>
      <c r="C3" s="4166"/>
      <c r="D3" s="4166"/>
      <c r="E3" s="4166"/>
      <c r="F3" s="4166"/>
      <c r="G3" s="4166"/>
      <c r="H3" s="4166"/>
    </row>
    <row r="4" spans="1:8" ht="32.25" customHeight="1">
      <c r="A4" s="4166" t="s">
        <v>3566</v>
      </c>
      <c r="B4" s="4166" t="s">
        <v>4012</v>
      </c>
      <c r="C4" s="4166" t="s">
        <v>3567</v>
      </c>
      <c r="D4" s="4166" t="s">
        <v>3568</v>
      </c>
      <c r="E4" s="4166" t="s">
        <v>4075</v>
      </c>
      <c r="F4" s="4166" t="s">
        <v>3570</v>
      </c>
      <c r="G4" s="4166" t="s">
        <v>3571</v>
      </c>
      <c r="H4" s="4166"/>
    </row>
    <row r="5" spans="1:8" ht="14.25" hidden="1" customHeight="1">
      <c r="A5" s="4166"/>
      <c r="B5" s="4166"/>
      <c r="C5" s="4166"/>
      <c r="D5" s="4166"/>
      <c r="E5" s="4166"/>
      <c r="F5" s="4166"/>
      <c r="G5" s="4166"/>
      <c r="H5" s="4166"/>
    </row>
    <row r="6" spans="1:8" ht="12.75" hidden="1" customHeight="1" thickBot="1">
      <c r="A6" s="4166"/>
      <c r="B6" s="4166"/>
      <c r="C6" s="4166"/>
      <c r="D6" s="4166"/>
      <c r="E6" s="4166"/>
      <c r="F6" s="4166"/>
      <c r="G6" s="4166"/>
      <c r="H6" s="4166"/>
    </row>
    <row r="7" spans="1:8" ht="15.75" thickBot="1">
      <c r="A7" s="4167"/>
      <c r="B7" s="4167"/>
      <c r="C7" s="2424" t="s">
        <v>3572</v>
      </c>
      <c r="D7" s="2424" t="s">
        <v>3573</v>
      </c>
      <c r="E7" s="4167"/>
      <c r="F7" s="2424" t="s">
        <v>3574</v>
      </c>
      <c r="G7" s="2424" t="s">
        <v>222</v>
      </c>
      <c r="H7" s="2424" t="s">
        <v>994</v>
      </c>
    </row>
    <row r="8" spans="1:8">
      <c r="A8" s="3824" t="s">
        <v>3575</v>
      </c>
      <c r="B8" s="3826">
        <f>'Канальные ВКК, ВКП (2)'!K16</f>
        <v>25009.600000000002</v>
      </c>
      <c r="C8" s="3767">
        <v>2300</v>
      </c>
      <c r="D8" s="3829">
        <v>8.2000000000000003E-2</v>
      </c>
      <c r="E8" s="3767">
        <v>250</v>
      </c>
      <c r="F8" s="3767">
        <v>310</v>
      </c>
      <c r="G8" s="1999" t="s">
        <v>3576</v>
      </c>
      <c r="H8" s="2000">
        <f>'Канальные ВКК, ВКП (2)'!M16</f>
        <v>15646.4</v>
      </c>
    </row>
    <row r="9" spans="1:8" ht="13.5" thickBot="1">
      <c r="A9" s="3825"/>
      <c r="B9" s="3827"/>
      <c r="C9" s="3828"/>
      <c r="D9" s="3830"/>
      <c r="E9" s="3828"/>
      <c r="F9" s="3828"/>
      <c r="G9" s="2005" t="s">
        <v>3577</v>
      </c>
      <c r="H9" s="2006">
        <f>'Канальные ВКК, ВКП (2)'!M17</f>
        <v>16324</v>
      </c>
    </row>
    <row r="10" spans="1:8">
      <c r="A10" s="3824" t="s">
        <v>3578</v>
      </c>
      <c r="B10" s="3826">
        <f>'Канальные ВКК, ВКП (2)'!K18</f>
        <v>25071.200000000001</v>
      </c>
      <c r="C10" s="3767">
        <v>2300</v>
      </c>
      <c r="D10" s="3829">
        <v>8.2000000000000003E-2</v>
      </c>
      <c r="E10" s="3767">
        <v>320</v>
      </c>
      <c r="F10" s="3767">
        <v>310</v>
      </c>
      <c r="G10" s="1999" t="s">
        <v>3576</v>
      </c>
      <c r="H10" s="2000">
        <f>'Канальные ВКК, ВКП (2)'!M18</f>
        <v>15646.4</v>
      </c>
    </row>
    <row r="11" spans="1:8" ht="13.5" thickBot="1">
      <c r="A11" s="3825"/>
      <c r="B11" s="3827"/>
      <c r="C11" s="3828"/>
      <c r="D11" s="3830"/>
      <c r="E11" s="3828"/>
      <c r="F11" s="3828"/>
      <c r="G11" s="2005" t="s">
        <v>3577</v>
      </c>
      <c r="H11" s="2006">
        <f>'Канальные ВКК, ВКП (2)'!M19</f>
        <v>16324</v>
      </c>
    </row>
    <row r="12" spans="1:8">
      <c r="A12" s="4169" t="s">
        <v>3579</v>
      </c>
      <c r="B12" s="3839">
        <f>'Канальные ВКК, ВКП (2)'!K20</f>
        <v>29013.600000000002</v>
      </c>
      <c r="C12" s="4168">
        <v>2700</v>
      </c>
      <c r="D12" s="4170">
        <v>8.5000000000000006E-2</v>
      </c>
      <c r="E12" s="4168">
        <v>700</v>
      </c>
      <c r="F12" s="4168">
        <v>420</v>
      </c>
      <c r="G12" s="2008" t="s">
        <v>3576</v>
      </c>
      <c r="H12" s="2009">
        <f>'Канальные ВКК, ВКП (2)'!M20</f>
        <v>15646.4</v>
      </c>
    </row>
    <row r="13" spans="1:8" ht="13.5" thickBot="1">
      <c r="A13" s="3825"/>
      <c r="B13" s="3827"/>
      <c r="C13" s="3828"/>
      <c r="D13" s="3830"/>
      <c r="E13" s="3828"/>
      <c r="F13" s="3828"/>
      <c r="G13" s="2005" t="s">
        <v>3577</v>
      </c>
      <c r="H13" s="2006">
        <f>'Канальные ВКК, ВКП (2)'!M21</f>
        <v>16324</v>
      </c>
    </row>
    <row r="14" spans="1:8">
      <c r="A14" s="3824" t="s">
        <v>3580</v>
      </c>
      <c r="B14" s="3826">
        <f>'Канальные ВКК, ВКП (2)'!K22</f>
        <v>32586.400000000001</v>
      </c>
      <c r="C14" s="3767">
        <v>2650</v>
      </c>
      <c r="D14" s="3829" t="s">
        <v>3581</v>
      </c>
      <c r="E14" s="3767">
        <v>950</v>
      </c>
      <c r="F14" s="3767">
        <v>500</v>
      </c>
      <c r="G14" s="1999" t="s">
        <v>3582</v>
      </c>
      <c r="H14" s="2000">
        <f>'Канальные ВКК, ВКП (2)'!M22</f>
        <v>16139.2</v>
      </c>
    </row>
    <row r="15" spans="1:8" ht="13.5" thickBot="1">
      <c r="A15" s="3825"/>
      <c r="B15" s="3827"/>
      <c r="C15" s="3828"/>
      <c r="D15" s="3830"/>
      <c r="E15" s="3828"/>
      <c r="F15" s="3828"/>
      <c r="G15" s="2005" t="s">
        <v>3583</v>
      </c>
      <c r="H15" s="2006">
        <f>'Канальные ВКК, ВКП (2)'!M23</f>
        <v>16632</v>
      </c>
    </row>
    <row r="16" spans="1:8">
      <c r="A16" s="3824" t="s">
        <v>3584</v>
      </c>
      <c r="B16" s="3826">
        <f>'Канальные ВКК, ВКП (2)'!K24</f>
        <v>35081.200000000004</v>
      </c>
      <c r="C16" s="3767">
        <v>2650</v>
      </c>
      <c r="D16" s="3829">
        <v>0.13500000000000001</v>
      </c>
      <c r="E16" s="3767">
        <v>950</v>
      </c>
      <c r="F16" s="3767">
        <v>500</v>
      </c>
      <c r="G16" s="1999" t="s">
        <v>3582</v>
      </c>
      <c r="H16" s="2000">
        <f>'Канальные ВКК, ВКП (2)'!M24</f>
        <v>16139.2</v>
      </c>
    </row>
    <row r="17" spans="1:8" ht="13.5" thickBot="1">
      <c r="A17" s="3825"/>
      <c r="B17" s="3827"/>
      <c r="C17" s="3828"/>
      <c r="D17" s="3830"/>
      <c r="E17" s="3828"/>
      <c r="F17" s="3828"/>
      <c r="G17" s="2005" t="s">
        <v>3583</v>
      </c>
      <c r="H17" s="2006">
        <f>'Канальные ВКК, ВКП (2)'!M25</f>
        <v>16632</v>
      </c>
    </row>
    <row r="18" spans="1:8">
      <c r="A18" s="3824" t="s">
        <v>3585</v>
      </c>
      <c r="B18" s="3826">
        <f>'Канальные ВКК, ВКП (2)'!K26</f>
        <v>51220.4</v>
      </c>
      <c r="C18" s="3767">
        <v>2700</v>
      </c>
      <c r="D18" s="3829">
        <v>0.22500000000000001</v>
      </c>
      <c r="E18" s="3767">
        <v>1800</v>
      </c>
      <c r="F18" s="3767">
        <v>700</v>
      </c>
      <c r="G18" s="1999" t="s">
        <v>3582</v>
      </c>
      <c r="H18" s="2000">
        <f>'Канальные ВКК, ВКП (2)'!M26</f>
        <v>16139.2</v>
      </c>
    </row>
    <row r="19" spans="1:8" ht="13.5" thickBot="1">
      <c r="A19" s="3831"/>
      <c r="B19" s="3832"/>
      <c r="C19" s="3768"/>
      <c r="D19" s="3833"/>
      <c r="E19" s="3768"/>
      <c r="F19" s="3768"/>
      <c r="G19" s="2002" t="s">
        <v>3583</v>
      </c>
      <c r="H19" s="2003">
        <f>'Канальные ВКК, ВКП (2)'!M27</f>
        <v>16632</v>
      </c>
    </row>
    <row r="20" spans="1:8">
      <c r="A20" s="3824" t="s">
        <v>3586</v>
      </c>
      <c r="B20" s="3826">
        <f>'Канальные ВКК, ВКП (2)'!K28</f>
        <v>116362.40000000001</v>
      </c>
      <c r="C20" s="3767">
        <v>1400</v>
      </c>
      <c r="D20" s="3829" t="s">
        <v>3587</v>
      </c>
      <c r="E20" s="4171">
        <v>2500</v>
      </c>
      <c r="F20" s="4171">
        <v>550</v>
      </c>
      <c r="G20" s="1999" t="s">
        <v>3582</v>
      </c>
      <c r="H20" s="2000">
        <f>'Канальные ВКК, ВКП (2)'!M28</f>
        <v>16139.2</v>
      </c>
    </row>
    <row r="21" spans="1:8" ht="13.5" thickBot="1">
      <c r="A21" s="3825"/>
      <c r="B21" s="3827"/>
      <c r="C21" s="3828"/>
      <c r="D21" s="3830"/>
      <c r="E21" s="4172"/>
      <c r="F21" s="4172"/>
      <c r="G21" s="2005" t="s">
        <v>3583</v>
      </c>
      <c r="H21" s="2006">
        <f>'Канальные ВКК, ВКП (2)'!M29</f>
        <v>16632</v>
      </c>
    </row>
    <row r="22" spans="1:8">
      <c r="A22" s="2010"/>
      <c r="B22" s="2011"/>
      <c r="C22" s="2012"/>
      <c r="D22" s="2013"/>
      <c r="E22" s="2014"/>
      <c r="F22" s="2014"/>
      <c r="G22" s="2014"/>
      <c r="H22" s="2014"/>
    </row>
    <row r="23" spans="1:8">
      <c r="A23" s="2010"/>
      <c r="B23" s="2011"/>
      <c r="C23" s="2012"/>
      <c r="D23" s="2013"/>
      <c r="E23" s="2014"/>
      <c r="F23" s="2014"/>
      <c r="G23" s="2014"/>
      <c r="H23" s="2014"/>
    </row>
    <row r="24" spans="1:8" ht="13.5" thickBot="1">
      <c r="A24" s="2015"/>
      <c r="B24" s="2015"/>
      <c r="C24" s="2015"/>
      <c r="D24" s="2015"/>
      <c r="E24" s="2015"/>
      <c r="F24" s="2015"/>
      <c r="G24" s="2015"/>
      <c r="H24" s="2015"/>
    </row>
    <row r="25" spans="1:8" ht="12.75" customHeight="1">
      <c r="A25" s="4173" t="s">
        <v>3588</v>
      </c>
      <c r="B25" s="4174"/>
      <c r="C25" s="4174"/>
      <c r="D25" s="4174"/>
      <c r="E25" s="4174"/>
      <c r="F25" s="4175"/>
      <c r="G25" s="2015"/>
      <c r="H25" s="2015"/>
    </row>
    <row r="26" spans="1:8" ht="13.5" customHeight="1" thickBot="1">
      <c r="A26" s="4176"/>
      <c r="B26" s="4177"/>
      <c r="C26" s="4177"/>
      <c r="D26" s="4177"/>
      <c r="E26" s="4177"/>
      <c r="F26" s="4178"/>
      <c r="G26" s="2015"/>
      <c r="H26" s="2015"/>
    </row>
    <row r="27" spans="1:8" ht="20.25" customHeight="1">
      <c r="A27" s="4173" t="s">
        <v>3589</v>
      </c>
      <c r="B27" s="2433" t="s">
        <v>3570</v>
      </c>
      <c r="C27" s="4174" t="s">
        <v>3590</v>
      </c>
      <c r="D27" s="4174" t="s">
        <v>3591</v>
      </c>
      <c r="E27" s="4174" t="s">
        <v>4075</v>
      </c>
      <c r="F27" s="4175" t="s">
        <v>4012</v>
      </c>
      <c r="G27" s="2015"/>
      <c r="H27" s="2015"/>
    </row>
    <row r="28" spans="1:8" ht="19.5" customHeight="1" thickBot="1">
      <c r="A28" s="4176"/>
      <c r="B28" s="2434" t="s">
        <v>3574</v>
      </c>
      <c r="C28" s="4177"/>
      <c r="D28" s="4177"/>
      <c r="E28" s="4177"/>
      <c r="F28" s="4178"/>
      <c r="G28" s="2015"/>
      <c r="H28" s="2015"/>
    </row>
    <row r="29" spans="1:8" ht="13.5" customHeight="1">
      <c r="A29" s="2428" t="s">
        <v>3595</v>
      </c>
      <c r="B29" s="2427">
        <v>250</v>
      </c>
      <c r="C29" s="2427">
        <v>0.33</v>
      </c>
      <c r="D29" s="2427">
        <v>1280</v>
      </c>
      <c r="E29" s="2427">
        <v>1200</v>
      </c>
      <c r="F29" s="2461">
        <f>'Канальные ВКК, ВКП (2)'!M37</f>
        <v>101147.2</v>
      </c>
      <c r="G29" s="2015"/>
      <c r="H29" s="2015"/>
    </row>
    <row r="30" spans="1:8" ht="12.75" customHeight="1">
      <c r="A30" s="2425" t="s">
        <v>3596</v>
      </c>
      <c r="B30" s="2429">
        <v>250</v>
      </c>
      <c r="C30" s="2429">
        <v>0.33</v>
      </c>
      <c r="D30" s="2429">
        <v>1270</v>
      </c>
      <c r="E30" s="2429">
        <v>1200</v>
      </c>
      <c r="F30" s="2430">
        <f>'Канальные ВКК, ВКП (2)'!M38</f>
        <v>100346.40000000001</v>
      </c>
      <c r="G30" s="2015"/>
      <c r="H30" s="2015"/>
    </row>
    <row r="31" spans="1:8" ht="12.75" customHeight="1">
      <c r="A31" s="2425" t="s">
        <v>3597</v>
      </c>
      <c r="B31" s="2429">
        <v>300</v>
      </c>
      <c r="C31" s="2429">
        <v>0.51</v>
      </c>
      <c r="D31" s="2429">
        <v>1320</v>
      </c>
      <c r="E31" s="2429">
        <v>1600</v>
      </c>
      <c r="F31" s="2430">
        <f>'Канальные ВКК, ВКП (2)'!M39</f>
        <v>115992.8</v>
      </c>
      <c r="G31" s="2015"/>
      <c r="H31" s="2015"/>
    </row>
    <row r="32" spans="1:8" ht="12" customHeight="1">
      <c r="A32" s="2425" t="s">
        <v>3598</v>
      </c>
      <c r="B32" s="2429">
        <v>310</v>
      </c>
      <c r="C32" s="2429">
        <v>0.49</v>
      </c>
      <c r="D32" s="2429">
        <v>1300</v>
      </c>
      <c r="E32" s="2429">
        <v>1800</v>
      </c>
      <c r="F32" s="2430">
        <f>'Канальные ВКК, ВКП (2)'!M40</f>
        <v>99728.151600000012</v>
      </c>
      <c r="G32" s="2015"/>
      <c r="H32" s="2015"/>
    </row>
    <row r="33" spans="1:8" ht="12.75" customHeight="1">
      <c r="A33" s="2425" t="s">
        <v>3599</v>
      </c>
      <c r="B33" s="2429">
        <v>110</v>
      </c>
      <c r="C33" s="2429">
        <v>0.27</v>
      </c>
      <c r="D33" s="2429">
        <v>900</v>
      </c>
      <c r="E33" s="2429">
        <v>1350</v>
      </c>
      <c r="F33" s="2430">
        <f>'Канальные ВКК, ВКП (2)'!M41</f>
        <v>109867.065</v>
      </c>
      <c r="G33" s="2015"/>
      <c r="H33" s="2015"/>
    </row>
    <row r="34" spans="1:8" ht="12" customHeight="1">
      <c r="A34" s="2425" t="s">
        <v>3600</v>
      </c>
      <c r="B34" s="2429">
        <v>120</v>
      </c>
      <c r="C34" s="2429">
        <v>0.3</v>
      </c>
      <c r="D34" s="2429">
        <v>930</v>
      </c>
      <c r="E34" s="2429">
        <v>1500</v>
      </c>
      <c r="F34" s="2430">
        <f>'Канальные ВКК, ВКП (2)'!M42</f>
        <v>102496.4556</v>
      </c>
      <c r="G34" s="2015"/>
      <c r="H34" s="2015"/>
    </row>
    <row r="35" spans="1:8" ht="11.25" customHeight="1">
      <c r="A35" s="2425" t="s">
        <v>3601</v>
      </c>
      <c r="B35" s="2429">
        <v>390</v>
      </c>
      <c r="C35" s="2429">
        <v>0.9</v>
      </c>
      <c r="D35" s="2429">
        <v>1330</v>
      </c>
      <c r="E35" s="2429">
        <v>2500</v>
      </c>
      <c r="F35" s="2430">
        <f>'Канальные ВКК, ВКП (2)'!M43</f>
        <v>125923.22820000003</v>
      </c>
      <c r="G35" s="2015"/>
      <c r="H35" s="2015"/>
    </row>
    <row r="36" spans="1:8" ht="11.25" customHeight="1">
      <c r="A36" s="2425" t="s">
        <v>3602</v>
      </c>
      <c r="B36" s="2429">
        <v>410</v>
      </c>
      <c r="C36" s="2429">
        <v>0.87</v>
      </c>
      <c r="D36" s="2429">
        <v>1400</v>
      </c>
      <c r="E36" s="2429">
        <v>2450</v>
      </c>
      <c r="F36" s="2430">
        <f>'Канальные ВКК, ВКП (2)'!M44</f>
        <v>112600.76520000001</v>
      </c>
      <c r="G36" s="2015"/>
      <c r="H36" s="2015"/>
    </row>
    <row r="37" spans="1:8" ht="12" customHeight="1">
      <c r="A37" s="2425" t="s">
        <v>3603</v>
      </c>
      <c r="B37" s="2429">
        <v>125</v>
      </c>
      <c r="C37" s="2429">
        <v>0.32</v>
      </c>
      <c r="D37" s="2429">
        <v>890</v>
      </c>
      <c r="E37" s="2429">
        <v>1420</v>
      </c>
      <c r="F37" s="2430">
        <f>'Канальные ВКК, ВКП (2)'!M45</f>
        <v>120801.86580000001</v>
      </c>
      <c r="G37" s="2015"/>
      <c r="H37" s="2015"/>
    </row>
    <row r="38" spans="1:8" ht="12" customHeight="1">
      <c r="A38" s="2425" t="s">
        <v>3604</v>
      </c>
      <c r="B38" s="2429">
        <v>140</v>
      </c>
      <c r="C38" s="2429">
        <v>0.32</v>
      </c>
      <c r="D38" s="2429">
        <v>910</v>
      </c>
      <c r="E38" s="2429">
        <v>1590</v>
      </c>
      <c r="F38" s="2430">
        <f>'Канальные ВКК, ВКП (2)'!M46</f>
        <v>113396.6526</v>
      </c>
      <c r="G38" s="2015"/>
      <c r="H38" s="2015"/>
    </row>
    <row r="39" spans="1:8" ht="12" customHeight="1">
      <c r="A39" s="2425" t="s">
        <v>3605</v>
      </c>
      <c r="B39" s="2429">
        <v>420</v>
      </c>
      <c r="C39" s="2429">
        <v>1.6</v>
      </c>
      <c r="D39" s="2429">
        <v>1360</v>
      </c>
      <c r="E39" s="2429">
        <v>2700</v>
      </c>
      <c r="F39" s="2430">
        <f>'Канальные ВКК, ВКП (2)'!M47</f>
        <v>189317.3898</v>
      </c>
      <c r="G39" s="2015"/>
      <c r="H39" s="2015"/>
    </row>
    <row r="40" spans="1:8" ht="12.75" customHeight="1">
      <c r="A40" s="2425" t="s">
        <v>3606</v>
      </c>
      <c r="B40" s="2429">
        <v>450</v>
      </c>
      <c r="C40" s="2429">
        <v>1.7</v>
      </c>
      <c r="D40" s="2429">
        <v>1360</v>
      </c>
      <c r="E40" s="2429">
        <v>3500</v>
      </c>
      <c r="F40" s="2430">
        <f>'Канальные ВКК, ВКП (2)'!M48</f>
        <v>182638.85640000002</v>
      </c>
      <c r="G40" s="2015"/>
      <c r="H40" s="2015"/>
    </row>
    <row r="41" spans="1:8" ht="13.5" customHeight="1">
      <c r="A41" s="2425" t="s">
        <v>3607</v>
      </c>
      <c r="B41" s="2429">
        <v>230</v>
      </c>
      <c r="C41" s="2429">
        <v>0.45</v>
      </c>
      <c r="D41" s="2429">
        <v>900</v>
      </c>
      <c r="E41" s="2429">
        <v>2470</v>
      </c>
      <c r="F41" s="2430">
        <f>'Канальные ВКК, ВКП (2)'!M49</f>
        <v>167136.35400000002</v>
      </c>
      <c r="G41" s="2015"/>
      <c r="H41" s="2015"/>
    </row>
    <row r="42" spans="1:8" ht="15">
      <c r="A42" s="2425" t="s">
        <v>3608</v>
      </c>
      <c r="B42" s="2429">
        <v>230</v>
      </c>
      <c r="C42" s="2429">
        <v>0.45</v>
      </c>
      <c r="D42" s="2429">
        <v>900</v>
      </c>
      <c r="E42" s="2429">
        <v>2470</v>
      </c>
      <c r="F42" s="2430">
        <f>'Канальные ВКК, ВКП (2)'!M50</f>
        <v>143744.18520000001</v>
      </c>
      <c r="G42" s="2015"/>
      <c r="H42" s="2015"/>
    </row>
    <row r="43" spans="1:8" ht="13.5" customHeight="1">
      <c r="A43" s="2425" t="s">
        <v>3609</v>
      </c>
      <c r="B43" s="2429">
        <v>610</v>
      </c>
      <c r="C43" s="2429">
        <v>2.2999999999999998</v>
      </c>
      <c r="D43" s="2429">
        <v>1360</v>
      </c>
      <c r="E43" s="2429">
        <v>4300</v>
      </c>
      <c r="F43" s="2430">
        <f>'Канальные ВКК, ВКП (2)'!M51</f>
        <v>236482.36920000002</v>
      </c>
      <c r="G43" s="2015"/>
      <c r="H43" s="2015"/>
    </row>
    <row r="44" spans="1:8" ht="12" customHeight="1">
      <c r="A44" s="2425" t="s">
        <v>3610</v>
      </c>
      <c r="B44" s="2429">
        <v>620</v>
      </c>
      <c r="C44" s="2429">
        <v>2.2000000000000002</v>
      </c>
      <c r="D44" s="2429">
        <v>1360</v>
      </c>
      <c r="E44" s="2429">
        <v>4200</v>
      </c>
      <c r="F44" s="2430">
        <f>'Канальные ВКК, ВКП (2)'!M52</f>
        <v>205754.1948</v>
      </c>
      <c r="G44" s="2015"/>
      <c r="H44" s="2015"/>
    </row>
    <row r="45" spans="1:8" ht="11.25" customHeight="1">
      <c r="A45" s="2425" t="s">
        <v>3611</v>
      </c>
      <c r="B45" s="2429">
        <v>260</v>
      </c>
      <c r="C45" s="2429">
        <v>0.72</v>
      </c>
      <c r="D45" s="2429">
        <v>870</v>
      </c>
      <c r="E45" s="2429">
        <v>2900</v>
      </c>
      <c r="F45" s="2430">
        <f>'Канальные ВКК, ВКП (2)'!M53</f>
        <v>215028.01320000002</v>
      </c>
      <c r="G45" s="2015"/>
      <c r="H45" s="2015"/>
    </row>
    <row r="46" spans="1:8" ht="12" customHeight="1">
      <c r="A46" s="2425" t="s">
        <v>3612</v>
      </c>
      <c r="B46" s="2429">
        <v>260</v>
      </c>
      <c r="C46" s="2429">
        <v>0.78</v>
      </c>
      <c r="D46" s="2429">
        <v>840</v>
      </c>
      <c r="E46" s="2429">
        <v>3500</v>
      </c>
      <c r="F46" s="2430">
        <f>'Канальные ВКК, ВКП (2)'!M54</f>
        <v>186860.52000000002</v>
      </c>
      <c r="G46" s="2015"/>
      <c r="H46" s="2015"/>
    </row>
    <row r="47" spans="1:8" ht="12" customHeight="1">
      <c r="A47" s="2425" t="s">
        <v>3613</v>
      </c>
      <c r="B47" s="2429">
        <v>790</v>
      </c>
      <c r="C47" s="2429">
        <v>3.5</v>
      </c>
      <c r="D47" s="2429">
        <v>1340</v>
      </c>
      <c r="E47" s="2429">
        <v>5600</v>
      </c>
      <c r="F47" s="2430">
        <f>'Канальные ВКК, ВКП (2)'!M55</f>
        <v>271501.41480000003</v>
      </c>
      <c r="G47" s="2015"/>
      <c r="H47" s="2015"/>
    </row>
    <row r="48" spans="1:8" ht="13.5" customHeight="1">
      <c r="A48" s="2425" t="s">
        <v>3614</v>
      </c>
      <c r="B48" s="2429">
        <v>300</v>
      </c>
      <c r="C48" s="2429">
        <v>1.1499999999999999</v>
      </c>
      <c r="D48" s="2429">
        <v>810</v>
      </c>
      <c r="E48" s="2429">
        <v>4500</v>
      </c>
      <c r="F48" s="2430">
        <f>'Канальные ВКК, ВКП (2)'!M56</f>
        <v>251915.66400000002</v>
      </c>
      <c r="G48" s="2015"/>
      <c r="H48" s="2015"/>
    </row>
    <row r="49" spans="1:8" ht="12" customHeight="1">
      <c r="A49" s="2425" t="s">
        <v>3615</v>
      </c>
      <c r="B49" s="2429">
        <v>1000</v>
      </c>
      <c r="C49" s="2429">
        <v>4.8</v>
      </c>
      <c r="D49" s="2429">
        <v>1400</v>
      </c>
      <c r="E49" s="2429">
        <v>6500</v>
      </c>
      <c r="F49" s="2430">
        <f>'Канальные ВКК, ВКП (2)'!M57</f>
        <v>372544.51080000005</v>
      </c>
      <c r="G49" s="2015"/>
      <c r="H49" s="2015"/>
    </row>
    <row r="50" spans="1:8" ht="12.75" customHeight="1">
      <c r="A50" s="2425" t="s">
        <v>3616</v>
      </c>
      <c r="B50" s="2429">
        <v>430</v>
      </c>
      <c r="C50" s="2429">
        <v>2.8</v>
      </c>
      <c r="D50" s="2429">
        <v>870</v>
      </c>
      <c r="E50" s="2429">
        <v>6900</v>
      </c>
      <c r="F50" s="2430">
        <f>'Канальные ВКК, ВКП (2)'!M58</f>
        <v>325171.90860000002</v>
      </c>
      <c r="G50" s="2015"/>
      <c r="H50" s="2015"/>
    </row>
    <row r="51" spans="1:8" ht="15.75" thickBot="1">
      <c r="A51" s="2426" t="s">
        <v>3617</v>
      </c>
      <c r="B51" s="2431">
        <v>650</v>
      </c>
      <c r="C51" s="2431">
        <v>1.8</v>
      </c>
      <c r="D51" s="2431">
        <v>1000</v>
      </c>
      <c r="E51" s="2431">
        <v>8890</v>
      </c>
      <c r="F51" s="2432">
        <f>'Канальные ВКК, ВКП (2)'!M59</f>
        <v>442167.35640000005</v>
      </c>
      <c r="G51" s="2015"/>
      <c r="H51" s="2015"/>
    </row>
    <row r="52" spans="1:8">
      <c r="A52" s="2010"/>
      <c r="B52" s="2038"/>
      <c r="C52" s="2012"/>
      <c r="D52" s="2038"/>
      <c r="E52" s="2039"/>
      <c r="F52" s="2015"/>
      <c r="G52" s="2015"/>
      <c r="H52" s="2015"/>
    </row>
  </sheetData>
  <sheetProtection password="C617" sheet="1" objects="1" scenarios="1" selectLockedCells="1" selectUnlockedCells="1"/>
  <mergeCells count="56">
    <mergeCell ref="F20:F21"/>
    <mergeCell ref="A25:F26"/>
    <mergeCell ref="A27:A28"/>
    <mergeCell ref="C27:C28"/>
    <mergeCell ref="D27:D28"/>
    <mergeCell ref="E27:E28"/>
    <mergeCell ref="F27:F28"/>
    <mergeCell ref="A20:A21"/>
    <mergeCell ref="B20:B21"/>
    <mergeCell ref="C20:C21"/>
    <mergeCell ref="D20:D21"/>
    <mergeCell ref="E20:E21"/>
    <mergeCell ref="F16:F17"/>
    <mergeCell ref="A18:A19"/>
    <mergeCell ref="B18:B19"/>
    <mergeCell ref="C18:C19"/>
    <mergeCell ref="D18:D19"/>
    <mergeCell ref="E18:E19"/>
    <mergeCell ref="F18:F19"/>
    <mergeCell ref="A16:A17"/>
    <mergeCell ref="B16:B17"/>
    <mergeCell ref="C16:C17"/>
    <mergeCell ref="D16:D17"/>
    <mergeCell ref="E16:E17"/>
    <mergeCell ref="F12:F13"/>
    <mergeCell ref="A14:A15"/>
    <mergeCell ref="B14:B15"/>
    <mergeCell ref="C14:C15"/>
    <mergeCell ref="D14:D15"/>
    <mergeCell ref="E14:E15"/>
    <mergeCell ref="F14:F15"/>
    <mergeCell ref="A12:A13"/>
    <mergeCell ref="B12:B13"/>
    <mergeCell ref="C12:C13"/>
    <mergeCell ref="D12:D13"/>
    <mergeCell ref="E12:E13"/>
    <mergeCell ref="F10:F11"/>
    <mergeCell ref="A8:A9"/>
    <mergeCell ref="B8:B9"/>
    <mergeCell ref="C8:C9"/>
    <mergeCell ref="D8:D9"/>
    <mergeCell ref="E8:E9"/>
    <mergeCell ref="A10:A11"/>
    <mergeCell ref="B10:B11"/>
    <mergeCell ref="C10:C11"/>
    <mergeCell ref="D10:D11"/>
    <mergeCell ref="E10:E11"/>
    <mergeCell ref="D4:D6"/>
    <mergeCell ref="E4:E7"/>
    <mergeCell ref="A1:H3"/>
    <mergeCell ref="G4:H6"/>
    <mergeCell ref="F8:F9"/>
    <mergeCell ref="F4:F6"/>
    <mergeCell ref="A4:A7"/>
    <mergeCell ref="B4:B7"/>
    <mergeCell ref="C4:C6"/>
  </mergeCells>
  <pageMargins left="0.75" right="0.75" top="1" bottom="1" header="0.5" footer="0.5"/>
  <pageSetup paperSize="9" scale="76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rgb="FF002060"/>
    <pageSetUpPr fitToPage="1"/>
  </sheetPr>
  <dimension ref="A1:I154"/>
  <sheetViews>
    <sheetView view="pageBreakPreview" zoomScaleNormal="100" zoomScaleSheetLayoutView="100" workbookViewId="0">
      <selection activeCell="K13" sqref="K13"/>
    </sheetView>
  </sheetViews>
  <sheetFormatPr defaultRowHeight="12.75"/>
  <cols>
    <col min="1" max="1" width="11.140625" style="1895" customWidth="1"/>
    <col min="2" max="2" width="10.140625" style="1895" customWidth="1"/>
    <col min="3" max="3" width="17.140625" style="1895" customWidth="1"/>
    <col min="4" max="4" width="15.5703125" style="1895" customWidth="1"/>
    <col min="5" max="5" width="3.28515625" style="1895" customWidth="1"/>
    <col min="6" max="6" width="6.140625" style="1895" customWidth="1"/>
    <col min="7" max="7" width="7.42578125" style="1895" customWidth="1"/>
    <col min="8" max="8" width="16.42578125" style="1895" customWidth="1"/>
    <col min="9" max="9" width="12.7109375" style="1895" customWidth="1"/>
    <col min="10" max="16384" width="9.140625" style="1895"/>
  </cols>
  <sheetData>
    <row r="1" spans="1:9" ht="27.75" customHeight="1">
      <c r="A1" s="4179" t="s">
        <v>3618</v>
      </c>
      <c r="B1" s="4179"/>
      <c r="C1" s="4179"/>
      <c r="D1" s="4179"/>
      <c r="E1"/>
      <c r="F1" s="4179" t="s">
        <v>3619</v>
      </c>
      <c r="G1" s="4179"/>
      <c r="H1" s="4179"/>
      <c r="I1" s="4179"/>
    </row>
    <row r="2" spans="1:9" ht="14.25" customHeight="1" thickBot="1">
      <c r="A2" s="4179" t="s">
        <v>3155</v>
      </c>
      <c r="B2" s="4184"/>
      <c r="C2" s="4185" t="s">
        <v>3156</v>
      </c>
      <c r="D2" s="4185"/>
      <c r="E2" s="2040"/>
      <c r="F2" s="4186" t="s">
        <v>230</v>
      </c>
      <c r="G2" s="4186"/>
      <c r="H2" s="4186"/>
      <c r="I2" s="2435" t="s">
        <v>3620</v>
      </c>
    </row>
    <row r="3" spans="1:9" ht="15.75" customHeight="1">
      <c r="A3" s="4187" t="s">
        <v>3160</v>
      </c>
      <c r="B3" s="4188" t="s">
        <v>3271</v>
      </c>
      <c r="C3" s="2437" t="s">
        <v>3621</v>
      </c>
      <c r="D3" s="2438" t="s">
        <v>3622</v>
      </c>
      <c r="E3" s="2040"/>
      <c r="F3" s="4187" t="s">
        <v>3623</v>
      </c>
      <c r="G3" s="4189"/>
      <c r="H3" s="4189"/>
      <c r="I3" s="2377">
        <f>'ДН, ВДН (2)'!I4*'ДН, ВДН (2)'!J4</f>
        <v>107867.84328320003</v>
      </c>
    </row>
    <row r="4" spans="1:9" ht="30.75" customHeight="1">
      <c r="A4" s="4180"/>
      <c r="B4" s="3860"/>
      <c r="C4" s="2044" t="s">
        <v>3273</v>
      </c>
      <c r="D4" s="2439" t="s">
        <v>3273</v>
      </c>
      <c r="E4" s="2040"/>
      <c r="F4" s="4180" t="s">
        <v>3624</v>
      </c>
      <c r="G4" s="4181"/>
      <c r="H4" s="4181"/>
      <c r="I4" s="2315">
        <f>'ДН, ВДН (2)'!I5*'ДН, ВДН (2)'!J5</f>
        <v>145793.25080320003</v>
      </c>
    </row>
    <row r="5" spans="1:9" ht="12" customHeight="1">
      <c r="A5" s="4190" t="s">
        <v>3625</v>
      </c>
      <c r="B5" s="4191"/>
      <c r="C5" s="4191"/>
      <c r="D5" s="4192"/>
      <c r="E5" s="2040"/>
      <c r="F5" s="4180" t="s">
        <v>3626</v>
      </c>
      <c r="G5" s="4181"/>
      <c r="H5" s="4181"/>
      <c r="I5" s="2315">
        <f>'ДН, ВДН (2)'!I6*'ДН, ВДН (2)'!J6</f>
        <v>175335.14718720005</v>
      </c>
    </row>
    <row r="6" spans="1:9" ht="12" customHeight="1">
      <c r="A6" s="2342">
        <v>3</v>
      </c>
      <c r="B6" s="2048">
        <v>3000</v>
      </c>
      <c r="C6" s="2436">
        <f>'ДН, ВДН (2)'!C7*'ДН, ВДН (2)'!J7</f>
        <v>118121.59073770739</v>
      </c>
      <c r="D6" s="2440"/>
      <c r="E6" s="2040"/>
      <c r="F6" s="4180" t="s">
        <v>3627</v>
      </c>
      <c r="G6" s="4181"/>
      <c r="H6" s="4181"/>
      <c r="I6" s="2315">
        <f>'ДН, ВДН (2)'!I7*'ДН, ВДН (2)'!J7</f>
        <v>229308.99031040003</v>
      </c>
    </row>
    <row r="7" spans="1:9" ht="12" customHeight="1">
      <c r="A7" s="4190" t="s">
        <v>3628</v>
      </c>
      <c r="B7" s="4191"/>
      <c r="C7" s="4191"/>
      <c r="D7" s="4192"/>
      <c r="E7" s="2040"/>
      <c r="F7" s="4180" t="s">
        <v>3629</v>
      </c>
      <c r="G7" s="4181"/>
      <c r="H7" s="4181"/>
      <c r="I7" s="2315">
        <f>'ДН, ВДН (2)'!I8*'ДН, ВДН (2)'!J8</f>
        <v>243281.50887040005</v>
      </c>
    </row>
    <row r="8" spans="1:9" ht="12" customHeight="1">
      <c r="A8" s="2342">
        <v>1.5</v>
      </c>
      <c r="B8" s="2048">
        <v>3000</v>
      </c>
      <c r="C8" s="2436">
        <f>'ДН, ВДН (2)'!C9*'ДН, ВДН (2)'!J9</f>
        <v>111980.4810780448</v>
      </c>
      <c r="D8" s="2440"/>
      <c r="E8" s="2040"/>
      <c r="F8" s="4180" t="s">
        <v>3630</v>
      </c>
      <c r="G8" s="4181"/>
      <c r="H8" s="4181"/>
      <c r="I8" s="2315">
        <f>'ДН, ВДН (2)'!I9*'ДН, ВДН (2)'!J9</f>
        <v>346422.64873216004</v>
      </c>
    </row>
    <row r="9" spans="1:9" ht="12" customHeight="1">
      <c r="A9" s="2342">
        <v>3</v>
      </c>
      <c r="B9" s="2048">
        <v>3000</v>
      </c>
      <c r="C9" s="2436">
        <f>'ДН, ВДН (2)'!C10*'ДН, ВДН (2)'!J10</f>
        <v>118576.48774953422</v>
      </c>
      <c r="D9" s="2440"/>
      <c r="E9" s="2040"/>
      <c r="F9" s="4180" t="s">
        <v>3631</v>
      </c>
      <c r="G9" s="4181"/>
      <c r="H9" s="4181"/>
      <c r="I9" s="2315">
        <f>'ДН, ВДН (2)'!I10*'ДН, ВДН (2)'!J10</f>
        <v>563771.16315520019</v>
      </c>
    </row>
    <row r="10" spans="1:9" ht="12" customHeight="1" thickBot="1">
      <c r="A10" s="4190" t="s">
        <v>3632</v>
      </c>
      <c r="B10" s="4191"/>
      <c r="C10" s="4191"/>
      <c r="D10" s="4192"/>
      <c r="E10" s="2040"/>
      <c r="F10" s="4193" t="s">
        <v>3633</v>
      </c>
      <c r="G10" s="4194"/>
      <c r="H10" s="4194"/>
      <c r="I10" s="2379">
        <f>'ДН, ВДН (2)'!I11*'ДН, ВДН (2)'!J11</f>
        <v>770500.56347264012</v>
      </c>
    </row>
    <row r="11" spans="1:9" ht="12" customHeight="1">
      <c r="A11" s="2342" t="s">
        <v>3634</v>
      </c>
      <c r="B11" s="2048">
        <v>1500</v>
      </c>
      <c r="C11" s="2436">
        <f>'ДН, ВДН (2)'!C12*'ДН, ВДН (2)'!J12</f>
        <v>123959.43572281867</v>
      </c>
      <c r="D11" s="2440"/>
      <c r="E11" s="2040"/>
      <c r="F11" s="2040"/>
      <c r="G11" s="2040"/>
      <c r="H11" s="2040"/>
      <c r="I11"/>
    </row>
    <row r="12" spans="1:9" ht="12" customHeight="1">
      <c r="A12" s="2342">
        <v>5.5</v>
      </c>
      <c r="B12" s="2048">
        <v>3000</v>
      </c>
      <c r="C12" s="2436">
        <f>'ДН, ВДН (2)'!C13*'ДН, ВДН (2)'!J13</f>
        <v>127522.79564879574</v>
      </c>
      <c r="D12" s="2440"/>
      <c r="E12" s="2040"/>
      <c r="F12" s="2040"/>
      <c r="G12" s="2040"/>
      <c r="H12" s="2040"/>
      <c r="I12"/>
    </row>
    <row r="13" spans="1:9" ht="12" customHeight="1">
      <c r="A13" s="4190" t="s">
        <v>3635</v>
      </c>
      <c r="B13" s="4191"/>
      <c r="C13" s="4191"/>
      <c r="D13" s="4192"/>
      <c r="E13" s="2040"/>
      <c r="F13" s="2040"/>
      <c r="G13" s="2040"/>
      <c r="H13" s="2040"/>
      <c r="I13"/>
    </row>
    <row r="14" spans="1:9" ht="12" customHeight="1">
      <c r="A14" s="2342">
        <v>4</v>
      </c>
      <c r="B14" s="2048">
        <v>1000</v>
      </c>
      <c r="C14" s="2436">
        <f>'ДН, ВДН (2)'!C15*'ДН, ВДН (2)'!J15</f>
        <v>316759.95256876852</v>
      </c>
      <c r="D14" s="2260">
        <f>'ДН, ВДН (2)'!D15*'ДН, ВДН (2)'!J15</f>
        <v>687583.72575526231</v>
      </c>
      <c r="E14" s="2040"/>
      <c r="F14" s="2040"/>
      <c r="G14" s="2040"/>
      <c r="H14" s="2040"/>
      <c r="I14"/>
    </row>
    <row r="15" spans="1:9" ht="12" customHeight="1">
      <c r="A15" s="2342">
        <v>5.5</v>
      </c>
      <c r="B15" s="2048">
        <v>1500</v>
      </c>
      <c r="C15" s="2436">
        <f>'ДН, ВДН (2)'!C16*'ДН, ВДН (2)'!J16</f>
        <v>316759.95256876852</v>
      </c>
      <c r="D15" s="2260">
        <f>'ДН, ВДН (2)'!D16*'ДН, ВДН (2)'!J16</f>
        <v>687583.72575526231</v>
      </c>
      <c r="E15" s="2040"/>
      <c r="F15" s="2040"/>
      <c r="G15" s="2040"/>
      <c r="H15" s="2040"/>
      <c r="I15"/>
    </row>
    <row r="16" spans="1:9" ht="12" customHeight="1">
      <c r="A16" s="4190" t="s">
        <v>3636</v>
      </c>
      <c r="B16" s="4191"/>
      <c r="C16" s="4191"/>
      <c r="D16" s="4192"/>
      <c r="E16" s="2040"/>
      <c r="F16" s="2040"/>
      <c r="G16" s="2040"/>
      <c r="H16" s="2040"/>
      <c r="I16"/>
    </row>
    <row r="17" spans="1:9" ht="12" customHeight="1">
      <c r="A17" s="2342">
        <v>11</v>
      </c>
      <c r="B17" s="2048">
        <v>1000</v>
      </c>
      <c r="C17" s="2436">
        <f>'ДН, ВДН (2)'!C18*'ДН, ВДН (2)'!J18</f>
        <v>469217.84368066618</v>
      </c>
      <c r="D17" s="2260">
        <f>'ДН, ВДН (2)'!D18*'ДН, ВДН (2)'!J18</f>
        <v>915472.99930363556</v>
      </c>
      <c r="E17" s="2040"/>
      <c r="F17" s="2040"/>
      <c r="G17" s="2040"/>
      <c r="H17" s="2040"/>
      <c r="I17"/>
    </row>
    <row r="18" spans="1:9" ht="12" customHeight="1">
      <c r="A18" s="2342">
        <v>15</v>
      </c>
      <c r="B18" s="2048">
        <v>1500</v>
      </c>
      <c r="C18" s="2436">
        <f>'ДН, ВДН (2)'!C19*'ДН, ВДН (2)'!J19</f>
        <v>469217.84368066618</v>
      </c>
      <c r="D18" s="2260">
        <f>'ДН, ВДН (2)'!D19*'ДН, ВДН (2)'!J19</f>
        <v>915472.99930363556</v>
      </c>
      <c r="E18" s="2040"/>
      <c r="F18" s="2040"/>
      <c r="G18" s="2040"/>
      <c r="H18" s="2040"/>
      <c r="I18"/>
    </row>
    <row r="19" spans="1:9" ht="12" customHeight="1">
      <c r="A19" s="4190" t="s">
        <v>3637</v>
      </c>
      <c r="B19" s="4191"/>
      <c r="C19" s="4191"/>
      <c r="D19" s="4192"/>
      <c r="E19" s="2040"/>
      <c r="F19" s="2040"/>
      <c r="G19" s="2040"/>
      <c r="H19" s="2040"/>
      <c r="I19"/>
    </row>
    <row r="20" spans="1:9" ht="12" customHeight="1">
      <c r="A20" s="2342">
        <v>11</v>
      </c>
      <c r="B20" s="2048">
        <v>1000</v>
      </c>
      <c r="C20" s="2436">
        <f>'ДН, ВДН (2)'!C21*'ДН, ВДН (2)'!J21</f>
        <v>486908.28302948835</v>
      </c>
      <c r="D20" s="2260">
        <f>'ДН, ВДН (2)'!D21*'ДН, ВДН (2)'!J21</f>
        <v>1058256.2495144233</v>
      </c>
      <c r="E20" s="2040"/>
      <c r="F20" s="2040"/>
      <c r="G20" s="2040"/>
      <c r="H20" s="2040"/>
      <c r="I20"/>
    </row>
    <row r="21" spans="1:9" ht="12" customHeight="1">
      <c r="A21" s="2342">
        <v>15</v>
      </c>
      <c r="B21" s="2048">
        <v>1500</v>
      </c>
      <c r="C21" s="2436">
        <f>'ДН, ВДН (2)'!C22*'ДН, ВДН (2)'!J22</f>
        <v>491120.29239825549</v>
      </c>
      <c r="D21" s="2260">
        <f>'ДН, ВДН (2)'!D22*'ДН, ВДН (2)'!J22</f>
        <v>1058256.2495144233</v>
      </c>
      <c r="E21" s="2040"/>
      <c r="F21" s="2040"/>
      <c r="G21" s="2040"/>
      <c r="H21" s="2040"/>
      <c r="I21"/>
    </row>
    <row r="22" spans="1:9" ht="12" customHeight="1">
      <c r="A22" s="4190" t="s">
        <v>3638</v>
      </c>
      <c r="B22" s="4191"/>
      <c r="C22" s="4191"/>
      <c r="D22" s="4192"/>
      <c r="E22" s="2040"/>
      <c r="F22" s="2040"/>
      <c r="G22" s="2040"/>
      <c r="H22" s="2040"/>
      <c r="I22"/>
    </row>
    <row r="23" spans="1:9" ht="11.25" customHeight="1">
      <c r="A23" s="2342">
        <v>11</v>
      </c>
      <c r="B23" s="2048">
        <v>1000</v>
      </c>
      <c r="C23" s="2436">
        <f>'ДН, ВДН (2)'!C24*'ДН, ВДН (2)'!J24</f>
        <v>598947.73223869596</v>
      </c>
      <c r="D23" s="2260">
        <f>'ДН, ВДН (2)'!D24*'ДН, ВДН (2)'!J24</f>
        <v>1075644.1900085795</v>
      </c>
      <c r="E23" s="2040"/>
      <c r="F23" s="2040"/>
      <c r="G23" s="2040"/>
      <c r="H23" s="2040"/>
      <c r="I23"/>
    </row>
    <row r="24" spans="1:9" ht="12" customHeight="1">
      <c r="A24" s="2342">
        <v>30</v>
      </c>
      <c r="B24" s="2048">
        <v>1500</v>
      </c>
      <c r="C24" s="2436">
        <f>'ДН, ВДН (2)'!C25*'ДН, ВДН (2)'!J25</f>
        <v>724676.21189639682</v>
      </c>
      <c r="D24" s="2260">
        <f>'ДН, ВДН (2)'!D25*'ДН, ВДН (2)'!J25</f>
        <v>1203143.6281508754</v>
      </c>
      <c r="E24" s="2040"/>
      <c r="F24" t="s">
        <v>3639</v>
      </c>
      <c r="G24"/>
      <c r="H24"/>
      <c r="I24"/>
    </row>
    <row r="25" spans="1:9" ht="12" customHeight="1">
      <c r="A25" s="4190" t="s">
        <v>3640</v>
      </c>
      <c r="B25" s="4191"/>
      <c r="C25" s="4191"/>
      <c r="D25" s="4192"/>
      <c r="E25" s="2040"/>
      <c r="F25" t="s">
        <v>3641</v>
      </c>
      <c r="G25"/>
      <c r="H25"/>
      <c r="I25"/>
    </row>
    <row r="26" spans="1:9" ht="13.5" customHeight="1">
      <c r="A26" s="2342">
        <v>22</v>
      </c>
      <c r="B26" s="2048">
        <v>1000</v>
      </c>
      <c r="C26" s="2436">
        <f>'ДН, ВДН (2)'!C27*'ДН, ВДН (2)'!J27</f>
        <v>840717.07000593317</v>
      </c>
      <c r="D26" s="2260">
        <f>'ДН, ВДН (2)'!D27*'ДН, ВДН (2)'!J27</f>
        <v>1392468.4714477074</v>
      </c>
      <c r="E26" s="2040"/>
      <c r="F26" t="s">
        <v>3642</v>
      </c>
      <c r="G26"/>
      <c r="H26"/>
      <c r="I26"/>
    </row>
    <row r="27" spans="1:9" ht="12" customHeight="1">
      <c r="A27" s="2342">
        <v>45</v>
      </c>
      <c r="B27" s="2048">
        <v>1500</v>
      </c>
      <c r="C27" s="2436">
        <f>'ДН, ВДН (2)'!C28*'ДН, ВДН (2)'!J28</f>
        <v>959495.73420516821</v>
      </c>
      <c r="D27" s="2260">
        <f>'ДН, ВДН (2)'!D28*'ДН, ВДН (2)'!J28</f>
        <v>1557617.5296976429</v>
      </c>
      <c r="E27" s="2040"/>
      <c r="F27" s="2040"/>
      <c r="G27" s="2040"/>
      <c r="H27" s="2040"/>
      <c r="I27"/>
    </row>
    <row r="28" spans="1:9" ht="12" customHeight="1">
      <c r="A28" s="4190" t="s">
        <v>3643</v>
      </c>
      <c r="B28" s="4191"/>
      <c r="C28" s="4191"/>
      <c r="D28" s="4192"/>
      <c r="E28" s="2040"/>
      <c r="F28"/>
      <c r="G28"/>
      <c r="H28"/>
      <c r="I28"/>
    </row>
    <row r="29" spans="1:9" ht="12" customHeight="1">
      <c r="A29" s="2342">
        <v>30</v>
      </c>
      <c r="B29" s="2048">
        <v>1000</v>
      </c>
      <c r="C29" s="2436">
        <f>'ДН, ВДН (2)'!C30*'ДН, ВДН (2)'!J30</f>
        <v>988979.79978653835</v>
      </c>
      <c r="D29" s="2260">
        <f>'ДН, ВДН (2)'!D30*'ДН, ВДН (2)'!J30</f>
        <v>1598897.5189712176</v>
      </c>
      <c r="E29" s="2040"/>
      <c r="F29" t="s">
        <v>3644</v>
      </c>
      <c r="G29"/>
      <c r="H29"/>
      <c r="I29"/>
    </row>
    <row r="30" spans="1:9" ht="12" customHeight="1">
      <c r="A30" s="2342">
        <v>75</v>
      </c>
      <c r="B30" s="2048">
        <v>1500</v>
      </c>
      <c r="C30" s="2436">
        <f>'ДН, ВДН (2)'!C31*'ДН, ВДН (2)'!J31</f>
        <v>1285505.2593477499</v>
      </c>
      <c r="D30" s="2260">
        <f>'ДН, ВДН (2)'!D31*'ДН, ВДН (2)'!J31</f>
        <v>1863259.6920825795</v>
      </c>
      <c r="E30" s="2040"/>
      <c r="F30" t="s">
        <v>3645</v>
      </c>
      <c r="G30"/>
      <c r="H30"/>
      <c r="I30"/>
    </row>
    <row r="31" spans="1:9" ht="12" customHeight="1">
      <c r="A31" s="2342">
        <v>90</v>
      </c>
      <c r="B31" s="2048">
        <v>1500</v>
      </c>
      <c r="C31" s="2436">
        <f>'ДН, ВДН (2)'!C32*'ДН, ВДН (2)'!J32</f>
        <v>1368060.6429755867</v>
      </c>
      <c r="D31" s="2260">
        <f>'ДН, ВДН (2)'!D32*'ДН, ВДН (2)'!J32</f>
        <v>1936885.6158486302</v>
      </c>
      <c r="E31" s="2040"/>
      <c r="F31" s="2040"/>
      <c r="G31" s="2040"/>
      <c r="H31" s="2040"/>
      <c r="I31"/>
    </row>
    <row r="32" spans="1:9" ht="11.25" customHeight="1">
      <c r="A32" s="4190" t="s">
        <v>3646</v>
      </c>
      <c r="B32" s="4191"/>
      <c r="C32" s="4191"/>
      <c r="D32" s="4192"/>
      <c r="E32" s="2040"/>
      <c r="F32" s="2040"/>
      <c r="G32" s="2040"/>
      <c r="H32" s="2040"/>
      <c r="I32"/>
    </row>
    <row r="33" spans="1:9" ht="12.75" customHeight="1">
      <c r="A33" s="4182" t="s">
        <v>3647</v>
      </c>
      <c r="B33" s="4183"/>
      <c r="C33" s="2436">
        <v>122804.688738732</v>
      </c>
      <c r="D33" s="2260">
        <f>'ДН, ВДН (2)'!D34*'ДН, ВДН (2)'!J34</f>
        <v>1393462.2376217763</v>
      </c>
      <c r="E33" s="2040"/>
      <c r="F33" t="s">
        <v>3648</v>
      </c>
      <c r="G33"/>
      <c r="H33"/>
      <c r="I33"/>
    </row>
    <row r="34" spans="1:9" ht="12" customHeight="1">
      <c r="A34" s="4190" t="s">
        <v>3649</v>
      </c>
      <c r="B34" s="4191"/>
      <c r="C34" s="4191"/>
      <c r="D34" s="4192"/>
      <c r="E34" s="2040"/>
      <c r="F34" t="s">
        <v>3650</v>
      </c>
      <c r="G34"/>
      <c r="H34"/>
      <c r="I34"/>
    </row>
    <row r="35" spans="1:9" ht="12" customHeight="1">
      <c r="A35" s="4190" t="s">
        <v>3647</v>
      </c>
      <c r="B35" s="4191"/>
      <c r="C35" s="2436">
        <v>115787.46215399999</v>
      </c>
      <c r="D35" s="2260">
        <f>'ДН, ВДН (2)'!D36*'ДН, ВДН (2)'!J36</f>
        <v>1305565.7481266402</v>
      </c>
      <c r="E35" s="2040"/>
      <c r="F35" s="2040"/>
      <c r="G35" s="2040"/>
      <c r="H35" s="2051"/>
      <c r="I35"/>
    </row>
    <row r="36" spans="1:9" ht="12" customHeight="1">
      <c r="A36" s="4190" t="s">
        <v>3651</v>
      </c>
      <c r="B36" s="4191"/>
      <c r="C36" s="4191"/>
      <c r="D36" s="2260">
        <f>'ДН, ВДН (2)'!D37*'ДН, ВДН (2)'!J37</f>
        <v>2286063.9697896</v>
      </c>
      <c r="E36" s="2040"/>
      <c r="F36" s="2040"/>
      <c r="G36" s="2040"/>
      <c r="H36" s="2040"/>
      <c r="I36"/>
    </row>
    <row r="37" spans="1:9" ht="12" customHeight="1">
      <c r="A37" s="4190" t="s">
        <v>3652</v>
      </c>
      <c r="B37" s="4191"/>
      <c r="C37" s="4191"/>
      <c r="D37" s="2260">
        <f>'ДН, ВДН (2)'!D38*'ДН, ВДН (2)'!J38</f>
        <v>2193297.1280219997</v>
      </c>
      <c r="E37" s="2040"/>
      <c r="F37" s="2040"/>
      <c r="G37" s="2040"/>
      <c r="H37" s="2040"/>
      <c r="I37"/>
    </row>
    <row r="38" spans="1:9" ht="12" customHeight="1">
      <c r="A38" s="4190" t="s">
        <v>3653</v>
      </c>
      <c r="B38" s="4191"/>
      <c r="C38" s="4191"/>
      <c r="D38" s="2260">
        <f>'ДН, ВДН (2)'!D39*'ДН, ВДН (2)'!J39</f>
        <v>2721260.0006592004</v>
      </c>
      <c r="E38" s="2040"/>
      <c r="F38" s="2040"/>
      <c r="G38" s="2040"/>
      <c r="H38" s="2040"/>
      <c r="I38"/>
    </row>
    <row r="39" spans="1:9" ht="12" customHeight="1">
      <c r="A39" s="4190" t="s">
        <v>3654</v>
      </c>
      <c r="B39" s="4191"/>
      <c r="C39" s="4191"/>
      <c r="D39" s="2260">
        <f>'ДН, ВДН (2)'!D40*'ДН, ВДН (2)'!J40</f>
        <v>3793571.6995175998</v>
      </c>
      <c r="E39" s="2040"/>
      <c r="F39" s="2040"/>
      <c r="G39" s="2040"/>
      <c r="H39" s="2040"/>
      <c r="I39"/>
    </row>
    <row r="40" spans="1:9" ht="12" customHeight="1">
      <c r="A40" s="4190" t="s">
        <v>3655</v>
      </c>
      <c r="B40" s="4191"/>
      <c r="C40" s="4191"/>
      <c r="D40" s="2260">
        <f>'ДН, ВДН (2)'!D41*'ДН, ВДН (2)'!J41</f>
        <v>4581959.5117295999</v>
      </c>
      <c r="E40" s="2040"/>
      <c r="F40" s="2040"/>
      <c r="G40" s="2040"/>
      <c r="H40" s="2040"/>
      <c r="I40"/>
    </row>
    <row r="41" spans="1:9" ht="12" customHeight="1">
      <c r="A41" s="4190" t="s">
        <v>3656</v>
      </c>
      <c r="B41" s="4191"/>
      <c r="C41" s="4191"/>
      <c r="D41" s="2260">
        <f>'ДН, ВДН (2)'!D42*'ДН, ВДН (2)'!J42</f>
        <v>2805424.2167952005</v>
      </c>
      <c r="E41" s="2040"/>
      <c r="F41" s="2040"/>
      <c r="G41" s="2040"/>
      <c r="H41" s="2040"/>
      <c r="I41"/>
    </row>
    <row r="42" spans="1:9" ht="12" customHeight="1">
      <c r="A42" s="4190" t="s">
        <v>3657</v>
      </c>
      <c r="B42" s="4191"/>
      <c r="C42" s="4191"/>
      <c r="D42" s="2260">
        <f>'ДН, ВДН (2)'!D43*'ДН, ВДН (2)'!J43</f>
        <v>4701130.0832495997</v>
      </c>
      <c r="E42" s="2040"/>
      <c r="F42" s="2040"/>
      <c r="G42" s="2040"/>
      <c r="H42" s="2040"/>
      <c r="I42"/>
    </row>
    <row r="43" spans="1:9" ht="12" customHeight="1">
      <c r="A43" s="4190" t="s">
        <v>3658</v>
      </c>
      <c r="B43" s="4191"/>
      <c r="C43" s="4191"/>
      <c r="D43" s="2260">
        <f>'ДН, ВДН (2)'!D44*'ДН, ВДН (2)'!J44</f>
        <v>3917583.5755055998</v>
      </c>
      <c r="E43" s="2040"/>
      <c r="F43" s="2040"/>
      <c r="G43" s="2040"/>
      <c r="H43" s="2040"/>
      <c r="I43"/>
    </row>
    <row r="44" spans="1:9" ht="12" customHeight="1">
      <c r="A44" s="4190" t="s">
        <v>3659</v>
      </c>
      <c r="B44" s="4191"/>
      <c r="C44" s="4191"/>
      <c r="D44" s="2260">
        <f>'ДН, ВДН (2)'!D45*'ДН, ВДН (2)'!J45</f>
        <v>5067207.1826376002</v>
      </c>
      <c r="E44" s="2040"/>
      <c r="F44" s="2040"/>
      <c r="G44" s="2040"/>
      <c r="H44" s="2040"/>
      <c r="I44"/>
    </row>
    <row r="45" spans="1:9" ht="12" customHeight="1">
      <c r="A45" s="4190" t="s">
        <v>3660</v>
      </c>
      <c r="B45" s="4191"/>
      <c r="C45" s="4191"/>
      <c r="D45" s="2260">
        <f>'ДН, ВДН (2)'!D46*'ДН, ВДН (2)'!J46</f>
        <v>4766450.4527639998</v>
      </c>
      <c r="E45" s="2040"/>
      <c r="F45" s="2040"/>
      <c r="G45" s="2040"/>
      <c r="H45" s="2040"/>
      <c r="I45"/>
    </row>
    <row r="46" spans="1:9" ht="12" customHeight="1" thickBot="1">
      <c r="A46" s="4195" t="s">
        <v>3661</v>
      </c>
      <c r="B46" s="4196"/>
      <c r="C46" s="4196"/>
      <c r="D46" s="2441">
        <f>'ДН, ВДН (2)'!D47*'ДН, ВДН (2)'!J47</f>
        <v>5223469.5945432009</v>
      </c>
      <c r="E46" s="2040"/>
      <c r="F46" s="2040"/>
      <c r="G46" s="2040"/>
      <c r="H46" s="2040"/>
      <c r="I46"/>
    </row>
    <row r="47" spans="1:9" ht="12" customHeight="1">
      <c r="A47"/>
      <c r="B47"/>
      <c r="C47"/>
      <c r="D47"/>
      <c r="E47"/>
      <c r="F47"/>
      <c r="G47"/>
      <c r="H47"/>
      <c r="I47"/>
    </row>
    <row r="48" spans="1:9" ht="12" customHeight="1"/>
    <row r="49" ht="12" customHeight="1"/>
    <row r="50" ht="12" customHeight="1"/>
    <row r="51" ht="12" customHeight="1"/>
    <row r="52" ht="12" customHeight="1"/>
    <row r="143" ht="16.5" customHeight="1"/>
    <row r="144" ht="16.5" customHeight="1"/>
    <row r="145" ht="16.5" customHeight="1"/>
    <row r="146" ht="16.5" customHeight="1"/>
    <row r="147" ht="18" customHeight="1"/>
    <row r="148" ht="16.5" customHeight="1"/>
    <row r="149" ht="18" customHeight="1"/>
    <row r="150" ht="16.5" customHeight="1"/>
    <row r="151" ht="16.5" customHeight="1"/>
    <row r="152" ht="18" customHeight="1"/>
    <row r="153" ht="16.5" customHeight="1"/>
    <row r="154" ht="17.25" customHeight="1"/>
  </sheetData>
  <sheetProtection password="C617" sheet="1" objects="1" scenarios="1" selectLockedCells="1" selectUnlockedCells="1"/>
  <mergeCells count="39">
    <mergeCell ref="F6:H6"/>
    <mergeCell ref="A41:C41"/>
    <mergeCell ref="A40:C40"/>
    <mergeCell ref="A22:D22"/>
    <mergeCell ref="A25:D25"/>
    <mergeCell ref="A28:D28"/>
    <mergeCell ref="A35:B35"/>
    <mergeCell ref="A36:C36"/>
    <mergeCell ref="A37:C37"/>
    <mergeCell ref="A38:C38"/>
    <mergeCell ref="A39:C39"/>
    <mergeCell ref="A34:D34"/>
    <mergeCell ref="A19:D19"/>
    <mergeCell ref="A43:C43"/>
    <mergeCell ref="A44:C44"/>
    <mergeCell ref="A45:C45"/>
    <mergeCell ref="A46:C46"/>
    <mergeCell ref="F7:H7"/>
    <mergeCell ref="A7:D7"/>
    <mergeCell ref="A10:D10"/>
    <mergeCell ref="A13:D13"/>
    <mergeCell ref="A16:D16"/>
    <mergeCell ref="A42:C42"/>
    <mergeCell ref="A1:D1"/>
    <mergeCell ref="F1:I1"/>
    <mergeCell ref="F5:H5"/>
    <mergeCell ref="A33:B33"/>
    <mergeCell ref="A2:B2"/>
    <mergeCell ref="C2:D2"/>
    <mergeCell ref="F2:H2"/>
    <mergeCell ref="A3:A4"/>
    <mergeCell ref="B3:B4"/>
    <mergeCell ref="F3:H3"/>
    <mergeCell ref="F4:H4"/>
    <mergeCell ref="A32:D32"/>
    <mergeCell ref="F10:H10"/>
    <mergeCell ref="F9:H9"/>
    <mergeCell ref="F8:H8"/>
    <mergeCell ref="A5:D5"/>
  </mergeCells>
  <printOptions horizontalCentered="1"/>
  <pageMargins left="0.27559055118110237" right="0" top="0.23" bottom="0.51181102362204722" header="0.3" footer="0.19685039370078741"/>
  <pageSetup paperSize="9" fitToHeight="0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002060"/>
  </sheetPr>
  <dimension ref="A1:H71"/>
  <sheetViews>
    <sheetView view="pageBreakPreview" zoomScaleNormal="75" zoomScaleSheetLayoutView="100" workbookViewId="0">
      <selection activeCell="I10" sqref="I10"/>
    </sheetView>
  </sheetViews>
  <sheetFormatPr defaultRowHeight="12"/>
  <cols>
    <col min="1" max="1" width="12" style="2076" customWidth="1"/>
    <col min="2" max="2" width="24.140625" style="2076" customWidth="1"/>
    <col min="3" max="3" width="23.140625" style="2076" customWidth="1"/>
    <col min="4" max="4" width="13.5703125" style="2076" customWidth="1"/>
    <col min="5" max="5" width="16.85546875" style="2076" customWidth="1"/>
    <col min="6" max="6" width="16.28515625" style="2076" customWidth="1"/>
    <col min="7" max="7" width="5.140625" style="2076" customWidth="1"/>
    <col min="8" max="8" width="20.28515625" style="2076" customWidth="1"/>
    <col min="9" max="16384" width="9.140625" style="2055"/>
  </cols>
  <sheetData>
    <row r="1" spans="1:8" ht="33.75" customHeight="1" thickBot="1">
      <c r="A1" s="4197" t="s">
        <v>3663</v>
      </c>
      <c r="B1" s="4198"/>
      <c r="C1" s="4198"/>
      <c r="D1" s="4198"/>
      <c r="E1" s="4198"/>
      <c r="F1" s="4198"/>
      <c r="G1" s="4198"/>
      <c r="H1" s="4199"/>
    </row>
    <row r="2" spans="1:8" ht="19.5" customHeight="1">
      <c r="A2" s="4200" t="s">
        <v>3664</v>
      </c>
      <c r="B2" s="4201"/>
      <c r="C2" s="4201" t="s">
        <v>3665</v>
      </c>
      <c r="D2" s="4201" t="s">
        <v>3666</v>
      </c>
      <c r="E2" s="4201"/>
      <c r="F2" s="4201" t="s">
        <v>3667</v>
      </c>
      <c r="G2" s="4201"/>
      <c r="H2" s="4204" t="s">
        <v>4012</v>
      </c>
    </row>
    <row r="3" spans="1:8" ht="16.5" customHeight="1" thickBot="1">
      <c r="A3" s="4202"/>
      <c r="B3" s="4203"/>
      <c r="C3" s="4203"/>
      <c r="D3" s="4203"/>
      <c r="E3" s="4203"/>
      <c r="F3" s="4203"/>
      <c r="G3" s="4203"/>
      <c r="H3" s="4205"/>
    </row>
    <row r="4" spans="1:8" ht="15.75">
      <c r="A4" s="4206" t="s">
        <v>3668</v>
      </c>
      <c r="B4" s="4207"/>
      <c r="C4" s="2448">
        <v>2000</v>
      </c>
      <c r="D4" s="4208">
        <v>46.1</v>
      </c>
      <c r="E4" s="4208"/>
      <c r="F4" s="4208">
        <v>9.85</v>
      </c>
      <c r="G4" s="4208"/>
      <c r="H4" s="2415">
        <f>'Калориферы, Отопит. агрегат (2)'!H10*'Калориферы, Отопит. агрегат (2)'!I10</f>
        <v>39639.599999999999</v>
      </c>
    </row>
    <row r="5" spans="1:8" ht="15.75">
      <c r="A5" s="4209" t="s">
        <v>3669</v>
      </c>
      <c r="B5" s="4210"/>
      <c r="C5" s="2447">
        <v>2500</v>
      </c>
      <c r="D5" s="4211">
        <v>56.5</v>
      </c>
      <c r="E5" s="4211"/>
      <c r="F5" s="4211">
        <v>12.14</v>
      </c>
      <c r="G5" s="4211"/>
      <c r="H5" s="2326">
        <f>'Калориферы, Отопит. агрегат (2)'!H11*'Калориферы, Отопит. агрегат (2)'!I11</f>
        <v>45189.144</v>
      </c>
    </row>
    <row r="6" spans="1:8" ht="15.75">
      <c r="A6" s="4209" t="s">
        <v>3670</v>
      </c>
      <c r="B6" s="4210"/>
      <c r="C6" s="2447">
        <v>3150</v>
      </c>
      <c r="D6" s="4211">
        <v>68.8</v>
      </c>
      <c r="E6" s="4211"/>
      <c r="F6" s="4211">
        <v>14.42</v>
      </c>
      <c r="G6" s="4211"/>
      <c r="H6" s="2326">
        <f>'Калориферы, Отопит. агрегат (2)'!H12*'Калориферы, Отопит. агрегат (2)'!I12</f>
        <v>48231.351168000001</v>
      </c>
    </row>
    <row r="7" spans="1:8" ht="15.75">
      <c r="A7" s="4209" t="s">
        <v>3671</v>
      </c>
      <c r="B7" s="4210"/>
      <c r="C7" s="2447">
        <v>4000</v>
      </c>
      <c r="D7" s="4211">
        <v>83.2</v>
      </c>
      <c r="E7" s="4211"/>
      <c r="F7" s="4211">
        <v>16.71</v>
      </c>
      <c r="G7" s="4211"/>
      <c r="H7" s="2326">
        <f>'Калориферы, Отопит. агрегат (2)'!H13*'Калориферы, Отопит. агрегат (2)'!I13</f>
        <v>53324.951679999998</v>
      </c>
    </row>
    <row r="8" spans="1:8" ht="15.75">
      <c r="A8" s="4209" t="s">
        <v>3672</v>
      </c>
      <c r="B8" s="4210"/>
      <c r="C8" s="2447">
        <v>5000</v>
      </c>
      <c r="D8" s="4211">
        <v>103.5</v>
      </c>
      <c r="E8" s="4211"/>
      <c r="F8" s="4211">
        <v>21.29</v>
      </c>
      <c r="G8" s="4211"/>
      <c r="H8" s="2326">
        <f>'Калориферы, Отопит. агрегат (2)'!H14*'Калориферы, Отопит. агрегат (2)'!I14</f>
        <v>57863.245439999999</v>
      </c>
    </row>
    <row r="9" spans="1:8" ht="15.75">
      <c r="A9" s="4209" t="s">
        <v>3673</v>
      </c>
      <c r="B9" s="4210"/>
      <c r="C9" s="2447">
        <v>2500</v>
      </c>
      <c r="D9" s="4212">
        <v>50.7</v>
      </c>
      <c r="E9" s="4212"/>
      <c r="F9" s="4212">
        <v>13.26</v>
      </c>
      <c r="G9" s="4212"/>
      <c r="H9" s="2326">
        <f>'Калориферы, Отопит. агрегат (2)'!H15*'Калориферы, Отопит. агрегат (2)'!I15</f>
        <v>49759.149440000001</v>
      </c>
    </row>
    <row r="10" spans="1:8" ht="15.75">
      <c r="A10" s="4209" t="s">
        <v>3674</v>
      </c>
      <c r="B10" s="4210"/>
      <c r="C10" s="2447">
        <v>3150</v>
      </c>
      <c r="D10" s="4212">
        <v>65.400000000000006</v>
      </c>
      <c r="E10" s="4212"/>
      <c r="F10" s="4212">
        <v>16.34</v>
      </c>
      <c r="G10" s="4212"/>
      <c r="H10" s="2326">
        <f>'Калориферы, Отопит. агрегат (2)'!H16*'Калориферы, Отопит. агрегат (2)'!I16</f>
        <v>55107.852800000001</v>
      </c>
    </row>
    <row r="11" spans="1:8" ht="17.100000000000001" customHeight="1">
      <c r="A11" s="4209" t="s">
        <v>3675</v>
      </c>
      <c r="B11" s="4210"/>
      <c r="C11" s="2447">
        <v>4000</v>
      </c>
      <c r="D11" s="4212">
        <v>83.2</v>
      </c>
      <c r="E11" s="4212"/>
      <c r="F11" s="4212">
        <v>19.420000000000002</v>
      </c>
      <c r="G11" s="4212"/>
      <c r="H11" s="2326">
        <f>'Калориферы, Отопит. агрегат (2)'!H17*'Калориферы, Отопит. агрегат (2)'!I17</f>
        <v>61591.1296</v>
      </c>
    </row>
    <row r="12" spans="1:8" ht="15.75">
      <c r="A12" s="4209" t="s">
        <v>3676</v>
      </c>
      <c r="B12" s="4210"/>
      <c r="C12" s="2447">
        <v>5000</v>
      </c>
      <c r="D12" s="4212">
        <v>103.5</v>
      </c>
      <c r="E12" s="4212"/>
      <c r="F12" s="4212">
        <v>22.5</v>
      </c>
      <c r="G12" s="4212"/>
      <c r="H12" s="2326">
        <f>'Калориферы, Отопит. агрегат (2)'!H18*'Калориферы, Отопит. агрегат (2)'!I18</f>
        <v>65562.136639999982</v>
      </c>
    </row>
    <row r="13" spans="1:8" ht="15.75">
      <c r="A13" s="4209" t="s">
        <v>3677</v>
      </c>
      <c r="B13" s="4210"/>
      <c r="C13" s="2447">
        <v>6300</v>
      </c>
      <c r="D13" s="4212">
        <v>135.6</v>
      </c>
      <c r="E13" s="4212"/>
      <c r="F13" s="4212">
        <v>28.66</v>
      </c>
      <c r="G13" s="4212"/>
      <c r="H13" s="2326">
        <f>'Калориферы, Отопит. агрегат (2)'!H19*'Калориферы, Отопит. агрегат (2)'!I19</f>
        <v>77799.32160000001</v>
      </c>
    </row>
    <row r="14" spans="1:8" ht="15.75">
      <c r="A14" s="4209" t="s">
        <v>3678</v>
      </c>
      <c r="B14" s="4210"/>
      <c r="C14" s="2447">
        <v>16000</v>
      </c>
      <c r="D14" s="4212">
        <v>360</v>
      </c>
      <c r="E14" s="4212"/>
      <c r="F14" s="4212">
        <v>83.12</v>
      </c>
      <c r="G14" s="4212"/>
      <c r="H14" s="2326">
        <f>'Калориферы, Отопит. агрегат (2)'!H20*'Калориферы, Отопит. агрегат (2)'!I20</f>
        <v>187204.6176</v>
      </c>
    </row>
    <row r="15" spans="1:8" ht="15.75">
      <c r="A15" s="4209" t="s">
        <v>3679</v>
      </c>
      <c r="B15" s="4210"/>
      <c r="C15" s="2447">
        <v>25000</v>
      </c>
      <c r="D15" s="4212">
        <v>556.70000000000005</v>
      </c>
      <c r="E15" s="4212"/>
      <c r="F15" s="4212">
        <v>125.27</v>
      </c>
      <c r="G15" s="4212"/>
      <c r="H15" s="2326">
        <f>'Калориферы, Отопит. агрегат (2)'!H21*'Калориферы, Отопит. агрегат (2)'!I21</f>
        <v>273108.03520000004</v>
      </c>
    </row>
    <row r="16" spans="1:8" ht="15.75">
      <c r="A16" s="4209" t="s">
        <v>3680</v>
      </c>
      <c r="B16" s="4210"/>
      <c r="C16" s="2447">
        <v>2000</v>
      </c>
      <c r="D16" s="4212">
        <v>52.8</v>
      </c>
      <c r="E16" s="4212"/>
      <c r="F16" s="4211">
        <v>12.88</v>
      </c>
      <c r="G16" s="4211"/>
      <c r="H16" s="2326">
        <f>'Калориферы, Отопит. агрегат (2)'!H22*'Калориферы, Отопит. агрегат (2)'!I22</f>
        <v>46510.464</v>
      </c>
    </row>
    <row r="17" spans="1:8" ht="15.75">
      <c r="A17" s="4209" t="s">
        <v>3681</v>
      </c>
      <c r="B17" s="4210"/>
      <c r="C17" s="2447">
        <v>2500</v>
      </c>
      <c r="D17" s="4212">
        <v>67.900000000000006</v>
      </c>
      <c r="E17" s="4212"/>
      <c r="F17" s="4211">
        <v>15.87</v>
      </c>
      <c r="G17" s="4211"/>
      <c r="H17" s="2326">
        <f>'Калориферы, Отопит. агрегат (2)'!H23*'Калориферы, Отопит. агрегат (2)'!I23</f>
        <v>53469.416000000005</v>
      </c>
    </row>
    <row r="18" spans="1:8" ht="15.75">
      <c r="A18" s="4209" t="s">
        <v>3682</v>
      </c>
      <c r="B18" s="4210"/>
      <c r="C18" s="2447">
        <v>3150</v>
      </c>
      <c r="D18" s="4212">
        <v>79.900000000000006</v>
      </c>
      <c r="E18" s="4212"/>
      <c r="F18" s="4211">
        <v>18.86</v>
      </c>
      <c r="G18" s="4211"/>
      <c r="H18" s="2326">
        <f>'Калориферы, Отопит. агрегат (2)'!H24*'Калориферы, Отопит. агрегат (2)'!I24</f>
        <v>57602.504960000006</v>
      </c>
    </row>
    <row r="19" spans="1:8" ht="15.75">
      <c r="A19" s="4209" t="s">
        <v>3683</v>
      </c>
      <c r="B19" s="4210"/>
      <c r="C19" s="2447">
        <v>4000</v>
      </c>
      <c r="D19" s="4212">
        <v>97.7</v>
      </c>
      <c r="E19" s="4212"/>
      <c r="F19" s="4211">
        <v>21.8</v>
      </c>
      <c r="G19" s="4211"/>
      <c r="H19" s="2326">
        <f>'Калориферы, Отопит. агрегат (2)'!H25*'Калориферы, Отопит. агрегат (2)'!I25</f>
        <v>63104.83379199999</v>
      </c>
    </row>
    <row r="20" spans="1:8" ht="15.75">
      <c r="A20" s="4209" t="s">
        <v>3684</v>
      </c>
      <c r="B20" s="4210"/>
      <c r="C20" s="2447">
        <v>5000</v>
      </c>
      <c r="D20" s="4212">
        <v>122.1</v>
      </c>
      <c r="E20" s="4212"/>
      <c r="F20" s="4211">
        <v>27.84</v>
      </c>
      <c r="G20" s="4211"/>
      <c r="H20" s="2326">
        <f>'Калориферы, Отопит. агрегат (2)'!H26*'Калориферы, Отопит. агрегат (2)'!I26</f>
        <v>72936.864000000001</v>
      </c>
    </row>
    <row r="21" spans="1:8" ht="15.75">
      <c r="A21" s="4209" t="s">
        <v>3685</v>
      </c>
      <c r="B21" s="4210"/>
      <c r="C21" s="2447">
        <v>2500</v>
      </c>
      <c r="D21" s="4212">
        <v>59.1</v>
      </c>
      <c r="E21" s="4212"/>
      <c r="F21" s="4212">
        <v>17.420000000000002</v>
      </c>
      <c r="G21" s="4212"/>
      <c r="H21" s="2326">
        <f>'Калориферы, Отопит. агрегат (2)'!H27*'Калориферы, Отопит. агрегат (2)'!I27</f>
        <v>60456.556159999993</v>
      </c>
    </row>
    <row r="22" spans="1:8" ht="15.75">
      <c r="A22" s="4209" t="s">
        <v>3686</v>
      </c>
      <c r="B22" s="4210"/>
      <c r="C22" s="2447">
        <v>3150</v>
      </c>
      <c r="D22" s="4212">
        <v>76.099999999999994</v>
      </c>
      <c r="E22" s="4212"/>
      <c r="F22" s="4212">
        <v>21.47</v>
      </c>
      <c r="G22" s="4212"/>
      <c r="H22" s="2326">
        <f>'Калориферы, Отопит. агрегат (2)'!H28*'Калориферы, Отопит. агрегат (2)'!I28</f>
        <v>67263.996799999994</v>
      </c>
    </row>
    <row r="23" spans="1:8" ht="15.75">
      <c r="A23" s="4209" t="s">
        <v>3687</v>
      </c>
      <c r="B23" s="4210"/>
      <c r="C23" s="2447">
        <v>4000</v>
      </c>
      <c r="D23" s="4212">
        <v>97</v>
      </c>
      <c r="E23" s="4212"/>
      <c r="F23" s="4212">
        <v>25.52</v>
      </c>
      <c r="G23" s="4212"/>
      <c r="H23" s="2326">
        <f>'Калориферы, Отопит. агрегат (2)'!H29*'Калориферы, Отопит. агрегат (2)'!I29</f>
        <v>74395.601279999988</v>
      </c>
    </row>
    <row r="24" spans="1:8" ht="15.75">
      <c r="A24" s="4209" t="s">
        <v>3688</v>
      </c>
      <c r="B24" s="4210"/>
      <c r="C24" s="2447">
        <v>5000</v>
      </c>
      <c r="D24" s="4212">
        <v>120.9</v>
      </c>
      <c r="E24" s="4212"/>
      <c r="F24" s="4212">
        <v>29.57</v>
      </c>
      <c r="G24" s="4212"/>
      <c r="H24" s="2326">
        <f>'Калориферы, Отопит. агрегат (2)'!H30*'Калориферы, Отопит. агрегат (2)'!I30</f>
        <v>80959.919039999993</v>
      </c>
    </row>
    <row r="25" spans="1:8" ht="15.75">
      <c r="A25" s="4209" t="s">
        <v>3689</v>
      </c>
      <c r="B25" s="4210"/>
      <c r="C25" s="2447">
        <v>6300</v>
      </c>
      <c r="D25" s="4212">
        <v>154.6</v>
      </c>
      <c r="E25" s="4212"/>
      <c r="F25" s="4212">
        <v>37.659999999999997</v>
      </c>
      <c r="G25" s="4212"/>
      <c r="H25" s="2326">
        <f>'Калориферы, Отопит. агрегат (2)'!H31*'Калориферы, Отопит. агрегат (2)'!I31</f>
        <v>95628.332800000004</v>
      </c>
    </row>
    <row r="26" spans="1:8" ht="15.75">
      <c r="A26" s="4209" t="s">
        <v>3690</v>
      </c>
      <c r="B26" s="4210"/>
      <c r="C26" s="2447">
        <v>16000</v>
      </c>
      <c r="D26" s="4212">
        <v>417.7</v>
      </c>
      <c r="E26" s="4212"/>
      <c r="F26" s="4212">
        <v>110.05</v>
      </c>
      <c r="G26" s="4212"/>
      <c r="H26" s="2326">
        <f>'Калориферы, Отопит. агрегат (2)'!H32*'Калориферы, Отопит. агрегат (2)'!I32</f>
        <v>240691.65119999999</v>
      </c>
    </row>
    <row r="27" spans="1:8" ht="16.5" thickBot="1">
      <c r="A27" s="4213" t="s">
        <v>3691</v>
      </c>
      <c r="B27" s="4214"/>
      <c r="C27" s="2327">
        <v>25000</v>
      </c>
      <c r="D27" s="4214">
        <v>648.4</v>
      </c>
      <c r="E27" s="4214"/>
      <c r="F27" s="4214">
        <v>166.25</v>
      </c>
      <c r="G27" s="4214"/>
      <c r="H27" s="2449">
        <f>'Калориферы, Отопит. агрегат (2)'!H33*'Калориферы, Отопит. агрегат (2)'!I33</f>
        <v>348395.08703999995</v>
      </c>
    </row>
    <row r="28" spans="1:8" ht="12.95" customHeight="1" thickBot="1">
      <c r="A28"/>
      <c r="B28"/>
      <c r="C28"/>
      <c r="D28"/>
      <c r="E28"/>
      <c r="F28"/>
      <c r="H28" s="2077"/>
    </row>
    <row r="29" spans="1:8" ht="36" customHeight="1">
      <c r="A29" s="4215" t="s">
        <v>3692</v>
      </c>
      <c r="B29" s="4216"/>
      <c r="C29" s="4216"/>
      <c r="D29" s="4216"/>
      <c r="E29" s="4216"/>
      <c r="F29" s="4216"/>
      <c r="G29" s="4216"/>
      <c r="H29" s="4217"/>
    </row>
    <row r="30" spans="1:8" ht="17.25" customHeight="1">
      <c r="A30" s="4218" t="s">
        <v>3664</v>
      </c>
      <c r="B30" s="4219"/>
      <c r="C30" s="4219" t="s">
        <v>3665</v>
      </c>
      <c r="D30" s="4219" t="s">
        <v>3666</v>
      </c>
      <c r="E30" s="4219"/>
      <c r="F30" s="4219" t="s">
        <v>3667</v>
      </c>
      <c r="G30" s="4219"/>
      <c r="H30" s="4222" t="s">
        <v>4012</v>
      </c>
    </row>
    <row r="31" spans="1:8" ht="13.5" customHeight="1">
      <c r="A31" s="4218"/>
      <c r="B31" s="4219"/>
      <c r="C31" s="4219"/>
      <c r="D31" s="4219"/>
      <c r="E31" s="4219"/>
      <c r="F31" s="4219"/>
      <c r="G31" s="4219"/>
      <c r="H31" s="4222"/>
    </row>
    <row r="32" spans="1:8" ht="12.95" customHeight="1" thickBot="1">
      <c r="A32" s="4220"/>
      <c r="B32" s="4221"/>
      <c r="C32" s="4221"/>
      <c r="D32" s="4221"/>
      <c r="E32" s="4221"/>
      <c r="F32" s="4221"/>
      <c r="G32" s="4221"/>
      <c r="H32" s="4223"/>
    </row>
    <row r="33" spans="1:8" ht="15.75">
      <c r="A33" s="4206" t="s">
        <v>3693</v>
      </c>
      <c r="B33" s="4207"/>
      <c r="C33" s="2448">
        <v>2000</v>
      </c>
      <c r="D33" s="4224">
        <v>37</v>
      </c>
      <c r="E33" s="4224"/>
      <c r="F33" s="4208">
        <v>9.85</v>
      </c>
      <c r="G33" s="4208"/>
      <c r="H33" s="2415">
        <f>'Калориферы, Отопит. агрегат (2)'!H39*'Калориферы, Отопит. агрегат (2)'!I39</f>
        <v>39639.599999999999</v>
      </c>
    </row>
    <row r="34" spans="1:8" ht="15.75">
      <c r="A34" s="4209" t="s">
        <v>3694</v>
      </c>
      <c r="B34" s="4210"/>
      <c r="C34" s="2447">
        <v>2500</v>
      </c>
      <c r="D34" s="4212">
        <v>47.4</v>
      </c>
      <c r="E34" s="4212"/>
      <c r="F34" s="4211">
        <v>12.14</v>
      </c>
      <c r="G34" s="4211"/>
      <c r="H34" s="2326">
        <f>'Калориферы, Отопит. агрегат (2)'!H40*'Калориферы, Отопит. агрегат (2)'!I40</f>
        <v>45189.144</v>
      </c>
    </row>
    <row r="35" spans="1:8" ht="15.75">
      <c r="A35" s="4209" t="s">
        <v>3695</v>
      </c>
      <c r="B35" s="4210"/>
      <c r="C35" s="2447">
        <v>3150</v>
      </c>
      <c r="D35" s="4212">
        <v>60</v>
      </c>
      <c r="E35" s="4212"/>
      <c r="F35" s="4211">
        <v>14.42</v>
      </c>
      <c r="G35" s="4211"/>
      <c r="H35" s="2326">
        <f>'Калориферы, Отопит. агрегат (2)'!H41*'Калориферы, Отопит. агрегат (2)'!I41</f>
        <v>48231.351168000001</v>
      </c>
    </row>
    <row r="36" spans="1:8" ht="15.75">
      <c r="A36" s="4209" t="s">
        <v>3696</v>
      </c>
      <c r="B36" s="4210"/>
      <c r="C36" s="2447">
        <v>4000</v>
      </c>
      <c r="D36" s="4212">
        <v>75.400000000000006</v>
      </c>
      <c r="E36" s="4212"/>
      <c r="F36" s="4211">
        <v>16.71</v>
      </c>
      <c r="G36" s="4211"/>
      <c r="H36" s="2326">
        <f>'Калориферы, Отопит. агрегат (2)'!H42*'Калориферы, Отопит. агрегат (2)'!I42</f>
        <v>53324.951679999998</v>
      </c>
    </row>
    <row r="37" spans="1:8" ht="15.75">
      <c r="A37" s="4209" t="s">
        <v>3697</v>
      </c>
      <c r="B37" s="4210"/>
      <c r="C37" s="2447">
        <v>5000</v>
      </c>
      <c r="D37" s="4212">
        <v>98.4</v>
      </c>
      <c r="E37" s="4212"/>
      <c r="F37" s="4211">
        <v>21.29</v>
      </c>
      <c r="G37" s="4211"/>
      <c r="H37" s="2326">
        <f>'Калориферы, Отопит. агрегат (2)'!H43*'Калориферы, Отопит. агрегат (2)'!I43</f>
        <v>57863.245439999999</v>
      </c>
    </row>
    <row r="38" spans="1:8" ht="15.75">
      <c r="A38" s="4209" t="s">
        <v>3698</v>
      </c>
      <c r="B38" s="4210"/>
      <c r="C38" s="2447">
        <v>2500</v>
      </c>
      <c r="D38" s="4212">
        <v>50.7</v>
      </c>
      <c r="E38" s="4212"/>
      <c r="F38" s="4212">
        <v>13.26</v>
      </c>
      <c r="G38" s="4212"/>
      <c r="H38" s="2326">
        <f>'Калориферы, Отопит. агрегат (2)'!H44*'Калориферы, Отопит. агрегат (2)'!I44</f>
        <v>49759.149440000001</v>
      </c>
    </row>
    <row r="39" spans="1:8" ht="15.75">
      <c r="A39" s="4209" t="s">
        <v>3699</v>
      </c>
      <c r="B39" s="4210"/>
      <c r="C39" s="2447">
        <v>3150</v>
      </c>
      <c r="D39" s="4212">
        <v>65.400000000000006</v>
      </c>
      <c r="E39" s="4212"/>
      <c r="F39" s="4212">
        <v>16.34</v>
      </c>
      <c r="G39" s="4212"/>
      <c r="H39" s="2326">
        <f>'Калориферы, Отопит. агрегат (2)'!H45*'Калориферы, Отопит. агрегат (2)'!I45</f>
        <v>55107.852800000001</v>
      </c>
    </row>
    <row r="40" spans="1:8" ht="15.75">
      <c r="A40" s="4209" t="s">
        <v>3700</v>
      </c>
      <c r="B40" s="4210"/>
      <c r="C40" s="2447">
        <v>4000</v>
      </c>
      <c r="D40" s="4212">
        <v>83.2</v>
      </c>
      <c r="E40" s="4212"/>
      <c r="F40" s="4212">
        <v>19.420000000000002</v>
      </c>
      <c r="G40" s="4212"/>
      <c r="H40" s="2326">
        <f>'Калориферы, Отопит. агрегат (2)'!H46*'Калориферы, Отопит. агрегат (2)'!I46</f>
        <v>61591.1296</v>
      </c>
    </row>
    <row r="41" spans="1:8" ht="15.75">
      <c r="A41" s="4209" t="s">
        <v>3701</v>
      </c>
      <c r="B41" s="4210"/>
      <c r="C41" s="2447">
        <v>5000</v>
      </c>
      <c r="D41" s="4212">
        <v>103.5</v>
      </c>
      <c r="E41" s="4212"/>
      <c r="F41" s="4212">
        <v>22.5</v>
      </c>
      <c r="G41" s="4212"/>
      <c r="H41" s="2326">
        <f>'Калориферы, Отопит. агрегат (2)'!H47*'Калориферы, Отопит. агрегат (2)'!I47</f>
        <v>65562.136639999982</v>
      </c>
    </row>
    <row r="42" spans="1:8" ht="15.75">
      <c r="A42" s="4209" t="s">
        <v>3702</v>
      </c>
      <c r="B42" s="4210"/>
      <c r="C42" s="2447">
        <v>6300</v>
      </c>
      <c r="D42" s="4212">
        <v>135.6</v>
      </c>
      <c r="E42" s="4212"/>
      <c r="F42" s="4212">
        <v>28.66</v>
      </c>
      <c r="G42" s="4212"/>
      <c r="H42" s="2326">
        <f>'Калориферы, Отопит. агрегат (2)'!H48*'Калориферы, Отопит. агрегат (2)'!I48</f>
        <v>77799.32160000001</v>
      </c>
    </row>
    <row r="43" spans="1:8" ht="15.75">
      <c r="A43" s="4209" t="s">
        <v>3703</v>
      </c>
      <c r="B43" s="4210"/>
      <c r="C43" s="2447">
        <v>16000</v>
      </c>
      <c r="D43" s="4212">
        <v>360</v>
      </c>
      <c r="E43" s="4212"/>
      <c r="F43" s="4212">
        <v>83.12</v>
      </c>
      <c r="G43" s="4212"/>
      <c r="H43" s="2326">
        <f>'Калориферы, Отопит. агрегат (2)'!H49*'Калориферы, Отопит. агрегат (2)'!I49</f>
        <v>187204.6176</v>
      </c>
    </row>
    <row r="44" spans="1:8" ht="15.75">
      <c r="A44" s="4209" t="s">
        <v>3704</v>
      </c>
      <c r="B44" s="4210"/>
      <c r="C44" s="2447">
        <v>25000</v>
      </c>
      <c r="D44" s="4212">
        <v>556.70000000000005</v>
      </c>
      <c r="E44" s="4212"/>
      <c r="F44" s="4212">
        <v>125.27</v>
      </c>
      <c r="G44" s="4212"/>
      <c r="H44" s="2326">
        <f>'Калориферы, Отопит. агрегат (2)'!H50*'Калориферы, Отопит. агрегат (2)'!I50</f>
        <v>273108.03520000004</v>
      </c>
    </row>
    <row r="45" spans="1:8" ht="15.75">
      <c r="A45" s="4209" t="s">
        <v>3705</v>
      </c>
      <c r="B45" s="4210"/>
      <c r="C45" s="2447">
        <v>2000</v>
      </c>
      <c r="D45" s="4211">
        <v>43.4</v>
      </c>
      <c r="E45" s="4211"/>
      <c r="F45" s="4211">
        <v>12.88</v>
      </c>
      <c r="G45" s="4211"/>
      <c r="H45" s="2326">
        <f>'Калориферы, Отопит. агрегат (2)'!H51*'Калориферы, Отопит. агрегат (2)'!I51</f>
        <v>46510.464</v>
      </c>
    </row>
    <row r="46" spans="1:8" ht="15.75">
      <c r="A46" s="4209" t="s">
        <v>3706</v>
      </c>
      <c r="B46" s="4210"/>
      <c r="C46" s="2447">
        <v>2500</v>
      </c>
      <c r="D46" s="4211">
        <v>58.5</v>
      </c>
      <c r="E46" s="4211"/>
      <c r="F46" s="4211">
        <v>15.87</v>
      </c>
      <c r="G46" s="4211"/>
      <c r="H46" s="2326">
        <f>'Калориферы, Отопит. агрегат (2)'!H52*'Калориферы, Отопит. агрегат (2)'!I52</f>
        <v>53469.416000000005</v>
      </c>
    </row>
    <row r="47" spans="1:8" ht="15.75">
      <c r="A47" s="4209" t="s">
        <v>3707</v>
      </c>
      <c r="B47" s="4210"/>
      <c r="C47" s="2447">
        <v>3150</v>
      </c>
      <c r="D47" s="4211">
        <v>70.400000000000006</v>
      </c>
      <c r="E47" s="4211"/>
      <c r="F47" s="4211">
        <v>18.86</v>
      </c>
      <c r="G47" s="4211"/>
      <c r="H47" s="2326">
        <f>'Калориферы, Отопит. агрегат (2)'!H53*'Калориферы, Отопит. агрегат (2)'!I53</f>
        <v>57602.504960000006</v>
      </c>
    </row>
    <row r="48" spans="1:8" ht="15.75">
      <c r="A48" s="4209" t="s">
        <v>3708</v>
      </c>
      <c r="B48" s="4210"/>
      <c r="C48" s="2447">
        <v>4000</v>
      </c>
      <c r="D48" s="4211">
        <v>88.7</v>
      </c>
      <c r="E48" s="4211"/>
      <c r="F48" s="4211">
        <v>21.8</v>
      </c>
      <c r="G48" s="4211"/>
      <c r="H48" s="2326">
        <f>'Калориферы, Отопит. агрегат (2)'!H54*'Калориферы, Отопит. агрегат (2)'!I54</f>
        <v>63104.83379199999</v>
      </c>
    </row>
    <row r="49" spans="1:8" ht="15.75">
      <c r="A49" s="4209" t="s">
        <v>3709</v>
      </c>
      <c r="B49" s="4210"/>
      <c r="C49" s="2447">
        <v>5000</v>
      </c>
      <c r="D49" s="4211">
        <v>115.2</v>
      </c>
      <c r="E49" s="4211"/>
      <c r="F49" s="4211">
        <v>27.84</v>
      </c>
      <c r="G49" s="4211"/>
      <c r="H49" s="2326">
        <f>'Калориферы, Отопит. агрегат (2)'!H55*'Калориферы, Отопит. агрегат (2)'!I55</f>
        <v>72936.864000000001</v>
      </c>
    </row>
    <row r="50" spans="1:8" ht="15.75">
      <c r="A50" s="4209" t="s">
        <v>3710</v>
      </c>
      <c r="B50" s="4210"/>
      <c r="C50" s="2447">
        <v>2500</v>
      </c>
      <c r="D50" s="4212">
        <v>59.1</v>
      </c>
      <c r="E50" s="4212"/>
      <c r="F50" s="4212">
        <v>17.420000000000002</v>
      </c>
      <c r="G50" s="4212"/>
      <c r="H50" s="2326">
        <f>'Калориферы, Отопит. агрегат (2)'!H56*'Калориферы, Отопит. агрегат (2)'!I56</f>
        <v>60456.556159999993</v>
      </c>
    </row>
    <row r="51" spans="1:8" ht="15.75">
      <c r="A51" s="4209" t="s">
        <v>3711</v>
      </c>
      <c r="B51" s="4210"/>
      <c r="C51" s="2447">
        <v>3150</v>
      </c>
      <c r="D51" s="4212">
        <v>76.099999999999994</v>
      </c>
      <c r="E51" s="4212"/>
      <c r="F51" s="4212">
        <v>21.47</v>
      </c>
      <c r="G51" s="4212"/>
      <c r="H51" s="2326">
        <f>'Калориферы, Отопит. агрегат (2)'!H57*'Калориферы, Отопит. агрегат (2)'!I57</f>
        <v>67263.996799999994</v>
      </c>
    </row>
    <row r="52" spans="1:8" ht="15.75">
      <c r="A52" s="4209" t="s">
        <v>3712</v>
      </c>
      <c r="B52" s="4210"/>
      <c r="C52" s="2447">
        <v>4000</v>
      </c>
      <c r="D52" s="4212">
        <v>97</v>
      </c>
      <c r="E52" s="4212"/>
      <c r="F52" s="4212">
        <v>25.52</v>
      </c>
      <c r="G52" s="4212"/>
      <c r="H52" s="2326">
        <f>'Калориферы, Отопит. агрегат (2)'!H58*'Калориферы, Отопит. агрегат (2)'!I58</f>
        <v>74395.601279999988</v>
      </c>
    </row>
    <row r="53" spans="1:8" ht="15.75">
      <c r="A53" s="4209" t="s">
        <v>3713</v>
      </c>
      <c r="B53" s="4210"/>
      <c r="C53" s="2447">
        <v>5000</v>
      </c>
      <c r="D53" s="4212">
        <v>120.9</v>
      </c>
      <c r="E53" s="4212"/>
      <c r="F53" s="4212">
        <v>29.57</v>
      </c>
      <c r="G53" s="4212"/>
      <c r="H53" s="2326">
        <f>'Калориферы, Отопит. агрегат (2)'!H59*'Калориферы, Отопит. агрегат (2)'!I59</f>
        <v>80959.919039999993</v>
      </c>
    </row>
    <row r="54" spans="1:8" ht="15.75">
      <c r="A54" s="4209" t="s">
        <v>3714</v>
      </c>
      <c r="B54" s="4210"/>
      <c r="C54" s="2447">
        <v>6300</v>
      </c>
      <c r="D54" s="4212">
        <v>154.6</v>
      </c>
      <c r="E54" s="4212"/>
      <c r="F54" s="4212">
        <v>37.659999999999997</v>
      </c>
      <c r="G54" s="4212"/>
      <c r="H54" s="2326">
        <f>'Калориферы, Отопит. агрегат (2)'!H60*'Калориферы, Отопит. агрегат (2)'!I60</f>
        <v>95628.332800000004</v>
      </c>
    </row>
    <row r="55" spans="1:8" ht="15.75">
      <c r="A55" s="4209" t="s">
        <v>3715</v>
      </c>
      <c r="B55" s="4210"/>
      <c r="C55" s="2447">
        <v>16000</v>
      </c>
      <c r="D55" s="4212">
        <v>417.7</v>
      </c>
      <c r="E55" s="4212"/>
      <c r="F55" s="4212">
        <v>110.05</v>
      </c>
      <c r="G55" s="4212"/>
      <c r="H55" s="2326">
        <f>'Калориферы, Отопит. агрегат (2)'!H61*'Калориферы, Отопит. агрегат (2)'!I61</f>
        <v>240691.65119999999</v>
      </c>
    </row>
    <row r="56" spans="1:8" ht="17.100000000000001" customHeight="1" thickBot="1">
      <c r="A56" s="4213" t="s">
        <v>3716</v>
      </c>
      <c r="B56" s="4214"/>
      <c r="C56" s="2327">
        <v>25000</v>
      </c>
      <c r="D56" s="4214">
        <v>648.4</v>
      </c>
      <c r="E56" s="4214"/>
      <c r="F56" s="4214">
        <v>166.25</v>
      </c>
      <c r="G56" s="4214"/>
      <c r="H56" s="2449">
        <f>'Калориферы, Отопит. агрегат (2)'!H62*'Калориферы, Отопит. агрегат (2)'!I62</f>
        <v>348395.08703999995</v>
      </c>
    </row>
    <row r="57" spans="1:8" ht="13.5" thickBot="1">
      <c r="A57"/>
      <c r="H57" s="2077"/>
    </row>
    <row r="58" spans="1:8" ht="36.75" customHeight="1" thickBot="1">
      <c r="A58" s="3920" t="s">
        <v>4014</v>
      </c>
      <c r="B58" s="3921"/>
      <c r="C58" s="3921"/>
      <c r="D58" s="3921"/>
      <c r="E58" s="3921"/>
      <c r="F58" s="3921"/>
      <c r="G58" s="3921"/>
      <c r="H58" s="3922"/>
    </row>
    <row r="59" spans="1:8" ht="11.25" customHeight="1" thickBot="1">
      <c r="A59" s="2067"/>
      <c r="B59" s="2068"/>
      <c r="C59" s="2068"/>
      <c r="D59" s="2068"/>
      <c r="E59" s="2068"/>
      <c r="F59" s="2068"/>
      <c r="H59" s="2077"/>
    </row>
    <row r="60" spans="1:8" ht="42.75" customHeight="1">
      <c r="A60" s="4102" t="s">
        <v>4076</v>
      </c>
      <c r="B60" s="4103"/>
      <c r="C60" s="4103"/>
      <c r="D60" s="4103"/>
      <c r="E60" s="4103"/>
      <c r="F60" s="4103"/>
      <c r="G60" s="4103"/>
      <c r="H60" s="4104"/>
    </row>
    <row r="61" spans="1:8" ht="15.75" customHeight="1">
      <c r="A61" s="4114" t="s">
        <v>3719</v>
      </c>
      <c r="B61" s="4115" t="s">
        <v>3720</v>
      </c>
      <c r="C61" s="4115" t="s">
        <v>3721</v>
      </c>
      <c r="D61" s="4115" t="s">
        <v>3722</v>
      </c>
      <c r="E61" s="4115"/>
      <c r="F61" s="4115" t="s">
        <v>3666</v>
      </c>
      <c r="G61" s="4115"/>
      <c r="H61" s="4116" t="s">
        <v>4012</v>
      </c>
    </row>
    <row r="62" spans="1:8" ht="27.75" customHeight="1" thickBot="1">
      <c r="A62" s="4225"/>
      <c r="B62" s="4226"/>
      <c r="C62" s="4226"/>
      <c r="D62" s="4226"/>
      <c r="E62" s="4226"/>
      <c r="F62" s="4226"/>
      <c r="G62" s="4226"/>
      <c r="H62" s="4227"/>
    </row>
    <row r="63" spans="1:8" ht="15.75">
      <c r="A63" s="2451" t="s">
        <v>3723</v>
      </c>
      <c r="B63" s="2322" t="s">
        <v>3724</v>
      </c>
      <c r="C63" s="2322" t="s">
        <v>3725</v>
      </c>
      <c r="D63" s="4208">
        <v>2600</v>
      </c>
      <c r="E63" s="4208"/>
      <c r="F63" s="4208">
        <v>29</v>
      </c>
      <c r="G63" s="4208"/>
      <c r="H63" s="2450">
        <f>'Калориферы, Отопит. агрегат (2)'!H69*'Калориферы, Отопит. агрегат (2)'!I69</f>
        <v>133365.79256</v>
      </c>
    </row>
    <row r="64" spans="1:8" ht="15.75">
      <c r="A64" s="2452" t="s">
        <v>3726</v>
      </c>
      <c r="B64" s="2324" t="s">
        <v>3727</v>
      </c>
      <c r="C64" s="2324" t="s">
        <v>3725</v>
      </c>
      <c r="D64" s="4211">
        <v>4000</v>
      </c>
      <c r="E64" s="4211"/>
      <c r="F64" s="4211">
        <v>48</v>
      </c>
      <c r="G64" s="4211"/>
      <c r="H64" s="2391">
        <f>'Калориферы, Отопит. агрегат (2)'!H70*'Калориферы, Отопит. агрегат (2)'!I70</f>
        <v>138484.1554096</v>
      </c>
    </row>
    <row r="65" spans="1:8" ht="15.75">
      <c r="A65" s="2452" t="s">
        <v>3728</v>
      </c>
      <c r="B65" s="2324" t="s">
        <v>3729</v>
      </c>
      <c r="C65" s="2324" t="s">
        <v>3725</v>
      </c>
      <c r="D65" s="4211">
        <v>6300</v>
      </c>
      <c r="E65" s="4211"/>
      <c r="F65" s="4211">
        <v>71.790000000000006</v>
      </c>
      <c r="G65" s="4211"/>
      <c r="H65" s="2391">
        <f>'Калориферы, Отопит. агрегат (2)'!H71*'Калориферы, Отопит. агрегат (2)'!I71</f>
        <v>159534.3237488</v>
      </c>
    </row>
    <row r="66" spans="1:8" ht="15.75">
      <c r="A66" s="2452" t="s">
        <v>3730</v>
      </c>
      <c r="B66" s="2324" t="s">
        <v>3731</v>
      </c>
      <c r="C66" s="2324" t="s">
        <v>3725</v>
      </c>
      <c r="D66" s="4211">
        <v>10000</v>
      </c>
      <c r="E66" s="4211"/>
      <c r="F66" s="4211">
        <v>118.61</v>
      </c>
      <c r="G66" s="4211"/>
      <c r="H66" s="2391">
        <f>'Калориферы, Отопит. агрегат (2)'!H72*'Калориферы, Отопит. агрегат (2)'!I72</f>
        <v>203508.99048479999</v>
      </c>
    </row>
    <row r="67" spans="1:8" ht="15.75">
      <c r="A67" s="2452" t="s">
        <v>3732</v>
      </c>
      <c r="B67" s="2324" t="s">
        <v>3733</v>
      </c>
      <c r="C67" s="2324" t="s">
        <v>3725</v>
      </c>
      <c r="D67" s="4211">
        <v>20000</v>
      </c>
      <c r="E67" s="4211"/>
      <c r="F67" s="4211">
        <v>233.73</v>
      </c>
      <c r="G67" s="4211"/>
      <c r="H67" s="2391">
        <f>'Калориферы, Отопит. агрегат (2)'!H73*'Калориферы, Отопит. агрегат (2)'!I73</f>
        <v>339109.56119039998</v>
      </c>
    </row>
    <row r="68" spans="1:8" ht="15.75">
      <c r="A68" s="2452" t="s">
        <v>3734</v>
      </c>
      <c r="B68" s="2324" t="s">
        <v>3733</v>
      </c>
      <c r="C68" s="2324" t="s">
        <v>3735</v>
      </c>
      <c r="D68" s="4211">
        <v>24600</v>
      </c>
      <c r="E68" s="4211"/>
      <c r="F68" s="4211">
        <v>325.73</v>
      </c>
      <c r="G68" s="4211"/>
      <c r="H68" s="2391">
        <f>'Калориферы, Отопит. агрегат (2)'!H74*'Калориферы, Отопит. агрегат (2)'!I74</f>
        <v>431200</v>
      </c>
    </row>
    <row r="69" spans="1:8" ht="15.75">
      <c r="A69" s="2452" t="s">
        <v>3736</v>
      </c>
      <c r="B69" s="2324" t="s">
        <v>3737</v>
      </c>
      <c r="C69" s="2324" t="s">
        <v>3735</v>
      </c>
      <c r="D69" s="4211">
        <v>60000</v>
      </c>
      <c r="E69" s="4211"/>
      <c r="F69" s="4211">
        <v>900</v>
      </c>
      <c r="G69" s="4211"/>
      <c r="H69" s="2391">
        <f>'Калориферы, Отопит. агрегат (2)'!H75*'Калориферы, Отопит. агрегат (2)'!I75</f>
        <v>874663.33034079988</v>
      </c>
    </row>
    <row r="70" spans="1:8" ht="16.5" thickBot="1">
      <c r="A70" s="2453" t="s">
        <v>3738</v>
      </c>
      <c r="B70" s="2327" t="s">
        <v>3739</v>
      </c>
      <c r="C70" s="2327"/>
      <c r="D70" s="4214">
        <v>25000</v>
      </c>
      <c r="E70" s="4214"/>
      <c r="F70" s="4214">
        <v>360</v>
      </c>
      <c r="G70" s="4214"/>
      <c r="H70" s="2392">
        <f>'Калориферы, Отопит. агрегат (2)'!H76*'Калориферы, Отопит. агрегат (2)'!I76</f>
        <v>434988.75259839999</v>
      </c>
    </row>
    <row r="71" spans="1:8" ht="13.5" thickBot="1">
      <c r="A71"/>
      <c r="B71" s="2078"/>
      <c r="C71" s="2078"/>
      <c r="D71" s="2078"/>
      <c r="E71" s="2078"/>
      <c r="F71" s="2078"/>
      <c r="G71" s="2078"/>
      <c r="H71" s="2079"/>
    </row>
  </sheetData>
  <sheetProtection password="C617" sheet="1" objects="1" scenarios="1" selectLockedCells="1" selectUnlockedCells="1"/>
  <mergeCells count="180">
    <mergeCell ref="D69:E69"/>
    <mergeCell ref="F69:G69"/>
    <mergeCell ref="D70:E70"/>
    <mergeCell ref="F70:G70"/>
    <mergeCell ref="D66:E66"/>
    <mergeCell ref="F66:G66"/>
    <mergeCell ref="D67:E67"/>
    <mergeCell ref="F67:G67"/>
    <mergeCell ref="D68:E68"/>
    <mergeCell ref="A58:H58"/>
    <mergeCell ref="A60:H60"/>
    <mergeCell ref="A61:A62"/>
    <mergeCell ref="B61:B62"/>
    <mergeCell ref="C61:C62"/>
    <mergeCell ref="D61:E62"/>
    <mergeCell ref="F61:G62"/>
    <mergeCell ref="H61:H62"/>
    <mergeCell ref="F68:G68"/>
    <mergeCell ref="D63:E63"/>
    <mergeCell ref="F63:G63"/>
    <mergeCell ref="D64:E64"/>
    <mergeCell ref="F64:G64"/>
    <mergeCell ref="D65:E65"/>
    <mergeCell ref="F65:G65"/>
    <mergeCell ref="A54:B54"/>
    <mergeCell ref="D54:E54"/>
    <mergeCell ref="F54:G54"/>
    <mergeCell ref="A55:B55"/>
    <mergeCell ref="D55:E55"/>
    <mergeCell ref="F55:G55"/>
    <mergeCell ref="A56:B56"/>
    <mergeCell ref="D56:E56"/>
    <mergeCell ref="F56:G56"/>
    <mergeCell ref="A51:B51"/>
    <mergeCell ref="D51:E51"/>
    <mergeCell ref="F51:G51"/>
    <mergeCell ref="A52:B52"/>
    <mergeCell ref="D52:E52"/>
    <mergeCell ref="F52:G52"/>
    <mergeCell ref="A53:B53"/>
    <mergeCell ref="D53:E53"/>
    <mergeCell ref="F53:G53"/>
    <mergeCell ref="A48:B48"/>
    <mergeCell ref="D48:E48"/>
    <mergeCell ref="F48:G48"/>
    <mergeCell ref="A49:B49"/>
    <mergeCell ref="D49:E49"/>
    <mergeCell ref="F49:G49"/>
    <mergeCell ref="A50:B50"/>
    <mergeCell ref="D50:E50"/>
    <mergeCell ref="F50:G50"/>
    <mergeCell ref="A45:B45"/>
    <mergeCell ref="D45:E45"/>
    <mergeCell ref="F45:G45"/>
    <mergeCell ref="A46:B46"/>
    <mergeCell ref="D46:E46"/>
    <mergeCell ref="F46:G46"/>
    <mergeCell ref="A47:B47"/>
    <mergeCell ref="D47:E47"/>
    <mergeCell ref="F47:G47"/>
    <mergeCell ref="A42:B42"/>
    <mergeCell ref="D42:E42"/>
    <mergeCell ref="F42:G42"/>
    <mergeCell ref="A43:B43"/>
    <mergeCell ref="D43:E43"/>
    <mergeCell ref="F43:G43"/>
    <mergeCell ref="A44:B44"/>
    <mergeCell ref="D44:E44"/>
    <mergeCell ref="F44:G44"/>
    <mergeCell ref="A39:B39"/>
    <mergeCell ref="D39:E39"/>
    <mergeCell ref="F39:G39"/>
    <mergeCell ref="A40:B40"/>
    <mergeCell ref="D40:E40"/>
    <mergeCell ref="F40:G40"/>
    <mergeCell ref="A41:B41"/>
    <mergeCell ref="D41:E41"/>
    <mergeCell ref="F41:G41"/>
    <mergeCell ref="A36:B36"/>
    <mergeCell ref="D36:E36"/>
    <mergeCell ref="F36:G36"/>
    <mergeCell ref="A37:B37"/>
    <mergeCell ref="D37:E37"/>
    <mergeCell ref="F37:G37"/>
    <mergeCell ref="A38:B38"/>
    <mergeCell ref="D38:E38"/>
    <mergeCell ref="F38:G38"/>
    <mergeCell ref="A33:B33"/>
    <mergeCell ref="D33:E33"/>
    <mergeCell ref="F33:G33"/>
    <mergeCell ref="A34:B34"/>
    <mergeCell ref="D34:E34"/>
    <mergeCell ref="F34:G34"/>
    <mergeCell ref="A35:B35"/>
    <mergeCell ref="D35:E35"/>
    <mergeCell ref="F35:G35"/>
    <mergeCell ref="A26:B26"/>
    <mergeCell ref="D26:E26"/>
    <mergeCell ref="F26:G26"/>
    <mergeCell ref="A27:B27"/>
    <mergeCell ref="D27:E27"/>
    <mergeCell ref="F27:G27"/>
    <mergeCell ref="A29:H29"/>
    <mergeCell ref="A30:B32"/>
    <mergeCell ref="C30:C32"/>
    <mergeCell ref="D30:E32"/>
    <mergeCell ref="F30:G32"/>
    <mergeCell ref="H30:H32"/>
    <mergeCell ref="A23:B23"/>
    <mergeCell ref="D23:E23"/>
    <mergeCell ref="F23:G23"/>
    <mergeCell ref="A24:B24"/>
    <mergeCell ref="D24:E24"/>
    <mergeCell ref="F24:G24"/>
    <mergeCell ref="A25:B25"/>
    <mergeCell ref="D25:E25"/>
    <mergeCell ref="F25:G25"/>
    <mergeCell ref="A20:B20"/>
    <mergeCell ref="D20:E20"/>
    <mergeCell ref="F20:G20"/>
    <mergeCell ref="A21:B21"/>
    <mergeCell ref="D21:E21"/>
    <mergeCell ref="F21:G21"/>
    <mergeCell ref="A22:B22"/>
    <mergeCell ref="D22:E22"/>
    <mergeCell ref="F22:G22"/>
    <mergeCell ref="A17:B17"/>
    <mergeCell ref="D17:E17"/>
    <mergeCell ref="F17:G17"/>
    <mergeCell ref="A18:B18"/>
    <mergeCell ref="D18:E18"/>
    <mergeCell ref="F18:G18"/>
    <mergeCell ref="A19:B19"/>
    <mergeCell ref="D19:E19"/>
    <mergeCell ref="F19:G19"/>
    <mergeCell ref="A14:B14"/>
    <mergeCell ref="D14:E14"/>
    <mergeCell ref="F14:G14"/>
    <mergeCell ref="A15:B15"/>
    <mergeCell ref="D15:E15"/>
    <mergeCell ref="F15:G15"/>
    <mergeCell ref="A16:B16"/>
    <mergeCell ref="D16:E16"/>
    <mergeCell ref="F16:G16"/>
    <mergeCell ref="A11:B11"/>
    <mergeCell ref="D11:E11"/>
    <mergeCell ref="F11:G11"/>
    <mergeCell ref="A12:B12"/>
    <mergeCell ref="D12:E12"/>
    <mergeCell ref="F12:G12"/>
    <mergeCell ref="A13:B13"/>
    <mergeCell ref="D13:E13"/>
    <mergeCell ref="F13:G13"/>
    <mergeCell ref="A8:B8"/>
    <mergeCell ref="D8:E8"/>
    <mergeCell ref="F8:G8"/>
    <mergeCell ref="A9:B9"/>
    <mergeCell ref="D9:E9"/>
    <mergeCell ref="F9:G9"/>
    <mergeCell ref="A10:B10"/>
    <mergeCell ref="D10:E10"/>
    <mergeCell ref="F10:G10"/>
    <mergeCell ref="A5:B5"/>
    <mergeCell ref="D5:E5"/>
    <mergeCell ref="F5:G5"/>
    <mergeCell ref="A6:B6"/>
    <mergeCell ref="D6:E6"/>
    <mergeCell ref="F6:G6"/>
    <mergeCell ref="A7:B7"/>
    <mergeCell ref="D7:E7"/>
    <mergeCell ref="F7:G7"/>
    <mergeCell ref="A1:H1"/>
    <mergeCell ref="A2:B3"/>
    <mergeCell ref="C2:C3"/>
    <mergeCell ref="D2:E3"/>
    <mergeCell ref="F2:G3"/>
    <mergeCell ref="H2:H3"/>
    <mergeCell ref="A4:B4"/>
    <mergeCell ref="D4:E4"/>
    <mergeCell ref="F4:G4"/>
  </mergeCells>
  <printOptions horizontalCentered="1"/>
  <pageMargins left="0.43307086614173229" right="0.27559055118110237" top="0.23622047244094491" bottom="0.15748031496062992" header="0.19685039370078741" footer="0.23622047244094491"/>
  <pageSetup paperSize="9" scale="64" fitToHeight="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>
    <pageSetUpPr fitToPage="1"/>
  </sheetPr>
  <dimension ref="A1:Q57"/>
  <sheetViews>
    <sheetView topLeftCell="A28" zoomScaleNormal="100" zoomScaleSheetLayoutView="100" workbookViewId="0">
      <selection activeCell="B38" sqref="B38"/>
    </sheetView>
  </sheetViews>
  <sheetFormatPr defaultRowHeight="12.75"/>
  <cols>
    <col min="1" max="1" width="7.28515625" style="1889" customWidth="1"/>
    <col min="2" max="2" width="9.85546875" style="1889" customWidth="1"/>
    <col min="3" max="3" width="9" style="1889" customWidth="1"/>
    <col min="4" max="4" width="15.42578125" style="1889" customWidth="1"/>
    <col min="5" max="5" width="13.140625" style="1889" customWidth="1"/>
    <col min="6" max="6" width="12" style="1889" customWidth="1"/>
    <col min="7" max="7" width="14.28515625" style="2225" customWidth="1"/>
    <col min="8" max="8" width="9.7109375" style="1889" customWidth="1"/>
    <col min="9" max="11" width="10.140625" style="1889" customWidth="1"/>
    <col min="12" max="12" width="10.42578125" style="1889" customWidth="1"/>
    <col min="13" max="13" width="13.7109375" style="1889" customWidth="1"/>
    <col min="14" max="14" width="13.42578125" style="1889" customWidth="1"/>
    <col min="15" max="15" width="13.85546875" style="1889" customWidth="1"/>
    <col min="16" max="16384" width="9.140625" style="1889"/>
  </cols>
  <sheetData>
    <row r="1" spans="1:17" s="1890" customFormat="1" ht="12.75" customHeight="1">
      <c r="A1" s="2199"/>
      <c r="B1" s="2200"/>
      <c r="C1" s="2200"/>
      <c r="D1" s="3758" t="s">
        <v>3955</v>
      </c>
      <c r="E1" s="3758"/>
      <c r="F1" s="4229" t="s">
        <v>3372</v>
      </c>
      <c r="G1" s="4230"/>
      <c r="H1" s="4230"/>
      <c r="I1" s="4230"/>
      <c r="J1" s="4230"/>
      <c r="K1" s="2201"/>
      <c r="L1" s="2201"/>
      <c r="M1" s="2053"/>
      <c r="N1" s="2160"/>
      <c r="O1" s="2160"/>
      <c r="P1" s="2160"/>
    </row>
    <row r="2" spans="1:17" s="1890" customFormat="1" ht="22.5" customHeight="1">
      <c r="A2" s="2202"/>
      <c r="B2" s="1891"/>
      <c r="C2" s="1891"/>
      <c r="D2" s="3758"/>
      <c r="E2" s="3758"/>
      <c r="F2" s="4229"/>
      <c r="G2" s="4230"/>
      <c r="H2" s="4230"/>
      <c r="I2" s="4230"/>
      <c r="J2" s="4230"/>
      <c r="K2" s="2201"/>
      <c r="L2" s="2201"/>
      <c r="M2" s="2160"/>
      <c r="N2" s="2160"/>
      <c r="O2" s="2160"/>
      <c r="P2" s="2160"/>
    </row>
    <row r="3" spans="1:17" s="1890" customFormat="1" ht="39" customHeight="1">
      <c r="A3" s="2203"/>
      <c r="B3" s="2204"/>
      <c r="C3" s="2204"/>
      <c r="D3" s="3758"/>
      <c r="E3" s="3758"/>
      <c r="F3" s="4229"/>
      <c r="G3" s="4230"/>
      <c r="H3" s="4230"/>
      <c r="I3" s="4230"/>
      <c r="J3" s="4230"/>
      <c r="K3" s="2201"/>
      <c r="L3" s="2201"/>
      <c r="M3" s="2160"/>
      <c r="N3" s="2160"/>
      <c r="O3" s="2160"/>
      <c r="P3" s="2160"/>
    </row>
    <row r="4" spans="1:17" s="1890" customFormat="1" ht="6.75" customHeight="1">
      <c r="A4" s="1891"/>
      <c r="B4" s="1891"/>
      <c r="C4" s="1891"/>
      <c r="D4" s="1891"/>
      <c r="E4" s="1891"/>
      <c r="F4" s="1891"/>
      <c r="G4" s="2205"/>
      <c r="H4" s="1891"/>
      <c r="I4" s="1891"/>
      <c r="J4" s="1891"/>
      <c r="K4" s="1891"/>
      <c r="L4" s="1891"/>
      <c r="M4" s="1891"/>
      <c r="N4" s="1891"/>
      <c r="O4" s="1891"/>
      <c r="P4" s="1891"/>
      <c r="Q4" s="1891"/>
    </row>
    <row r="5" spans="1:17" s="1890" customFormat="1" ht="9" customHeight="1">
      <c r="A5" s="2206"/>
      <c r="B5" s="2206"/>
      <c r="C5" s="2206"/>
      <c r="D5" s="2206"/>
      <c r="E5" s="2206"/>
      <c r="F5" s="2206"/>
      <c r="G5" s="2206"/>
      <c r="H5" s="2206"/>
      <c r="I5" s="2206"/>
      <c r="K5" s="1893"/>
      <c r="L5" s="1893"/>
      <c r="M5" s="1893"/>
      <c r="N5" s="1893"/>
      <c r="O5" s="1893"/>
      <c r="P5" s="1893"/>
      <c r="Q5" s="1893"/>
    </row>
    <row r="6" spans="1:17" s="1890" customFormat="1" ht="19.5" customHeight="1">
      <c r="A6" s="4231" t="s">
        <v>3956</v>
      </c>
      <c r="B6" s="4231"/>
      <c r="C6" s="4231"/>
      <c r="D6" s="4231"/>
      <c r="E6" s="4231"/>
      <c r="F6" s="4231"/>
      <c r="G6" s="4231"/>
      <c r="K6" s="1893"/>
      <c r="L6" s="1893"/>
      <c r="M6" s="1893"/>
      <c r="N6" s="1893"/>
      <c r="O6" s="1893"/>
      <c r="P6" s="1893"/>
      <c r="Q6" s="1893"/>
    </row>
    <row r="7" spans="1:17" ht="27.75" customHeight="1">
      <c r="A7" s="2207" t="s">
        <v>3957</v>
      </c>
      <c r="B7" s="2208" t="s">
        <v>3958</v>
      </c>
      <c r="C7" s="2208" t="s">
        <v>3959</v>
      </c>
      <c r="D7" s="2208" t="s">
        <v>3960</v>
      </c>
      <c r="E7" s="2209" t="s">
        <v>3961</v>
      </c>
      <c r="F7" s="2208" t="s">
        <v>3959</v>
      </c>
      <c r="G7" s="2208" t="s">
        <v>3960</v>
      </c>
      <c r="K7" s="1889">
        <f>KZT!I3</f>
        <v>6.16</v>
      </c>
    </row>
    <row r="8" spans="1:17" ht="21" customHeight="1">
      <c r="A8" s="2210">
        <v>2</v>
      </c>
      <c r="B8" s="2211" t="s">
        <v>3962</v>
      </c>
      <c r="C8" s="2212">
        <v>422.4</v>
      </c>
      <c r="D8" s="2212">
        <v>2666.4</v>
      </c>
      <c r="E8" s="2213" t="s">
        <v>3963</v>
      </c>
      <c r="F8" s="2212">
        <v>467.92900000000003</v>
      </c>
      <c r="G8" s="2212">
        <v>3047.77</v>
      </c>
      <c r="K8" s="1889">
        <f>K7</f>
        <v>6.16</v>
      </c>
    </row>
    <row r="9" spans="1:17" ht="16.5" customHeight="1">
      <c r="A9" s="2210">
        <v>2.5</v>
      </c>
      <c r="B9" s="2211" t="s">
        <v>3964</v>
      </c>
      <c r="C9" s="2212">
        <v>554.4</v>
      </c>
      <c r="D9" s="2212">
        <v>3494.7</v>
      </c>
      <c r="E9" s="2213" t="s">
        <v>3965</v>
      </c>
      <c r="F9" s="2212">
        <v>482.65800000000002</v>
      </c>
      <c r="G9" s="2212">
        <v>3183.73</v>
      </c>
      <c r="K9" s="1889">
        <f t="shared" ref="K9:K49" si="0">K8</f>
        <v>6.16</v>
      </c>
    </row>
    <row r="10" spans="1:17">
      <c r="A10" s="2210">
        <v>3.15</v>
      </c>
      <c r="B10" s="2211" t="s">
        <v>3966</v>
      </c>
      <c r="C10" s="2212">
        <v>743.6</v>
      </c>
      <c r="D10" s="2212">
        <v>4461.6000000000004</v>
      </c>
      <c r="E10" s="2213" t="s">
        <v>3967</v>
      </c>
      <c r="F10" s="2212">
        <v>582.36199999999997</v>
      </c>
      <c r="G10" s="2212">
        <v>3557.62</v>
      </c>
      <c r="K10" s="1889">
        <f t="shared" si="0"/>
        <v>6.16</v>
      </c>
    </row>
    <row r="11" spans="1:17">
      <c r="A11" s="2210">
        <v>4</v>
      </c>
      <c r="B11" s="2211" t="s">
        <v>3968</v>
      </c>
      <c r="C11" s="2212">
        <v>794.2</v>
      </c>
      <c r="D11" s="2212">
        <v>5008.3</v>
      </c>
      <c r="E11" s="2214" t="s">
        <v>3969</v>
      </c>
      <c r="F11" s="2212">
        <v>686.59799999999996</v>
      </c>
      <c r="G11" s="2212">
        <v>4120.7210000000005</v>
      </c>
      <c r="K11" s="1889">
        <f t="shared" si="0"/>
        <v>6.16</v>
      </c>
    </row>
    <row r="12" spans="1:17">
      <c r="A12" s="2210">
        <v>5</v>
      </c>
      <c r="B12" s="2211" t="s">
        <v>3970</v>
      </c>
      <c r="C12" s="2212">
        <v>1090.0999999999999</v>
      </c>
      <c r="D12" s="2212">
        <v>6540.6</v>
      </c>
      <c r="E12" s="2214" t="s">
        <v>3971</v>
      </c>
      <c r="F12" s="2212">
        <v>993.64100000000008</v>
      </c>
      <c r="G12" s="2212">
        <v>5966.3779999999997</v>
      </c>
      <c r="K12" s="1889">
        <f t="shared" si="0"/>
        <v>6.16</v>
      </c>
    </row>
    <row r="13" spans="1:17">
      <c r="A13" s="2210">
        <v>6.3</v>
      </c>
      <c r="B13" s="2211" t="s">
        <v>3972</v>
      </c>
      <c r="C13" s="2212">
        <v>1243</v>
      </c>
      <c r="D13" s="2212">
        <v>7460.2</v>
      </c>
      <c r="E13" s="2214" t="s">
        <v>3973</v>
      </c>
      <c r="F13" s="2212">
        <v>1086.547</v>
      </c>
      <c r="G13" s="2212">
        <v>6851.2510000000002</v>
      </c>
      <c r="K13" s="1889">
        <f t="shared" si="0"/>
        <v>6.16</v>
      </c>
    </row>
    <row r="14" spans="1:17">
      <c r="A14" s="2210">
        <v>8</v>
      </c>
      <c r="B14" s="2215" t="s">
        <v>3974</v>
      </c>
      <c r="C14" s="2212">
        <v>1585.1</v>
      </c>
      <c r="D14" s="2212">
        <v>9512.7999999999993</v>
      </c>
      <c r="E14" s="2216" t="s">
        <v>3975</v>
      </c>
      <c r="F14" s="2212">
        <v>1289.3540000000003</v>
      </c>
      <c r="G14" s="2212">
        <v>8708.2380000000012</v>
      </c>
      <c r="K14" s="1889">
        <f t="shared" si="0"/>
        <v>6.16</v>
      </c>
    </row>
    <row r="15" spans="1:17">
      <c r="A15" s="2210">
        <v>10</v>
      </c>
      <c r="B15" s="2215" t="s">
        <v>3976</v>
      </c>
      <c r="C15" s="2212">
        <v>2055.9</v>
      </c>
      <c r="D15" s="2212">
        <v>12340.9</v>
      </c>
      <c r="E15" s="2217" t="s">
        <v>3977</v>
      </c>
      <c r="F15" s="2212">
        <v>2113.0450000000001</v>
      </c>
      <c r="G15" s="2212">
        <v>11625.713000000002</v>
      </c>
      <c r="K15" s="1889">
        <f t="shared" si="0"/>
        <v>6.16</v>
      </c>
    </row>
    <row r="16" spans="1:17">
      <c r="A16" s="2210">
        <v>12.5</v>
      </c>
      <c r="B16" s="2218" t="s">
        <v>3978</v>
      </c>
      <c r="C16" s="2212">
        <v>2343</v>
      </c>
      <c r="D16" s="2212">
        <v>14063.5</v>
      </c>
      <c r="E16" s="2219" t="s">
        <v>3979</v>
      </c>
      <c r="F16" s="2212">
        <v>2353.241</v>
      </c>
      <c r="G16" s="2212">
        <v>14125.111000000001</v>
      </c>
      <c r="K16" s="1889">
        <f t="shared" si="0"/>
        <v>6.16</v>
      </c>
    </row>
    <row r="17" spans="1:11" ht="15.75">
      <c r="A17" s="2220"/>
      <c r="B17" s="2221"/>
      <c r="C17" s="2222"/>
      <c r="D17" s="2221"/>
      <c r="E17" s="2223"/>
      <c r="F17" s="2224"/>
      <c r="K17" s="1889">
        <f t="shared" si="0"/>
        <v>6.16</v>
      </c>
    </row>
    <row r="18" spans="1:11">
      <c r="A18" s="2226" t="s">
        <v>3980</v>
      </c>
      <c r="B18" s="2227"/>
      <c r="C18" s="2227"/>
      <c r="D18" s="2227"/>
      <c r="E18" s="2227"/>
      <c r="F18" s="2227"/>
      <c r="G18" s="2228"/>
      <c r="K18" s="1889">
        <f t="shared" si="0"/>
        <v>6.16</v>
      </c>
    </row>
    <row r="19" spans="1:11">
      <c r="A19" s="2227" t="s">
        <v>3981</v>
      </c>
      <c r="B19" s="2227"/>
      <c r="C19" s="2227"/>
      <c r="D19" s="2227"/>
      <c r="E19" s="2227"/>
      <c r="F19" s="2227"/>
      <c r="G19" s="2228"/>
      <c r="K19" s="1889">
        <f t="shared" si="0"/>
        <v>6.16</v>
      </c>
    </row>
    <row r="20" spans="1:11" ht="31.5" customHeight="1">
      <c r="A20" s="4232" t="s">
        <v>3957</v>
      </c>
      <c r="B20" s="2230" t="s">
        <v>3982</v>
      </c>
      <c r="C20" s="2231" t="s">
        <v>3983</v>
      </c>
      <c r="D20" s="2230" t="s">
        <v>3984</v>
      </c>
      <c r="E20" s="2227"/>
      <c r="G20" s="4234" t="s">
        <v>3985</v>
      </c>
      <c r="H20" s="4235"/>
      <c r="K20" s="1889">
        <f t="shared" si="0"/>
        <v>6.16</v>
      </c>
    </row>
    <row r="21" spans="1:11" ht="38.25">
      <c r="A21" s="4233"/>
      <c r="B21" s="2233" t="s">
        <v>3986</v>
      </c>
      <c r="C21" s="2233" t="s">
        <v>3986</v>
      </c>
      <c r="D21" s="2233" t="s">
        <v>3986</v>
      </c>
      <c r="E21" s="2227"/>
      <c r="G21" s="2234" t="s">
        <v>3987</v>
      </c>
      <c r="H21" s="2208" t="s">
        <v>3988</v>
      </c>
      <c r="K21" s="1889">
        <f t="shared" si="0"/>
        <v>6.16</v>
      </c>
    </row>
    <row r="22" spans="1:11">
      <c r="A22" s="2235" t="s">
        <v>3989</v>
      </c>
      <c r="B22" s="2210">
        <v>10122</v>
      </c>
      <c r="C22" s="2210">
        <v>2800</v>
      </c>
      <c r="D22" s="2212">
        <v>3098.24</v>
      </c>
      <c r="E22" s="2227"/>
      <c r="G22" s="2211" t="s">
        <v>3990</v>
      </c>
      <c r="H22" s="2236">
        <v>146.25</v>
      </c>
      <c r="K22" s="1889">
        <f t="shared" si="0"/>
        <v>6.16</v>
      </c>
    </row>
    <row r="23" spans="1:11">
      <c r="A23" s="1875">
        <v>4</v>
      </c>
      <c r="B23" s="2210">
        <v>11203</v>
      </c>
      <c r="C23" s="2210">
        <v>2904</v>
      </c>
      <c r="D23" s="2212">
        <v>3098.24</v>
      </c>
      <c r="E23" s="2227"/>
      <c r="G23" s="2211" t="s">
        <v>3991</v>
      </c>
      <c r="H23" s="2236">
        <v>162.5</v>
      </c>
      <c r="K23" s="1889">
        <f t="shared" si="0"/>
        <v>6.16</v>
      </c>
    </row>
    <row r="24" spans="1:11">
      <c r="A24" s="1875">
        <v>4.5</v>
      </c>
      <c r="B24" s="2210">
        <v>11529</v>
      </c>
      <c r="C24" s="2210">
        <v>2988</v>
      </c>
      <c r="D24" s="2212">
        <v>3245.53</v>
      </c>
      <c r="E24" s="2227"/>
      <c r="G24" s="2211" t="s">
        <v>3992</v>
      </c>
      <c r="H24" s="2236">
        <v>212.5</v>
      </c>
      <c r="K24" s="1889">
        <f t="shared" si="0"/>
        <v>6.16</v>
      </c>
    </row>
    <row r="25" spans="1:11">
      <c r="A25" s="1875">
        <v>5</v>
      </c>
      <c r="B25" s="2210">
        <v>12632</v>
      </c>
      <c r="C25" s="2210">
        <v>3131</v>
      </c>
      <c r="D25" s="2212">
        <v>3302.18</v>
      </c>
      <c r="E25" s="2227"/>
      <c r="G25" s="2211" t="s">
        <v>3993</v>
      </c>
      <c r="H25" s="2236">
        <v>255</v>
      </c>
      <c r="K25" s="1889">
        <f t="shared" si="0"/>
        <v>6.16</v>
      </c>
    </row>
    <row r="26" spans="1:11">
      <c r="A26" s="1875">
        <v>5.6</v>
      </c>
      <c r="B26" s="2210">
        <v>13692</v>
      </c>
      <c r="C26" s="2210">
        <v>3645</v>
      </c>
      <c r="D26" s="2212">
        <v>3525.69</v>
      </c>
      <c r="E26" s="2227"/>
      <c r="G26" s="2211" t="s">
        <v>3994</v>
      </c>
      <c r="H26" s="2236">
        <v>357.5</v>
      </c>
      <c r="K26" s="1889">
        <f t="shared" si="0"/>
        <v>6.16</v>
      </c>
    </row>
    <row r="27" spans="1:11">
      <c r="A27" s="1875">
        <v>6.3</v>
      </c>
      <c r="B27" s="2210">
        <v>14446</v>
      </c>
      <c r="C27" s="2210">
        <v>4307</v>
      </c>
      <c r="D27" s="2212">
        <v>3632.81</v>
      </c>
      <c r="E27" s="2227"/>
      <c r="G27" s="2211" t="s">
        <v>3995</v>
      </c>
      <c r="H27" s="2236">
        <v>535</v>
      </c>
      <c r="K27" s="1889">
        <f t="shared" si="0"/>
        <v>6.16</v>
      </c>
    </row>
    <row r="28" spans="1:11">
      <c r="A28" s="1875">
        <v>7.1</v>
      </c>
      <c r="B28" s="2210">
        <v>15681</v>
      </c>
      <c r="C28" s="2210">
        <v>4963</v>
      </c>
      <c r="D28" s="2212">
        <v>3846.02</v>
      </c>
      <c r="E28" s="2227"/>
      <c r="G28" s="2211" t="s">
        <v>3996</v>
      </c>
      <c r="H28" s="2236">
        <v>918.75</v>
      </c>
      <c r="K28" s="1889">
        <f t="shared" si="0"/>
        <v>6.16</v>
      </c>
    </row>
    <row r="29" spans="1:11">
      <c r="A29" s="1875">
        <v>8</v>
      </c>
      <c r="B29" s="2210">
        <v>16056</v>
      </c>
      <c r="C29" s="2210">
        <v>5369</v>
      </c>
      <c r="D29" s="2212">
        <v>4060.26</v>
      </c>
      <c r="E29" s="2227"/>
      <c r="G29" s="2211" t="s">
        <v>3997</v>
      </c>
      <c r="H29" s="2236">
        <v>1221.25</v>
      </c>
      <c r="K29" s="1889">
        <f t="shared" si="0"/>
        <v>6.16</v>
      </c>
    </row>
    <row r="30" spans="1:11">
      <c r="A30" s="1875">
        <v>9</v>
      </c>
      <c r="B30" s="2210">
        <v>16612</v>
      </c>
      <c r="C30" s="2210">
        <v>5394</v>
      </c>
      <c r="D30" s="2212">
        <v>4858.51</v>
      </c>
      <c r="E30" s="2227"/>
      <c r="G30" s="2214" t="s">
        <v>3998</v>
      </c>
      <c r="H30" s="2236">
        <v>617.5</v>
      </c>
      <c r="K30" s="1889">
        <f t="shared" si="0"/>
        <v>6.16</v>
      </c>
    </row>
    <row r="31" spans="1:11">
      <c r="A31" s="1875">
        <v>10</v>
      </c>
      <c r="B31" s="2210">
        <v>17487</v>
      </c>
      <c r="C31" s="2210">
        <v>5705</v>
      </c>
      <c r="D31" s="2212">
        <v>5342.61</v>
      </c>
      <c r="E31" s="2227"/>
      <c r="G31" s="2237" t="s">
        <v>3999</v>
      </c>
      <c r="H31" s="2236">
        <v>641.25</v>
      </c>
      <c r="K31" s="1889">
        <f t="shared" si="0"/>
        <v>6.16</v>
      </c>
    </row>
    <row r="32" spans="1:11">
      <c r="A32" s="1875">
        <v>11.2</v>
      </c>
      <c r="B32" s="2210">
        <v>18834</v>
      </c>
      <c r="C32" s="2210">
        <v>6029</v>
      </c>
      <c r="D32" s="2212">
        <v>5769.03</v>
      </c>
      <c r="E32" s="2227"/>
      <c r="G32" s="2237" t="s">
        <v>4000</v>
      </c>
      <c r="H32" s="2236">
        <v>682.5</v>
      </c>
      <c r="K32" s="1889">
        <f t="shared" si="0"/>
        <v>6.16</v>
      </c>
    </row>
    <row r="33" spans="1:11">
      <c r="A33" s="2235" t="s">
        <v>522</v>
      </c>
      <c r="B33" s="2210">
        <v>19852</v>
      </c>
      <c r="C33" s="2210">
        <v>6846</v>
      </c>
      <c r="D33" s="2212">
        <v>6146.01</v>
      </c>
      <c r="E33" s="2227"/>
      <c r="F33" s="2228"/>
      <c r="G33" s="2227"/>
      <c r="K33" s="1889">
        <f t="shared" si="0"/>
        <v>6.16</v>
      </c>
    </row>
    <row r="34" spans="1:11">
      <c r="F34" s="2225"/>
      <c r="G34" s="1889"/>
      <c r="K34" s="1889">
        <f t="shared" si="0"/>
        <v>6.16</v>
      </c>
    </row>
    <row r="35" spans="1:11" ht="18" customHeight="1">
      <c r="A35" s="4228" t="s">
        <v>4001</v>
      </c>
      <c r="B35" s="4228"/>
      <c r="C35" s="4228"/>
      <c r="D35" s="4228"/>
      <c r="E35" s="4228"/>
      <c r="F35" s="4228"/>
      <c r="G35" s="4228"/>
      <c r="H35" s="4228"/>
      <c r="I35" s="4228"/>
      <c r="J35" s="4228"/>
      <c r="K35" s="1889">
        <f t="shared" si="0"/>
        <v>6.16</v>
      </c>
    </row>
    <row r="36" spans="1:11" ht="38.25">
      <c r="A36" s="2229" t="s">
        <v>3957</v>
      </c>
      <c r="B36" s="2230" t="s">
        <v>4002</v>
      </c>
      <c r="C36" s="2230" t="s">
        <v>4003</v>
      </c>
      <c r="D36" s="2230" t="s">
        <v>4004</v>
      </c>
      <c r="E36" s="2230" t="s">
        <v>4005</v>
      </c>
      <c r="F36" s="2238" t="s">
        <v>4006</v>
      </c>
      <c r="G36" s="2238" t="s">
        <v>4007</v>
      </c>
      <c r="H36" s="2238" t="s">
        <v>4008</v>
      </c>
      <c r="I36" s="2238" t="s">
        <v>4009</v>
      </c>
      <c r="J36" s="2230" t="s">
        <v>4010</v>
      </c>
      <c r="K36" s="1889">
        <f t="shared" si="0"/>
        <v>6.16</v>
      </c>
    </row>
    <row r="37" spans="1:11" ht="25.5">
      <c r="A37" s="2232"/>
      <c r="B37" s="2239" t="s">
        <v>4011</v>
      </c>
      <c r="C37" s="2239" t="s">
        <v>4011</v>
      </c>
      <c r="D37" s="2239" t="s">
        <v>4011</v>
      </c>
      <c r="E37" s="2239" t="s">
        <v>4011</v>
      </c>
      <c r="F37" s="2239" t="s">
        <v>4011</v>
      </c>
      <c r="G37" s="2239" t="s">
        <v>4011</v>
      </c>
      <c r="H37" s="2239" t="s">
        <v>4011</v>
      </c>
      <c r="I37" s="2239" t="s">
        <v>4011</v>
      </c>
      <c r="J37" s="2239" t="s">
        <v>4011</v>
      </c>
      <c r="K37" s="1889">
        <f t="shared" si="0"/>
        <v>6.16</v>
      </c>
    </row>
    <row r="38" spans="1:11">
      <c r="A38" s="2235" t="s">
        <v>3989</v>
      </c>
      <c r="B38" s="2240">
        <v>5914.4960000000001</v>
      </c>
      <c r="C38" s="2240">
        <v>10283.875</v>
      </c>
      <c r="D38" s="2240">
        <v>7688.3939999999993</v>
      </c>
      <c r="E38" s="2240">
        <v>12057.772999999999</v>
      </c>
      <c r="F38" s="2240">
        <v>23565.045599999998</v>
      </c>
      <c r="G38" s="2240">
        <v>27257.677199999991</v>
      </c>
      <c r="H38" s="2240">
        <v>30634.178399999993</v>
      </c>
      <c r="I38" s="2240">
        <v>34325.857799999991</v>
      </c>
      <c r="J38" s="2240">
        <v>4246.2599999999993</v>
      </c>
      <c r="K38" s="1889">
        <f t="shared" si="0"/>
        <v>6.16</v>
      </c>
    </row>
    <row r="39" spans="1:11">
      <c r="A39" s="1875">
        <v>4</v>
      </c>
      <c r="B39" s="2240">
        <v>6335.9939999999988</v>
      </c>
      <c r="C39" s="2240">
        <v>10925.137999999999</v>
      </c>
      <c r="D39" s="2240">
        <v>8237.2429999999986</v>
      </c>
      <c r="E39" s="2240">
        <v>12827.513999999999</v>
      </c>
      <c r="F39" s="2240">
        <v>23631.699599999996</v>
      </c>
      <c r="G39" s="2240">
        <v>27509.057999999997</v>
      </c>
      <c r="H39" s="2240">
        <v>30721.780799999997</v>
      </c>
      <c r="I39" s="2240">
        <v>34598.186999999991</v>
      </c>
      <c r="J39" s="2240">
        <v>4246.2599999999993</v>
      </c>
      <c r="K39" s="1889">
        <f t="shared" si="0"/>
        <v>6.16</v>
      </c>
    </row>
    <row r="40" spans="1:11">
      <c r="A40" s="1875">
        <v>4.5</v>
      </c>
      <c r="B40" s="2240">
        <v>6757.4919999999993</v>
      </c>
      <c r="C40" s="2240">
        <v>11612.607999999998</v>
      </c>
      <c r="D40" s="2240">
        <v>8784.9650000000001</v>
      </c>
      <c r="E40" s="2240">
        <v>13640.080999999998</v>
      </c>
      <c r="F40" s="2240">
        <v>23699.305799999998</v>
      </c>
      <c r="G40" s="2240">
        <v>27800.431199999992</v>
      </c>
      <c r="H40" s="2240">
        <v>30807.478799999997</v>
      </c>
      <c r="I40" s="2240">
        <v>34909.556399999994</v>
      </c>
      <c r="J40" s="2240">
        <v>4246.2599999999993</v>
      </c>
      <c r="K40" s="1889">
        <f t="shared" si="0"/>
        <v>6.16</v>
      </c>
    </row>
    <row r="41" spans="1:11">
      <c r="A41" s="1875">
        <v>5</v>
      </c>
      <c r="B41" s="2240">
        <v>7180.1169999999993</v>
      </c>
      <c r="C41" s="2240">
        <v>12233.584999999997</v>
      </c>
      <c r="D41" s="2240">
        <v>9333.8139999999985</v>
      </c>
      <c r="E41" s="2240">
        <v>14386.154999999999</v>
      </c>
      <c r="F41" s="2240">
        <v>23765.007599999994</v>
      </c>
      <c r="G41" s="2240">
        <v>28033.720199999992</v>
      </c>
      <c r="H41" s="2240">
        <v>30894.128999999997</v>
      </c>
      <c r="I41" s="2240">
        <v>35163.793799999992</v>
      </c>
      <c r="J41" s="2240">
        <v>4893.4799999999996</v>
      </c>
      <c r="K41" s="1889">
        <f t="shared" si="0"/>
        <v>6.16</v>
      </c>
    </row>
    <row r="42" spans="1:11">
      <c r="A42" s="1875">
        <v>5.6</v>
      </c>
      <c r="B42" s="2240">
        <v>8970.92</v>
      </c>
      <c r="C42" s="2240">
        <v>14155.119999999997</v>
      </c>
      <c r="D42" s="2240">
        <v>11661.069</v>
      </c>
      <c r="E42" s="2240">
        <v>16846.395999999997</v>
      </c>
      <c r="F42" s="2240">
        <v>23956.399799999996</v>
      </c>
      <c r="G42" s="2240">
        <v>28337.471999999994</v>
      </c>
      <c r="H42" s="2240">
        <v>31143.605399999997</v>
      </c>
      <c r="I42" s="2240">
        <v>35524.677599999995</v>
      </c>
      <c r="J42" s="2240">
        <v>4893.4799999999996</v>
      </c>
      <c r="K42" s="1889">
        <f t="shared" si="0"/>
        <v>6.16</v>
      </c>
    </row>
    <row r="43" spans="1:11">
      <c r="A43" s="1875">
        <v>6.3</v>
      </c>
      <c r="B43" s="2240">
        <v>9565.9759999999987</v>
      </c>
      <c r="C43" s="2240">
        <v>15200.975999999999</v>
      </c>
      <c r="D43" s="2240">
        <v>12435.317999999997</v>
      </c>
      <c r="E43" s="2240">
        <v>18071.445</v>
      </c>
      <c r="F43" s="2240">
        <v>24023.053799999994</v>
      </c>
      <c r="G43" s="2240">
        <v>28784.053799999994</v>
      </c>
      <c r="H43" s="2240">
        <v>31231.207799999993</v>
      </c>
      <c r="I43" s="2240">
        <v>35991.255599999997</v>
      </c>
      <c r="J43" s="2240">
        <v>4893.4799999999996</v>
      </c>
      <c r="K43" s="1889">
        <f t="shared" si="0"/>
        <v>6.16</v>
      </c>
    </row>
    <row r="44" spans="1:11">
      <c r="A44" s="1875">
        <v>7.1</v>
      </c>
      <c r="B44" s="2240">
        <v>10163.285999999998</v>
      </c>
      <c r="C44" s="2240">
        <v>16247.958999999999</v>
      </c>
      <c r="D44" s="2240">
        <v>13210.694</v>
      </c>
      <c r="E44" s="2240">
        <v>19296.493999999999</v>
      </c>
      <c r="F44" s="2240">
        <v>24089.707799999996</v>
      </c>
      <c r="G44" s="2240">
        <v>29231.587799999994</v>
      </c>
      <c r="H44" s="2240">
        <v>31316.905799999997</v>
      </c>
      <c r="I44" s="2240">
        <v>36459.737999999998</v>
      </c>
      <c r="J44" s="2240">
        <v>5773.9199999999992</v>
      </c>
      <c r="K44" s="1889">
        <f t="shared" si="0"/>
        <v>6.16</v>
      </c>
    </row>
    <row r="45" spans="1:11">
      <c r="A45" s="1875">
        <v>8</v>
      </c>
      <c r="B45" s="2240">
        <v>10758.341999999999</v>
      </c>
      <c r="C45" s="2240">
        <v>18135.683999999997</v>
      </c>
      <c r="D45" s="2240">
        <v>13986.069999999998</v>
      </c>
      <c r="E45" s="2240">
        <v>21363.411999999997</v>
      </c>
      <c r="F45" s="2240">
        <v>24156.361799999995</v>
      </c>
      <c r="G45" s="2240">
        <v>30388.510799999996</v>
      </c>
      <c r="H45" s="2240">
        <v>31401.651599999994</v>
      </c>
      <c r="I45" s="2240">
        <v>37635.704999999994</v>
      </c>
      <c r="J45" s="2240">
        <v>5773.9199999999992</v>
      </c>
      <c r="K45" s="1889">
        <f t="shared" si="0"/>
        <v>6.16</v>
      </c>
    </row>
    <row r="46" spans="1:11">
      <c r="A46" s="1875">
        <v>9</v>
      </c>
      <c r="B46" s="2240">
        <v>12548.017999999998</v>
      </c>
      <c r="C46" s="2240">
        <v>20124.839</v>
      </c>
      <c r="D46" s="2240">
        <v>16312.197999999999</v>
      </c>
      <c r="E46" s="2240">
        <v>23889.019</v>
      </c>
      <c r="F46" s="2240">
        <v>24244.916399999998</v>
      </c>
      <c r="G46" s="2240">
        <v>30646.556999999993</v>
      </c>
      <c r="H46" s="2240">
        <v>31519.724399999996</v>
      </c>
      <c r="I46" s="2240">
        <v>37920.412799999991</v>
      </c>
      <c r="J46" s="2240">
        <v>5773.9199999999992</v>
      </c>
      <c r="K46" s="1889">
        <f t="shared" si="0"/>
        <v>6.16</v>
      </c>
    </row>
    <row r="47" spans="1:11">
      <c r="A47" s="1875">
        <v>10</v>
      </c>
      <c r="B47" s="2240">
        <v>16738.203999999998</v>
      </c>
      <c r="C47" s="2240">
        <v>26135.129999999997</v>
      </c>
      <c r="D47" s="2240">
        <v>21760.115999999998</v>
      </c>
      <c r="E47" s="2240">
        <v>31157.041999999998</v>
      </c>
      <c r="F47" s="2240">
        <v>26800.621199999994</v>
      </c>
      <c r="G47" s="2240">
        <v>34739.112599999993</v>
      </c>
      <c r="H47" s="2240">
        <v>34840.0458</v>
      </c>
      <c r="I47" s="2240">
        <v>42779.489399999991</v>
      </c>
      <c r="J47" s="2240">
        <v>8354.5199999999986</v>
      </c>
      <c r="K47" s="1889">
        <f t="shared" si="0"/>
        <v>6.16</v>
      </c>
    </row>
    <row r="48" spans="1:11">
      <c r="A48" s="1875">
        <v>11.2</v>
      </c>
      <c r="B48" s="2240">
        <v>20928.39</v>
      </c>
      <c r="C48" s="2240">
        <v>30849.370999999996</v>
      </c>
      <c r="D48" s="2240">
        <v>27208.034</v>
      </c>
      <c r="E48" s="2240">
        <v>37127.887999999999</v>
      </c>
      <c r="F48" s="2240">
        <v>32070.095999999998</v>
      </c>
      <c r="G48" s="2240">
        <v>40452.31259999999</v>
      </c>
      <c r="H48" s="2240">
        <v>41690.172599999991</v>
      </c>
      <c r="I48" s="2240">
        <v>50072.389199999991</v>
      </c>
      <c r="J48" s="2240">
        <v>8354.5199999999986</v>
      </c>
      <c r="K48" s="1889">
        <f t="shared" si="0"/>
        <v>6.16</v>
      </c>
    </row>
    <row r="49" spans="1:11">
      <c r="A49" s="2235" t="s">
        <v>522</v>
      </c>
      <c r="B49" s="2240">
        <v>25119.702999999998</v>
      </c>
      <c r="C49" s="2240">
        <v>39963.42</v>
      </c>
      <c r="D49" s="2240">
        <v>32653.697999999997</v>
      </c>
      <c r="E49" s="2240">
        <v>47498.541999999994</v>
      </c>
      <c r="F49" s="2240">
        <v>36027.439199999993</v>
      </c>
      <c r="G49" s="2240">
        <v>48569.817599999995</v>
      </c>
      <c r="H49" s="2240">
        <v>46835.861399999994</v>
      </c>
      <c r="I49" s="2240">
        <v>59378.239799999981</v>
      </c>
      <c r="J49" s="2240">
        <v>8354.5199999999986</v>
      </c>
      <c r="K49" s="1889">
        <f t="shared" si="0"/>
        <v>6.16</v>
      </c>
    </row>
    <row r="50" spans="1:11">
      <c r="F50" s="2225"/>
      <c r="G50" s="1889"/>
    </row>
    <row r="51" spans="1:11">
      <c r="F51" s="2225"/>
      <c r="G51" s="1889"/>
    </row>
    <row r="52" spans="1:11">
      <c r="F52" s="2225"/>
      <c r="G52" s="1889"/>
    </row>
    <row r="53" spans="1:11">
      <c r="F53" s="2225"/>
      <c r="G53" s="1889"/>
    </row>
    <row r="54" spans="1:11">
      <c r="F54" s="2225"/>
      <c r="G54" s="1889"/>
    </row>
    <row r="55" spans="1:11">
      <c r="F55" s="2225"/>
      <c r="G55" s="1889"/>
    </row>
    <row r="56" spans="1:11">
      <c r="F56" s="2225"/>
      <c r="G56" s="1889"/>
    </row>
    <row r="57" spans="1:11">
      <c r="F57" s="2225"/>
      <c r="G57" s="1889"/>
    </row>
  </sheetData>
  <mergeCells count="6">
    <mergeCell ref="A35:J35"/>
    <mergeCell ref="D1:E3"/>
    <mergeCell ref="F1:J3"/>
    <mergeCell ref="A6:G6"/>
    <mergeCell ref="A20:A21"/>
    <mergeCell ref="G20:H20"/>
  </mergeCells>
  <pageMargins left="0" right="0" top="0" bottom="0" header="0" footer="0"/>
  <pageSetup paperSize="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B1:K89"/>
  <sheetViews>
    <sheetView workbookViewId="0">
      <pane ySplit="1" topLeftCell="A2" activePane="bottomLeft" state="frozenSplit"/>
      <selection activeCell="E3" sqref="E3"/>
      <selection pane="bottomLeft" activeCell="E3" sqref="E3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10.5703125" style="670" customWidth="1"/>
    <col min="10" max="10" width="11.85546875" style="670" customWidth="1"/>
    <col min="11" max="16384" width="9.140625" style="665"/>
  </cols>
  <sheetData>
    <row r="1" spans="2:11" ht="24">
      <c r="B1" s="397" t="s">
        <v>1086</v>
      </c>
      <c r="C1" s="397" t="s">
        <v>1087</v>
      </c>
      <c r="D1" s="397" t="s">
        <v>988</v>
      </c>
      <c r="E1" s="397" t="s">
        <v>989</v>
      </c>
      <c r="F1" s="397" t="s">
        <v>990</v>
      </c>
      <c r="G1" s="397" t="s">
        <v>991</v>
      </c>
      <c r="H1" s="397" t="s">
        <v>993</v>
      </c>
      <c r="I1" s="397" t="s">
        <v>994</v>
      </c>
      <c r="J1" s="397" t="s">
        <v>995</v>
      </c>
    </row>
    <row r="2" spans="2:11" ht="12.75" thickBot="1">
      <c r="B2" s="327"/>
      <c r="C2" s="327">
        <f>РФ!J12</f>
        <v>66.339314999999999</v>
      </c>
      <c r="D2" s="327"/>
      <c r="E2" s="327">
        <f>KZT!I3</f>
        <v>6.16</v>
      </c>
      <c r="F2" s="327"/>
      <c r="G2" s="327">
        <v>1.35</v>
      </c>
      <c r="H2" s="327"/>
      <c r="I2" s="327"/>
      <c r="J2" s="327"/>
    </row>
    <row r="3" spans="2:11" ht="12.75" thickBot="1">
      <c r="B3" s="1442">
        <v>61.5</v>
      </c>
      <c r="C3" s="671">
        <f>C2</f>
        <v>66.339314999999999</v>
      </c>
      <c r="D3" s="671">
        <f>B3*C3</f>
        <v>4079.8678725</v>
      </c>
      <c r="E3" s="671">
        <f>E2</f>
        <v>6.16</v>
      </c>
      <c r="F3" s="671">
        <f>D3*E3</f>
        <v>25131.986094600001</v>
      </c>
      <c r="G3" s="283">
        <f>G2</f>
        <v>1.35</v>
      </c>
      <c r="H3" s="283">
        <f>F3*G3</f>
        <v>33928.181227710003</v>
      </c>
      <c r="I3" s="935">
        <f t="shared" ref="I3:I66" si="0">H3*1.12</f>
        <v>37999.562975035209</v>
      </c>
      <c r="J3" s="671">
        <f>I3</f>
        <v>37999.562975035209</v>
      </c>
      <c r="K3" s="668"/>
    </row>
    <row r="4" spans="2:11" ht="12.75" thickBot="1">
      <c r="B4" s="670">
        <v>44.25</v>
      </c>
      <c r="C4" s="671">
        <f>C3</f>
        <v>66.339314999999999</v>
      </c>
      <c r="D4" s="671">
        <f>B4*C4</f>
        <v>2935.51468875</v>
      </c>
      <c r="E4" s="671">
        <f>E3</f>
        <v>6.16</v>
      </c>
      <c r="F4" s="671">
        <f>D4*E4</f>
        <v>18082.770482700002</v>
      </c>
      <c r="G4" s="283">
        <f>G3</f>
        <v>1.35</v>
      </c>
      <c r="H4" s="283">
        <f>F4*G4</f>
        <v>24411.740151645005</v>
      </c>
      <c r="I4" s="935">
        <f t="shared" si="0"/>
        <v>27341.148969842408</v>
      </c>
      <c r="J4" s="671">
        <f t="shared" ref="J4:J67" si="1">I4</f>
        <v>27341.148969842408</v>
      </c>
    </row>
    <row r="5" spans="2:11" ht="12.75" thickBot="1">
      <c r="I5" s="935">
        <f t="shared" si="0"/>
        <v>0</v>
      </c>
      <c r="J5" s="671">
        <f t="shared" si="1"/>
        <v>0</v>
      </c>
    </row>
    <row r="6" spans="2:11" ht="12.75" thickBot="1">
      <c r="B6" s="670">
        <v>160.5</v>
      </c>
      <c r="C6" s="671">
        <f>C2</f>
        <v>66.339314999999999</v>
      </c>
      <c r="D6" s="671">
        <f t="shared" ref="D6:D11" si="2">B6*C6</f>
        <v>10647.4600575</v>
      </c>
      <c r="E6" s="671">
        <f>E2</f>
        <v>6.16</v>
      </c>
      <c r="F6" s="671">
        <f t="shared" ref="F6:F11" si="3">D6*E6</f>
        <v>65588.353954200007</v>
      </c>
      <c r="G6" s="283">
        <f>G2</f>
        <v>1.35</v>
      </c>
      <c r="H6" s="283">
        <f t="shared" ref="H6:H11" si="4">F6*G6</f>
        <v>88544.277838170019</v>
      </c>
      <c r="I6" s="935">
        <f t="shared" si="0"/>
        <v>99169.59117875043</v>
      </c>
      <c r="J6" s="671">
        <f t="shared" si="1"/>
        <v>99169.59117875043</v>
      </c>
    </row>
    <row r="7" spans="2:11" ht="12.75" thickBot="1">
      <c r="B7" s="670">
        <v>172.5</v>
      </c>
      <c r="C7" s="671">
        <f>C6</f>
        <v>66.339314999999999</v>
      </c>
      <c r="D7" s="671">
        <f t="shared" si="2"/>
        <v>11443.531837500001</v>
      </c>
      <c r="E7" s="671">
        <f>E6</f>
        <v>6.16</v>
      </c>
      <c r="F7" s="671">
        <f t="shared" si="3"/>
        <v>70492.156119000007</v>
      </c>
      <c r="G7" s="283">
        <f>G6</f>
        <v>1.35</v>
      </c>
      <c r="H7" s="283">
        <f t="shared" si="4"/>
        <v>95164.410760650018</v>
      </c>
      <c r="I7" s="935">
        <f t="shared" si="0"/>
        <v>106584.14005192803</v>
      </c>
      <c r="J7" s="671">
        <f t="shared" si="1"/>
        <v>106584.14005192803</v>
      </c>
    </row>
    <row r="8" spans="2:11" ht="12.75" thickBot="1">
      <c r="B8" s="670">
        <v>175.5</v>
      </c>
      <c r="C8" s="671">
        <f>C7</f>
        <v>66.339314999999999</v>
      </c>
      <c r="D8" s="671">
        <f t="shared" si="2"/>
        <v>11642.5497825</v>
      </c>
      <c r="E8" s="671">
        <f>E7</f>
        <v>6.16</v>
      </c>
      <c r="F8" s="671">
        <f t="shared" si="3"/>
        <v>71718.106660200006</v>
      </c>
      <c r="G8" s="283">
        <f>G7</f>
        <v>1.35</v>
      </c>
      <c r="H8" s="283">
        <f t="shared" si="4"/>
        <v>96819.443991270018</v>
      </c>
      <c r="I8" s="935">
        <f t="shared" si="0"/>
        <v>108437.77727022243</v>
      </c>
      <c r="J8" s="671">
        <f t="shared" si="1"/>
        <v>108437.77727022243</v>
      </c>
    </row>
    <row r="9" spans="2:11" ht="12.75" thickBot="1">
      <c r="B9" s="670">
        <v>191.25</v>
      </c>
      <c r="C9" s="671">
        <f>C8</f>
        <v>66.339314999999999</v>
      </c>
      <c r="D9" s="671">
        <f t="shared" si="2"/>
        <v>12687.39399375</v>
      </c>
      <c r="E9" s="671">
        <f>E8</f>
        <v>6.16</v>
      </c>
      <c r="F9" s="671">
        <f t="shared" si="3"/>
        <v>78154.347001500006</v>
      </c>
      <c r="G9" s="283">
        <f>G8</f>
        <v>1.35</v>
      </c>
      <c r="H9" s="283">
        <f t="shared" si="4"/>
        <v>105508.36845202501</v>
      </c>
      <c r="I9" s="935">
        <f t="shared" si="0"/>
        <v>118169.37266626803</v>
      </c>
      <c r="J9" s="671">
        <f t="shared" si="1"/>
        <v>118169.37266626803</v>
      </c>
    </row>
    <row r="10" spans="2:11" ht="12.75" thickBot="1">
      <c r="B10" s="670">
        <v>199.5</v>
      </c>
      <c r="C10" s="671">
        <f>C9</f>
        <v>66.339314999999999</v>
      </c>
      <c r="D10" s="671">
        <f t="shared" si="2"/>
        <v>13234.693342500001</v>
      </c>
      <c r="E10" s="671">
        <f>E9</f>
        <v>6.16</v>
      </c>
      <c r="F10" s="671">
        <f t="shared" si="3"/>
        <v>81525.710989800005</v>
      </c>
      <c r="G10" s="283">
        <f>G9</f>
        <v>1.35</v>
      </c>
      <c r="H10" s="283">
        <f t="shared" si="4"/>
        <v>110059.70983623002</v>
      </c>
      <c r="I10" s="935">
        <f t="shared" si="0"/>
        <v>123266.87501657763</v>
      </c>
      <c r="J10" s="671">
        <f t="shared" si="1"/>
        <v>123266.87501657763</v>
      </c>
    </row>
    <row r="11" spans="2:11" ht="12.75" thickBot="1">
      <c r="B11" s="670">
        <v>215.25</v>
      </c>
      <c r="C11" s="671">
        <f>C10</f>
        <v>66.339314999999999</v>
      </c>
      <c r="D11" s="671">
        <f t="shared" si="2"/>
        <v>14279.53755375</v>
      </c>
      <c r="E11" s="671">
        <f>E10</f>
        <v>6.16</v>
      </c>
      <c r="F11" s="671">
        <f t="shared" si="3"/>
        <v>87961.951331100005</v>
      </c>
      <c r="G11" s="283">
        <f>G10</f>
        <v>1.35</v>
      </c>
      <c r="H11" s="283">
        <f t="shared" si="4"/>
        <v>118748.63429698501</v>
      </c>
      <c r="I11" s="935">
        <f t="shared" si="0"/>
        <v>132998.47041262322</v>
      </c>
      <c r="J11" s="671">
        <f t="shared" si="1"/>
        <v>132998.47041262322</v>
      </c>
    </row>
    <row r="12" spans="2:11" ht="12.75" thickBot="1">
      <c r="I12" s="935">
        <f t="shared" si="0"/>
        <v>0</v>
      </c>
      <c r="J12" s="671">
        <f t="shared" si="1"/>
        <v>0</v>
      </c>
    </row>
    <row r="13" spans="2:11" ht="12.75" thickBot="1">
      <c r="B13" s="670">
        <v>170.25</v>
      </c>
      <c r="C13" s="671">
        <f>C2</f>
        <v>66.339314999999999</v>
      </c>
      <c r="D13" s="671">
        <f t="shared" ref="D13:D18" si="5">B13*C13</f>
        <v>11294.268378749999</v>
      </c>
      <c r="E13" s="671">
        <f>E2</f>
        <v>6.16</v>
      </c>
      <c r="F13" s="671">
        <f t="shared" ref="F13:F18" si="6">D13*E13</f>
        <v>69572.693213099992</v>
      </c>
      <c r="G13" s="283">
        <f>G2</f>
        <v>1.35</v>
      </c>
      <c r="H13" s="283">
        <f t="shared" ref="H13:H18" si="7">F13*G13</f>
        <v>93923.135837684997</v>
      </c>
      <c r="I13" s="935">
        <f t="shared" si="0"/>
        <v>105193.9121382072</v>
      </c>
      <c r="J13" s="671">
        <f t="shared" si="1"/>
        <v>105193.9121382072</v>
      </c>
    </row>
    <row r="14" spans="2:11" ht="12.75" thickBot="1">
      <c r="B14" s="670">
        <v>183</v>
      </c>
      <c r="C14" s="671">
        <f>C13</f>
        <v>66.339314999999999</v>
      </c>
      <c r="D14" s="671">
        <f t="shared" si="5"/>
        <v>12140.094644999999</v>
      </c>
      <c r="E14" s="671">
        <f>E13</f>
        <v>6.16</v>
      </c>
      <c r="F14" s="671">
        <f t="shared" si="6"/>
        <v>74782.983013199992</v>
      </c>
      <c r="G14" s="283">
        <f>G13</f>
        <v>1.35</v>
      </c>
      <c r="H14" s="283">
        <f t="shared" si="7"/>
        <v>100957.02706781999</v>
      </c>
      <c r="I14" s="935">
        <f t="shared" si="0"/>
        <v>113071.8703159584</v>
      </c>
      <c r="J14" s="671">
        <f t="shared" si="1"/>
        <v>113071.8703159584</v>
      </c>
    </row>
    <row r="15" spans="2:11" ht="12.75" thickBot="1">
      <c r="B15" s="670">
        <v>186.75</v>
      </c>
      <c r="C15" s="671">
        <f>C14</f>
        <v>66.339314999999999</v>
      </c>
      <c r="D15" s="671">
        <f t="shared" si="5"/>
        <v>12388.867076250001</v>
      </c>
      <c r="E15" s="671">
        <f>E14</f>
        <v>6.16</v>
      </c>
      <c r="F15" s="671">
        <f t="shared" si="6"/>
        <v>76315.421189700006</v>
      </c>
      <c r="G15" s="283">
        <f>G14</f>
        <v>1.35</v>
      </c>
      <c r="H15" s="283">
        <f t="shared" si="7"/>
        <v>103025.81860609501</v>
      </c>
      <c r="I15" s="935">
        <f t="shared" si="0"/>
        <v>115388.91683882642</v>
      </c>
      <c r="J15" s="671">
        <f t="shared" si="1"/>
        <v>115388.91683882642</v>
      </c>
    </row>
    <row r="16" spans="2:11" ht="12.75" thickBot="1">
      <c r="B16" s="670">
        <v>203.25</v>
      </c>
      <c r="C16" s="671">
        <f>C15</f>
        <v>66.339314999999999</v>
      </c>
      <c r="D16" s="671">
        <f t="shared" si="5"/>
        <v>13483.46577375</v>
      </c>
      <c r="E16" s="671">
        <f>E15</f>
        <v>6.16</v>
      </c>
      <c r="F16" s="671">
        <f t="shared" si="6"/>
        <v>83058.149166300005</v>
      </c>
      <c r="G16" s="283">
        <f>G15</f>
        <v>1.35</v>
      </c>
      <c r="H16" s="283">
        <f t="shared" si="7"/>
        <v>112128.50137450501</v>
      </c>
      <c r="I16" s="935">
        <f t="shared" si="0"/>
        <v>125583.92153944563</v>
      </c>
      <c r="J16" s="671">
        <f t="shared" si="1"/>
        <v>125583.92153944563</v>
      </c>
    </row>
    <row r="17" spans="2:10" ht="12.75" thickBot="1">
      <c r="B17" s="670">
        <v>207</v>
      </c>
      <c r="C17" s="671">
        <f>C16</f>
        <v>66.339314999999999</v>
      </c>
      <c r="D17" s="671">
        <f t="shared" si="5"/>
        <v>13732.238205</v>
      </c>
      <c r="E17" s="671">
        <f>E16</f>
        <v>6.16</v>
      </c>
      <c r="F17" s="671">
        <f t="shared" si="6"/>
        <v>84590.587342800005</v>
      </c>
      <c r="G17" s="283">
        <f>G16</f>
        <v>1.35</v>
      </c>
      <c r="H17" s="283">
        <f t="shared" si="7"/>
        <v>114197.29291278002</v>
      </c>
      <c r="I17" s="935">
        <f t="shared" si="0"/>
        <v>127900.96806231364</v>
      </c>
      <c r="J17" s="671">
        <f t="shared" si="1"/>
        <v>127900.96806231364</v>
      </c>
    </row>
    <row r="18" spans="2:10" ht="12.75" thickBot="1">
      <c r="B18" s="670">
        <v>228</v>
      </c>
      <c r="C18" s="671">
        <f>C17</f>
        <v>66.339314999999999</v>
      </c>
      <c r="D18" s="671">
        <f t="shared" si="5"/>
        <v>15125.36382</v>
      </c>
      <c r="E18" s="671">
        <f>E17</f>
        <v>6.16</v>
      </c>
      <c r="F18" s="671">
        <f t="shared" si="6"/>
        <v>93172.241131200004</v>
      </c>
      <c r="G18" s="283">
        <f>G17</f>
        <v>1.35</v>
      </c>
      <c r="H18" s="283">
        <f t="shared" si="7"/>
        <v>125782.52552712001</v>
      </c>
      <c r="I18" s="935">
        <f t="shared" si="0"/>
        <v>140876.42859037442</v>
      </c>
      <c r="J18" s="671">
        <f t="shared" si="1"/>
        <v>140876.42859037442</v>
      </c>
    </row>
    <row r="19" spans="2:10" ht="12.75" thickBot="1">
      <c r="I19" s="935">
        <f t="shared" si="0"/>
        <v>0</v>
      </c>
      <c r="J19" s="671">
        <f t="shared" si="1"/>
        <v>0</v>
      </c>
    </row>
    <row r="20" spans="2:10" ht="12.75" thickBot="1">
      <c r="B20" s="670">
        <v>112.5</v>
      </c>
      <c r="C20" s="671">
        <f>C2</f>
        <v>66.339314999999999</v>
      </c>
      <c r="D20" s="671">
        <f t="shared" ref="D20:D25" si="8">B20*C20</f>
        <v>7463.1729374999995</v>
      </c>
      <c r="E20" s="671">
        <f>E2</f>
        <v>6.16</v>
      </c>
      <c r="F20" s="671">
        <f t="shared" ref="F20:F25" si="9">D20*E20</f>
        <v>45973.145294999995</v>
      </c>
      <c r="G20" s="283">
        <f>G2</f>
        <v>1.35</v>
      </c>
      <c r="H20" s="283">
        <f t="shared" ref="H20:H25" si="10">F20*G20</f>
        <v>62063.74614825</v>
      </c>
      <c r="I20" s="935">
        <f t="shared" si="0"/>
        <v>69511.395686040007</v>
      </c>
      <c r="J20" s="671">
        <f t="shared" si="1"/>
        <v>69511.395686040007</v>
      </c>
    </row>
    <row r="21" spans="2:10" ht="12.75" thickBot="1">
      <c r="B21" s="670">
        <v>133.5</v>
      </c>
      <c r="C21" s="671">
        <f>C20</f>
        <v>66.339314999999999</v>
      </c>
      <c r="D21" s="671">
        <f t="shared" si="8"/>
        <v>8856.2985525000004</v>
      </c>
      <c r="E21" s="671">
        <f>E20</f>
        <v>6.16</v>
      </c>
      <c r="F21" s="671">
        <f t="shared" si="9"/>
        <v>54554.799083400001</v>
      </c>
      <c r="G21" s="283">
        <f>G20</f>
        <v>1.35</v>
      </c>
      <c r="H21" s="283">
        <f t="shared" si="10"/>
        <v>73648.978762590006</v>
      </c>
      <c r="I21" s="935">
        <f t="shared" si="0"/>
        <v>82486.856214100815</v>
      </c>
      <c r="J21" s="671">
        <f t="shared" si="1"/>
        <v>82486.856214100815</v>
      </c>
    </row>
    <row r="22" spans="2:10" ht="12.75" thickBot="1">
      <c r="B22" s="670">
        <v>125.25</v>
      </c>
      <c r="C22" s="671">
        <f>C21</f>
        <v>66.339314999999999</v>
      </c>
      <c r="D22" s="671">
        <f t="shared" si="8"/>
        <v>8308.9992037499997</v>
      </c>
      <c r="E22" s="671">
        <f>E21</f>
        <v>6.16</v>
      </c>
      <c r="F22" s="671">
        <f t="shared" si="9"/>
        <v>51183.435095100001</v>
      </c>
      <c r="G22" s="283">
        <f>G21</f>
        <v>1.35</v>
      </c>
      <c r="H22" s="283">
        <f t="shared" si="10"/>
        <v>69097.637378384999</v>
      </c>
      <c r="I22" s="935">
        <f t="shared" si="0"/>
        <v>77389.353863791213</v>
      </c>
      <c r="J22" s="671">
        <f t="shared" si="1"/>
        <v>77389.353863791213</v>
      </c>
    </row>
    <row r="23" spans="2:10" ht="12.75" thickBot="1">
      <c r="B23" s="670">
        <v>136.5</v>
      </c>
      <c r="C23" s="671">
        <f>C22</f>
        <v>66.339314999999999</v>
      </c>
      <c r="D23" s="671">
        <f t="shared" si="8"/>
        <v>9055.3164975</v>
      </c>
      <c r="E23" s="671">
        <f>E22</f>
        <v>6.16</v>
      </c>
      <c r="F23" s="671">
        <f t="shared" si="9"/>
        <v>55780.749624600001</v>
      </c>
      <c r="G23" s="283">
        <f>G22</f>
        <v>1.35</v>
      </c>
      <c r="H23" s="283">
        <f t="shared" si="10"/>
        <v>75304.011993210006</v>
      </c>
      <c r="I23" s="935">
        <f t="shared" si="0"/>
        <v>84340.493432395218</v>
      </c>
      <c r="J23" s="671">
        <f t="shared" si="1"/>
        <v>84340.493432395218</v>
      </c>
    </row>
    <row r="24" spans="2:10" ht="12.75" thickBot="1">
      <c r="B24" s="670">
        <v>153.75</v>
      </c>
      <c r="C24" s="671">
        <f>C23</f>
        <v>66.339314999999999</v>
      </c>
      <c r="D24" s="671">
        <f t="shared" si="8"/>
        <v>10199.669681249999</v>
      </c>
      <c r="E24" s="671">
        <f>E23</f>
        <v>6.16</v>
      </c>
      <c r="F24" s="671">
        <f t="shared" si="9"/>
        <v>62829.9652365</v>
      </c>
      <c r="G24" s="283">
        <f>G23</f>
        <v>1.35</v>
      </c>
      <c r="H24" s="283">
        <f t="shared" si="10"/>
        <v>84820.453069275012</v>
      </c>
      <c r="I24" s="935">
        <f t="shared" si="0"/>
        <v>94998.90743758803</v>
      </c>
      <c r="J24" s="671">
        <f t="shared" si="1"/>
        <v>94998.90743758803</v>
      </c>
    </row>
    <row r="25" spans="2:10" ht="12.75" thickBot="1">
      <c r="B25" s="670">
        <v>169.5</v>
      </c>
      <c r="C25" s="671">
        <f>C24</f>
        <v>66.339314999999999</v>
      </c>
      <c r="D25" s="671">
        <f t="shared" si="8"/>
        <v>11244.513892499999</v>
      </c>
      <c r="E25" s="671">
        <f>E24</f>
        <v>6.16</v>
      </c>
      <c r="F25" s="671">
        <f t="shared" si="9"/>
        <v>69266.205577799992</v>
      </c>
      <c r="G25" s="283">
        <f>G24</f>
        <v>1.35</v>
      </c>
      <c r="H25" s="283">
        <f t="shared" si="10"/>
        <v>93509.377530029989</v>
      </c>
      <c r="I25" s="935">
        <f t="shared" si="0"/>
        <v>104730.5028336336</v>
      </c>
      <c r="J25" s="671">
        <f t="shared" si="1"/>
        <v>104730.5028336336</v>
      </c>
    </row>
    <row r="26" spans="2:10" ht="12.75" thickBot="1">
      <c r="I26" s="935">
        <f t="shared" si="0"/>
        <v>0</v>
      </c>
      <c r="J26" s="671">
        <f t="shared" si="1"/>
        <v>0</v>
      </c>
    </row>
    <row r="27" spans="2:10" ht="12.75" thickBot="1">
      <c r="B27" s="670">
        <v>117.75</v>
      </c>
      <c r="C27" s="671">
        <f>C25</f>
        <v>66.339314999999999</v>
      </c>
      <c r="D27" s="671">
        <f t="shared" ref="D27:D32" si="11">B27*C27</f>
        <v>7811.4543412499997</v>
      </c>
      <c r="E27" s="671">
        <f>E25</f>
        <v>6.16</v>
      </c>
      <c r="F27" s="671">
        <f t="shared" ref="F27:F32" si="12">D27*E27</f>
        <v>48118.558742100002</v>
      </c>
      <c r="G27" s="283">
        <f>G25</f>
        <v>1.35</v>
      </c>
      <c r="H27" s="283">
        <f t="shared" ref="H27:H32" si="13">F27*G27</f>
        <v>64960.054301835007</v>
      </c>
      <c r="I27" s="935">
        <f t="shared" si="0"/>
        <v>72755.26081805522</v>
      </c>
      <c r="J27" s="671">
        <f t="shared" si="1"/>
        <v>72755.26081805522</v>
      </c>
    </row>
    <row r="28" spans="2:10" ht="12.75" thickBot="1">
      <c r="B28" s="670">
        <v>140.25</v>
      </c>
      <c r="C28" s="671">
        <f>C27</f>
        <v>66.339314999999999</v>
      </c>
      <c r="D28" s="671">
        <f t="shared" si="11"/>
        <v>9304.0889287499995</v>
      </c>
      <c r="E28" s="671">
        <f>E27</f>
        <v>6.16</v>
      </c>
      <c r="F28" s="671">
        <f t="shared" si="12"/>
        <v>57313.187801100001</v>
      </c>
      <c r="G28" s="283">
        <f>G27</f>
        <v>1.35</v>
      </c>
      <c r="H28" s="283">
        <f t="shared" si="13"/>
        <v>77372.803531485013</v>
      </c>
      <c r="I28" s="935">
        <f t="shared" si="0"/>
        <v>86657.53995526323</v>
      </c>
      <c r="J28" s="671">
        <f t="shared" si="1"/>
        <v>86657.53995526323</v>
      </c>
    </row>
    <row r="29" spans="2:10" ht="12.75" thickBot="1">
      <c r="B29" s="670">
        <v>131.25</v>
      </c>
      <c r="C29" s="671">
        <f>C28</f>
        <v>66.339314999999999</v>
      </c>
      <c r="D29" s="671">
        <f t="shared" si="11"/>
        <v>8707.0350937500007</v>
      </c>
      <c r="E29" s="671">
        <f>E28</f>
        <v>6.16</v>
      </c>
      <c r="F29" s="671">
        <f t="shared" si="12"/>
        <v>53635.336177500008</v>
      </c>
      <c r="G29" s="283">
        <f>G28</f>
        <v>1.35</v>
      </c>
      <c r="H29" s="283">
        <f t="shared" si="13"/>
        <v>72407.703839625014</v>
      </c>
      <c r="I29" s="935">
        <f t="shared" si="0"/>
        <v>81096.62830038002</v>
      </c>
      <c r="J29" s="671">
        <f t="shared" si="1"/>
        <v>81096.62830038002</v>
      </c>
    </row>
    <row r="30" spans="2:10" ht="12.75" thickBot="1">
      <c r="B30" s="670">
        <v>143.25</v>
      </c>
      <c r="C30" s="671">
        <f>C29</f>
        <v>66.339314999999999</v>
      </c>
      <c r="D30" s="671">
        <f t="shared" si="11"/>
        <v>9503.1068737499991</v>
      </c>
      <c r="E30" s="671">
        <f>E29</f>
        <v>6.16</v>
      </c>
      <c r="F30" s="671">
        <f t="shared" si="12"/>
        <v>58539.138342299993</v>
      </c>
      <c r="G30" s="283">
        <f>G29</f>
        <v>1.35</v>
      </c>
      <c r="H30" s="283">
        <f t="shared" si="13"/>
        <v>79027.836762104998</v>
      </c>
      <c r="I30" s="935">
        <f t="shared" si="0"/>
        <v>88511.177173557604</v>
      </c>
      <c r="J30" s="671">
        <f t="shared" si="1"/>
        <v>88511.177173557604</v>
      </c>
    </row>
    <row r="31" spans="2:10" ht="12.75" thickBot="1">
      <c r="B31" s="670">
        <v>157.5</v>
      </c>
      <c r="C31" s="671">
        <f>C30</f>
        <v>66.339314999999999</v>
      </c>
      <c r="D31" s="671">
        <f t="shared" si="11"/>
        <v>10448.442112499999</v>
      </c>
      <c r="E31" s="671">
        <f>E30</f>
        <v>6.16</v>
      </c>
      <c r="F31" s="671">
        <f t="shared" si="12"/>
        <v>64362.403412999993</v>
      </c>
      <c r="G31" s="283">
        <f>G30</f>
        <v>1.35</v>
      </c>
      <c r="H31" s="283">
        <f t="shared" si="13"/>
        <v>86889.24460754999</v>
      </c>
      <c r="I31" s="935">
        <f t="shared" si="0"/>
        <v>97315.953960455998</v>
      </c>
      <c r="J31" s="671">
        <f t="shared" si="1"/>
        <v>97315.953960455998</v>
      </c>
    </row>
    <row r="32" spans="2:10" ht="12.75" thickBot="1">
      <c r="B32" s="670">
        <v>176.25</v>
      </c>
      <c r="C32" s="671">
        <f>C31</f>
        <v>66.339314999999999</v>
      </c>
      <c r="D32" s="671">
        <f t="shared" si="11"/>
        <v>11692.30426875</v>
      </c>
      <c r="E32" s="671">
        <f>E31</f>
        <v>6.16</v>
      </c>
      <c r="F32" s="671">
        <f t="shared" si="12"/>
        <v>72024.594295500006</v>
      </c>
      <c r="G32" s="283">
        <f>G31</f>
        <v>1.35</v>
      </c>
      <c r="H32" s="283">
        <f t="shared" si="13"/>
        <v>97233.202298925011</v>
      </c>
      <c r="I32" s="935">
        <f t="shared" si="0"/>
        <v>108901.18657479603</v>
      </c>
      <c r="J32" s="671">
        <f t="shared" si="1"/>
        <v>108901.18657479603</v>
      </c>
    </row>
    <row r="33" spans="2:10" ht="12.75" thickBot="1">
      <c r="I33" s="935">
        <f t="shared" si="0"/>
        <v>0</v>
      </c>
      <c r="J33" s="671">
        <f t="shared" si="1"/>
        <v>0</v>
      </c>
    </row>
    <row r="34" spans="2:10" ht="12.75" thickBot="1">
      <c r="B34" s="670">
        <v>57.75</v>
      </c>
      <c r="C34" s="671">
        <f>C32</f>
        <v>66.339314999999999</v>
      </c>
      <c r="D34" s="671">
        <f t="shared" ref="D34:D44" si="14">B34*C34</f>
        <v>3831.09544125</v>
      </c>
      <c r="E34" s="671">
        <f>E32</f>
        <v>6.16</v>
      </c>
      <c r="F34" s="671">
        <f t="shared" ref="F34:F44" si="15">D34*E34</f>
        <v>23599.547918100001</v>
      </c>
      <c r="G34" s="283">
        <f>G32</f>
        <v>1.35</v>
      </c>
      <c r="H34" s="283">
        <f t="shared" ref="H34:H44" si="16">F34*G34</f>
        <v>31859.389689435004</v>
      </c>
      <c r="I34" s="935">
        <f t="shared" si="0"/>
        <v>35682.516452167205</v>
      </c>
      <c r="J34" s="671">
        <f t="shared" si="1"/>
        <v>35682.516452167205</v>
      </c>
    </row>
    <row r="35" spans="2:10" ht="12.75" thickBot="1">
      <c r="B35" s="670">
        <v>86.25</v>
      </c>
      <c r="C35" s="671">
        <f t="shared" ref="C35:C44" si="17">C34</f>
        <v>66.339314999999999</v>
      </c>
      <c r="D35" s="671">
        <f t="shared" si="14"/>
        <v>5721.7659187500003</v>
      </c>
      <c r="E35" s="671">
        <f t="shared" ref="E35:E44" si="18">E34</f>
        <v>6.16</v>
      </c>
      <c r="F35" s="671">
        <f t="shared" si="15"/>
        <v>35246.078059500003</v>
      </c>
      <c r="G35" s="283">
        <f t="shared" ref="G35:G44" si="19">G34</f>
        <v>1.35</v>
      </c>
      <c r="H35" s="283">
        <f t="shared" si="16"/>
        <v>47582.205380325009</v>
      </c>
      <c r="I35" s="935">
        <f t="shared" si="0"/>
        <v>53292.070025964014</v>
      </c>
      <c r="J35" s="671">
        <f t="shared" si="1"/>
        <v>53292.070025964014</v>
      </c>
    </row>
    <row r="36" spans="2:10" ht="12.75" thickBot="1">
      <c r="B36" s="670">
        <v>57.75</v>
      </c>
      <c r="C36" s="671">
        <f t="shared" si="17"/>
        <v>66.339314999999999</v>
      </c>
      <c r="D36" s="671">
        <f t="shared" si="14"/>
        <v>3831.09544125</v>
      </c>
      <c r="E36" s="671">
        <f t="shared" si="18"/>
        <v>6.16</v>
      </c>
      <c r="F36" s="671">
        <f t="shared" si="15"/>
        <v>23599.547918100001</v>
      </c>
      <c r="G36" s="283">
        <f t="shared" si="19"/>
        <v>1.35</v>
      </c>
      <c r="H36" s="283">
        <f t="shared" si="16"/>
        <v>31859.389689435004</v>
      </c>
      <c r="I36" s="935">
        <f t="shared" si="0"/>
        <v>35682.516452167205</v>
      </c>
      <c r="J36" s="671">
        <f t="shared" si="1"/>
        <v>35682.516452167205</v>
      </c>
    </row>
    <row r="37" spans="2:10" ht="12.75" thickBot="1">
      <c r="B37" s="670">
        <v>71.25</v>
      </c>
      <c r="C37" s="671">
        <f t="shared" si="17"/>
        <v>66.339314999999999</v>
      </c>
      <c r="D37" s="671">
        <f t="shared" si="14"/>
        <v>4726.6761937499996</v>
      </c>
      <c r="E37" s="671">
        <f t="shared" si="18"/>
        <v>6.16</v>
      </c>
      <c r="F37" s="671">
        <f t="shared" si="15"/>
        <v>29116.325353499997</v>
      </c>
      <c r="G37" s="283">
        <f t="shared" si="19"/>
        <v>1.35</v>
      </c>
      <c r="H37" s="283">
        <f t="shared" si="16"/>
        <v>39307.039227224996</v>
      </c>
      <c r="I37" s="935">
        <f t="shared" si="0"/>
        <v>44023.883934491998</v>
      </c>
      <c r="J37" s="671">
        <f t="shared" si="1"/>
        <v>44023.883934491998</v>
      </c>
    </row>
    <row r="38" spans="2:10" ht="12.75" thickBot="1">
      <c r="B38" s="670">
        <v>57.75</v>
      </c>
      <c r="C38" s="671">
        <f t="shared" si="17"/>
        <v>66.339314999999999</v>
      </c>
      <c r="D38" s="671">
        <f t="shared" si="14"/>
        <v>3831.09544125</v>
      </c>
      <c r="E38" s="671">
        <f t="shared" si="18"/>
        <v>6.16</v>
      </c>
      <c r="F38" s="671">
        <f t="shared" si="15"/>
        <v>23599.547918100001</v>
      </c>
      <c r="G38" s="283">
        <f t="shared" si="19"/>
        <v>1.35</v>
      </c>
      <c r="H38" s="283">
        <f t="shared" si="16"/>
        <v>31859.389689435004</v>
      </c>
      <c r="I38" s="935">
        <f t="shared" si="0"/>
        <v>35682.516452167205</v>
      </c>
      <c r="J38" s="671">
        <f t="shared" si="1"/>
        <v>35682.516452167205</v>
      </c>
    </row>
    <row r="39" spans="2:10" ht="12.75" thickBot="1">
      <c r="B39" s="670">
        <v>72.75</v>
      </c>
      <c r="C39" s="671">
        <f t="shared" si="17"/>
        <v>66.339314999999999</v>
      </c>
      <c r="D39" s="671">
        <f t="shared" si="14"/>
        <v>4826.1851662500003</v>
      </c>
      <c r="E39" s="671">
        <f t="shared" si="18"/>
        <v>6.16</v>
      </c>
      <c r="F39" s="671">
        <f t="shared" si="15"/>
        <v>29729.300624100004</v>
      </c>
      <c r="G39" s="283">
        <f t="shared" si="19"/>
        <v>1.35</v>
      </c>
      <c r="H39" s="283">
        <f t="shared" si="16"/>
        <v>40134.55584253501</v>
      </c>
      <c r="I39" s="935">
        <f t="shared" si="0"/>
        <v>44950.702543639214</v>
      </c>
      <c r="J39" s="671">
        <f t="shared" si="1"/>
        <v>44950.702543639214</v>
      </c>
    </row>
    <row r="40" spans="2:10" ht="12.75" thickBot="1">
      <c r="B40" s="670">
        <v>90.75</v>
      </c>
      <c r="C40" s="671">
        <f t="shared" si="17"/>
        <v>66.339314999999999</v>
      </c>
      <c r="D40" s="671">
        <f t="shared" si="14"/>
        <v>6020.2928362499997</v>
      </c>
      <c r="E40" s="671">
        <f t="shared" si="18"/>
        <v>6.16</v>
      </c>
      <c r="F40" s="671">
        <f t="shared" si="15"/>
        <v>37085.003871299996</v>
      </c>
      <c r="G40" s="283">
        <f t="shared" si="19"/>
        <v>1.35</v>
      </c>
      <c r="H40" s="283">
        <f t="shared" si="16"/>
        <v>50064.755226254994</v>
      </c>
      <c r="I40" s="935">
        <f t="shared" si="0"/>
        <v>56072.525853405597</v>
      </c>
      <c r="J40" s="671">
        <f t="shared" si="1"/>
        <v>56072.525853405597</v>
      </c>
    </row>
    <row r="41" spans="2:10" ht="12.75" thickBot="1">
      <c r="B41" s="670">
        <v>57.75</v>
      </c>
      <c r="C41" s="671">
        <f t="shared" si="17"/>
        <v>66.339314999999999</v>
      </c>
      <c r="D41" s="671">
        <f t="shared" si="14"/>
        <v>3831.09544125</v>
      </c>
      <c r="E41" s="671">
        <f t="shared" si="18"/>
        <v>6.16</v>
      </c>
      <c r="F41" s="671">
        <f t="shared" si="15"/>
        <v>23599.547918100001</v>
      </c>
      <c r="G41" s="283">
        <f t="shared" si="19"/>
        <v>1.35</v>
      </c>
      <c r="H41" s="283">
        <f t="shared" si="16"/>
        <v>31859.389689435004</v>
      </c>
      <c r="I41" s="935">
        <f t="shared" si="0"/>
        <v>35682.516452167205</v>
      </c>
      <c r="J41" s="671">
        <f t="shared" si="1"/>
        <v>35682.516452167205</v>
      </c>
    </row>
    <row r="42" spans="2:10" ht="12.75" thickBot="1">
      <c r="B42" s="670">
        <v>90</v>
      </c>
      <c r="C42" s="671">
        <f t="shared" si="17"/>
        <v>66.339314999999999</v>
      </c>
      <c r="D42" s="671">
        <f t="shared" si="14"/>
        <v>5970.5383499999998</v>
      </c>
      <c r="E42" s="671">
        <f t="shared" si="18"/>
        <v>6.16</v>
      </c>
      <c r="F42" s="671">
        <f t="shared" si="15"/>
        <v>36778.516236000003</v>
      </c>
      <c r="G42" s="283">
        <f t="shared" si="19"/>
        <v>1.35</v>
      </c>
      <c r="H42" s="283">
        <f t="shared" si="16"/>
        <v>49650.996918600009</v>
      </c>
      <c r="I42" s="935">
        <f t="shared" si="0"/>
        <v>55609.116548832018</v>
      </c>
      <c r="J42" s="671">
        <f t="shared" si="1"/>
        <v>55609.116548832018</v>
      </c>
    </row>
    <row r="43" spans="2:10" ht="12.75" thickBot="1">
      <c r="B43" s="670">
        <v>105</v>
      </c>
      <c r="C43" s="671">
        <f t="shared" si="17"/>
        <v>66.339314999999999</v>
      </c>
      <c r="D43" s="671">
        <f t="shared" si="14"/>
        <v>6965.6280749999996</v>
      </c>
      <c r="E43" s="671">
        <f t="shared" si="18"/>
        <v>6.16</v>
      </c>
      <c r="F43" s="671">
        <f t="shared" si="15"/>
        <v>42908.268941999995</v>
      </c>
      <c r="G43" s="283">
        <f t="shared" si="19"/>
        <v>1.35</v>
      </c>
      <c r="H43" s="283">
        <f t="shared" si="16"/>
        <v>57926.163071700001</v>
      </c>
      <c r="I43" s="935">
        <f t="shared" si="0"/>
        <v>64877.302640304006</v>
      </c>
      <c r="J43" s="671">
        <f t="shared" si="1"/>
        <v>64877.302640304006</v>
      </c>
    </row>
    <row r="44" spans="2:10" ht="12.75" thickBot="1">
      <c r="B44" s="670">
        <v>80.25</v>
      </c>
      <c r="C44" s="671">
        <f t="shared" si="17"/>
        <v>66.339314999999999</v>
      </c>
      <c r="D44" s="671">
        <f t="shared" si="14"/>
        <v>5323.7300287500002</v>
      </c>
      <c r="E44" s="671">
        <f t="shared" si="18"/>
        <v>6.16</v>
      </c>
      <c r="F44" s="671">
        <f t="shared" si="15"/>
        <v>32794.176977100004</v>
      </c>
      <c r="G44" s="283">
        <f t="shared" si="19"/>
        <v>1.35</v>
      </c>
      <c r="H44" s="283">
        <f t="shared" si="16"/>
        <v>44272.13891908501</v>
      </c>
      <c r="I44" s="935">
        <f t="shared" si="0"/>
        <v>49584.795589375215</v>
      </c>
      <c r="J44" s="671">
        <f t="shared" si="1"/>
        <v>49584.795589375215</v>
      </c>
    </row>
    <row r="45" spans="2:10" ht="12.75" thickBot="1">
      <c r="I45" s="935">
        <f t="shared" si="0"/>
        <v>0</v>
      </c>
      <c r="J45" s="671">
        <f t="shared" si="1"/>
        <v>0</v>
      </c>
    </row>
    <row r="46" spans="2:10" ht="12.75" thickBot="1">
      <c r="B46" s="670">
        <v>75</v>
      </c>
      <c r="C46" s="671">
        <f>C44</f>
        <v>66.339314999999999</v>
      </c>
      <c r="D46" s="671">
        <f>B46*C46</f>
        <v>4975.448625</v>
      </c>
      <c r="E46" s="671">
        <f>E44</f>
        <v>6.16</v>
      </c>
      <c r="F46" s="671">
        <f>D46*E46</f>
        <v>30648.76353</v>
      </c>
      <c r="G46" s="283">
        <f>G44</f>
        <v>1.35</v>
      </c>
      <c r="H46" s="283">
        <f>F46*G46</f>
        <v>41375.830765500003</v>
      </c>
      <c r="I46" s="935">
        <f t="shared" si="0"/>
        <v>46340.930457360009</v>
      </c>
      <c r="J46" s="671">
        <f t="shared" si="1"/>
        <v>46340.930457360009</v>
      </c>
    </row>
    <row r="47" spans="2:10" ht="12.75" thickBot="1">
      <c r="B47" s="670">
        <v>75</v>
      </c>
      <c r="C47" s="671">
        <f>C46</f>
        <v>66.339314999999999</v>
      </c>
      <c r="D47" s="671">
        <f>B47*C47</f>
        <v>4975.448625</v>
      </c>
      <c r="E47" s="671">
        <f>E46</f>
        <v>6.16</v>
      </c>
      <c r="F47" s="671">
        <f>D47*E47</f>
        <v>30648.76353</v>
      </c>
      <c r="G47" s="283">
        <f>G46</f>
        <v>1.35</v>
      </c>
      <c r="H47" s="283">
        <f>F47*G47</f>
        <v>41375.830765500003</v>
      </c>
      <c r="I47" s="935">
        <f t="shared" si="0"/>
        <v>46340.930457360009</v>
      </c>
      <c r="J47" s="671">
        <f t="shared" si="1"/>
        <v>46340.930457360009</v>
      </c>
    </row>
    <row r="48" spans="2:10" ht="12.75" thickBot="1">
      <c r="B48" s="670">
        <v>90</v>
      </c>
      <c r="C48" s="671">
        <f>C47</f>
        <v>66.339314999999999</v>
      </c>
      <c r="D48" s="671">
        <f>B48*C48</f>
        <v>5970.5383499999998</v>
      </c>
      <c r="E48" s="671">
        <f>E47</f>
        <v>6.16</v>
      </c>
      <c r="F48" s="671">
        <f>D48*E48</f>
        <v>36778.516236000003</v>
      </c>
      <c r="G48" s="283">
        <f>G47</f>
        <v>1.35</v>
      </c>
      <c r="H48" s="283">
        <f>F48*G48</f>
        <v>49650.996918600009</v>
      </c>
      <c r="I48" s="935">
        <f t="shared" si="0"/>
        <v>55609.116548832018</v>
      </c>
      <c r="J48" s="671">
        <f t="shared" si="1"/>
        <v>55609.116548832018</v>
      </c>
    </row>
    <row r="49" spans="2:10" ht="12.75" thickBot="1">
      <c r="B49" s="670">
        <v>109.5</v>
      </c>
      <c r="C49" s="671">
        <f>C48</f>
        <v>66.339314999999999</v>
      </c>
      <c r="D49" s="671">
        <f>B49*C49</f>
        <v>7264.1549924999999</v>
      </c>
      <c r="E49" s="671">
        <f>E48</f>
        <v>6.16</v>
      </c>
      <c r="F49" s="671">
        <f>D49*E49</f>
        <v>44747.194753800002</v>
      </c>
      <c r="G49" s="283">
        <f>G48</f>
        <v>1.35</v>
      </c>
      <c r="H49" s="283">
        <f>F49*G49</f>
        <v>60408.712917630008</v>
      </c>
      <c r="I49" s="935">
        <f t="shared" si="0"/>
        <v>67657.758467745618</v>
      </c>
      <c r="J49" s="671">
        <f t="shared" si="1"/>
        <v>67657.758467745618</v>
      </c>
    </row>
    <row r="50" spans="2:10" ht="12.75" thickBot="1">
      <c r="I50" s="935">
        <f t="shared" si="0"/>
        <v>0</v>
      </c>
      <c r="J50" s="671">
        <f t="shared" si="1"/>
        <v>0</v>
      </c>
    </row>
    <row r="51" spans="2:10" ht="12.75" thickBot="1">
      <c r="B51" s="670">
        <v>116.25</v>
      </c>
      <c r="C51" s="671">
        <f>C49</f>
        <v>66.339314999999999</v>
      </c>
      <c r="D51" s="671">
        <f t="shared" ref="D51:D56" si="20">B51*C51</f>
        <v>7711.9453687499999</v>
      </c>
      <c r="E51" s="671">
        <f>E49</f>
        <v>6.16</v>
      </c>
      <c r="F51" s="671">
        <f t="shared" ref="F51:F56" si="21">D51*E51</f>
        <v>47505.583471500002</v>
      </c>
      <c r="G51" s="283">
        <f>G49</f>
        <v>1.35</v>
      </c>
      <c r="H51" s="283">
        <f t="shared" ref="H51:H56" si="22">F51*G51</f>
        <v>64132.537686525007</v>
      </c>
      <c r="I51" s="935">
        <f t="shared" si="0"/>
        <v>71828.442208908018</v>
      </c>
      <c r="J51" s="671">
        <f t="shared" si="1"/>
        <v>71828.442208908018</v>
      </c>
    </row>
    <row r="52" spans="2:10" ht="12.75" thickBot="1">
      <c r="B52" s="670">
        <v>135</v>
      </c>
      <c r="C52" s="671">
        <f>C51</f>
        <v>66.339314999999999</v>
      </c>
      <c r="D52" s="671">
        <f t="shared" si="20"/>
        <v>8955.8075250000002</v>
      </c>
      <c r="E52" s="671">
        <f>E51</f>
        <v>6.16</v>
      </c>
      <c r="F52" s="671">
        <f t="shared" si="21"/>
        <v>55167.774354000001</v>
      </c>
      <c r="G52" s="283">
        <f>G51</f>
        <v>1.35</v>
      </c>
      <c r="H52" s="283">
        <f t="shared" si="22"/>
        <v>74476.495377900006</v>
      </c>
      <c r="I52" s="935">
        <f t="shared" si="0"/>
        <v>83413.674823248017</v>
      </c>
      <c r="J52" s="671">
        <f t="shared" si="1"/>
        <v>83413.674823248017</v>
      </c>
    </row>
    <row r="53" spans="2:10" ht="12.75" thickBot="1">
      <c r="B53" s="670">
        <v>114.75</v>
      </c>
      <c r="C53" s="671">
        <f>C52</f>
        <v>66.339314999999999</v>
      </c>
      <c r="D53" s="671">
        <f t="shared" si="20"/>
        <v>7612.4363962500001</v>
      </c>
      <c r="E53" s="671">
        <f>E52</f>
        <v>6.16</v>
      </c>
      <c r="F53" s="671">
        <f t="shared" si="21"/>
        <v>46892.608200900002</v>
      </c>
      <c r="G53" s="283">
        <f>G52</f>
        <v>1.35</v>
      </c>
      <c r="H53" s="283">
        <f t="shared" si="22"/>
        <v>63305.021071215007</v>
      </c>
      <c r="I53" s="935">
        <f t="shared" si="0"/>
        <v>70901.623599760816</v>
      </c>
      <c r="J53" s="671">
        <f t="shared" si="1"/>
        <v>70901.623599760816</v>
      </c>
    </row>
    <row r="54" spans="2:10" ht="12.75" thickBot="1">
      <c r="B54" s="670">
        <v>134.25</v>
      </c>
      <c r="C54" s="671">
        <f>C53</f>
        <v>66.339314999999999</v>
      </c>
      <c r="D54" s="671">
        <f t="shared" si="20"/>
        <v>8906.0530387500003</v>
      </c>
      <c r="E54" s="671">
        <f>E53</f>
        <v>6.16</v>
      </c>
      <c r="F54" s="671">
        <f t="shared" si="21"/>
        <v>54861.286718700001</v>
      </c>
      <c r="G54" s="283">
        <f>G53</f>
        <v>1.35</v>
      </c>
      <c r="H54" s="283">
        <f t="shared" si="22"/>
        <v>74062.737070245013</v>
      </c>
      <c r="I54" s="935">
        <f t="shared" si="0"/>
        <v>82950.265518674423</v>
      </c>
      <c r="J54" s="671">
        <f t="shared" si="1"/>
        <v>82950.265518674423</v>
      </c>
    </row>
    <row r="55" spans="2:10" ht="12.75" thickBot="1">
      <c r="B55" s="670">
        <v>168</v>
      </c>
      <c r="C55" s="671">
        <f>C54</f>
        <v>66.339314999999999</v>
      </c>
      <c r="D55" s="671">
        <f t="shared" si="20"/>
        <v>11145.004919999999</v>
      </c>
      <c r="E55" s="671">
        <f>E54</f>
        <v>6.16</v>
      </c>
      <c r="F55" s="671">
        <f t="shared" si="21"/>
        <v>68653.230307199992</v>
      </c>
      <c r="G55" s="283">
        <f>G54</f>
        <v>1.35</v>
      </c>
      <c r="H55" s="283">
        <f t="shared" si="22"/>
        <v>92681.86091471999</v>
      </c>
      <c r="I55" s="935">
        <f t="shared" si="0"/>
        <v>103803.68422448639</v>
      </c>
      <c r="J55" s="671">
        <f t="shared" si="1"/>
        <v>103803.68422448639</v>
      </c>
    </row>
    <row r="56" spans="2:10" ht="12.75" thickBot="1">
      <c r="B56" s="670">
        <v>186.75</v>
      </c>
      <c r="C56" s="671">
        <f>C55</f>
        <v>66.339314999999999</v>
      </c>
      <c r="D56" s="671">
        <f t="shared" si="20"/>
        <v>12388.867076250001</v>
      </c>
      <c r="E56" s="671">
        <f>E55</f>
        <v>6.16</v>
      </c>
      <c r="F56" s="671">
        <f t="shared" si="21"/>
        <v>76315.421189700006</v>
      </c>
      <c r="G56" s="283">
        <f>G55</f>
        <v>1.35</v>
      </c>
      <c r="H56" s="283">
        <f t="shared" si="22"/>
        <v>103025.81860609501</v>
      </c>
      <c r="I56" s="935">
        <f t="shared" si="0"/>
        <v>115388.91683882642</v>
      </c>
      <c r="J56" s="671">
        <f t="shared" si="1"/>
        <v>115388.91683882642</v>
      </c>
    </row>
    <row r="57" spans="2:10" ht="12.75" thickBot="1">
      <c r="I57" s="935">
        <f t="shared" si="0"/>
        <v>0</v>
      </c>
      <c r="J57" s="671">
        <f t="shared" si="1"/>
        <v>0</v>
      </c>
    </row>
    <row r="58" spans="2:10" ht="12.75" thickBot="1">
      <c r="B58" s="670">
        <v>138</v>
      </c>
      <c r="C58" s="671">
        <f>C56</f>
        <v>66.339314999999999</v>
      </c>
      <c r="D58" s="671">
        <f t="shared" ref="D58:D63" si="23">B58*C58</f>
        <v>9154.8254699999998</v>
      </c>
      <c r="E58" s="671">
        <f>E56</f>
        <v>6.16</v>
      </c>
      <c r="F58" s="671">
        <f t="shared" ref="F58:F63" si="24">D58*E58</f>
        <v>56393.724895200001</v>
      </c>
      <c r="G58" s="283">
        <f>G56</f>
        <v>1.35</v>
      </c>
      <c r="H58" s="283">
        <f t="shared" ref="H58:H63" si="25">F58*G58</f>
        <v>76131.528608520006</v>
      </c>
      <c r="I58" s="935">
        <f t="shared" si="0"/>
        <v>85267.31204154242</v>
      </c>
      <c r="J58" s="671">
        <f t="shared" si="1"/>
        <v>85267.31204154242</v>
      </c>
    </row>
    <row r="59" spans="2:10" ht="12.75" thickBot="1">
      <c r="B59" s="670">
        <v>157.5</v>
      </c>
      <c r="C59" s="671">
        <f>C58</f>
        <v>66.339314999999999</v>
      </c>
      <c r="D59" s="671">
        <f t="shared" si="23"/>
        <v>10448.442112499999</v>
      </c>
      <c r="E59" s="671">
        <f>E58</f>
        <v>6.16</v>
      </c>
      <c r="F59" s="671">
        <f t="shared" si="24"/>
        <v>64362.403412999993</v>
      </c>
      <c r="G59" s="283">
        <f>G58</f>
        <v>1.35</v>
      </c>
      <c r="H59" s="283">
        <f t="shared" si="25"/>
        <v>86889.24460754999</v>
      </c>
      <c r="I59" s="935">
        <f t="shared" si="0"/>
        <v>97315.953960455998</v>
      </c>
      <c r="J59" s="671">
        <f t="shared" si="1"/>
        <v>97315.953960455998</v>
      </c>
    </row>
    <row r="60" spans="2:10" ht="12.75" thickBot="1">
      <c r="B60" s="670">
        <v>138</v>
      </c>
      <c r="C60" s="671">
        <f>C59</f>
        <v>66.339314999999999</v>
      </c>
      <c r="D60" s="671">
        <f t="shared" si="23"/>
        <v>9154.8254699999998</v>
      </c>
      <c r="E60" s="671">
        <f>E59</f>
        <v>6.16</v>
      </c>
      <c r="F60" s="671">
        <f t="shared" si="24"/>
        <v>56393.724895200001</v>
      </c>
      <c r="G60" s="283">
        <f>G59</f>
        <v>1.35</v>
      </c>
      <c r="H60" s="283">
        <f t="shared" si="25"/>
        <v>76131.528608520006</v>
      </c>
      <c r="I60" s="935">
        <f t="shared" si="0"/>
        <v>85267.31204154242</v>
      </c>
      <c r="J60" s="671">
        <f t="shared" si="1"/>
        <v>85267.31204154242</v>
      </c>
    </row>
    <row r="61" spans="2:10" ht="12.75" thickBot="1">
      <c r="B61" s="670">
        <v>157.5</v>
      </c>
      <c r="C61" s="671">
        <f>C60</f>
        <v>66.339314999999999</v>
      </c>
      <c r="D61" s="671">
        <f t="shared" si="23"/>
        <v>10448.442112499999</v>
      </c>
      <c r="E61" s="671">
        <f>E60</f>
        <v>6.16</v>
      </c>
      <c r="F61" s="671">
        <f t="shared" si="24"/>
        <v>64362.403412999993</v>
      </c>
      <c r="G61" s="283">
        <f>G60</f>
        <v>1.35</v>
      </c>
      <c r="H61" s="283">
        <f t="shared" si="25"/>
        <v>86889.24460754999</v>
      </c>
      <c r="I61" s="935">
        <f t="shared" si="0"/>
        <v>97315.953960455998</v>
      </c>
      <c r="J61" s="671">
        <f t="shared" si="1"/>
        <v>97315.953960455998</v>
      </c>
    </row>
    <row r="62" spans="2:10" ht="12.75" thickBot="1">
      <c r="B62" s="670">
        <v>190.5</v>
      </c>
      <c r="C62" s="671">
        <f>C61</f>
        <v>66.339314999999999</v>
      </c>
      <c r="D62" s="671">
        <f t="shared" si="23"/>
        <v>12637.6395075</v>
      </c>
      <c r="E62" s="671">
        <f>E61</f>
        <v>6.16</v>
      </c>
      <c r="F62" s="671">
        <f t="shared" si="24"/>
        <v>77847.859366200006</v>
      </c>
      <c r="G62" s="283">
        <f>G61</f>
        <v>1.35</v>
      </c>
      <c r="H62" s="283">
        <f t="shared" si="25"/>
        <v>105094.61014437002</v>
      </c>
      <c r="I62" s="935">
        <f t="shared" si="0"/>
        <v>117705.96336169443</v>
      </c>
      <c r="J62" s="671">
        <f t="shared" si="1"/>
        <v>117705.96336169443</v>
      </c>
    </row>
    <row r="63" spans="2:10" ht="12.75" thickBot="1">
      <c r="B63" s="670">
        <v>213.75</v>
      </c>
      <c r="C63" s="671">
        <f>C62</f>
        <v>66.339314999999999</v>
      </c>
      <c r="D63" s="671">
        <f t="shared" si="23"/>
        <v>14180.028581250001</v>
      </c>
      <c r="E63" s="671">
        <f>E62</f>
        <v>6.16</v>
      </c>
      <c r="F63" s="671">
        <f t="shared" si="24"/>
        <v>87348.976060500005</v>
      </c>
      <c r="G63" s="283">
        <f>G62</f>
        <v>1.35</v>
      </c>
      <c r="H63" s="283">
        <f t="shared" si="25"/>
        <v>117921.11768167501</v>
      </c>
      <c r="I63" s="935">
        <f t="shared" si="0"/>
        <v>132071.65180347601</v>
      </c>
      <c r="J63" s="671">
        <f t="shared" si="1"/>
        <v>132071.65180347601</v>
      </c>
    </row>
    <row r="64" spans="2:10" ht="12.75" thickBot="1">
      <c r="I64" s="935">
        <f t="shared" si="0"/>
        <v>0</v>
      </c>
      <c r="J64" s="671">
        <f t="shared" si="1"/>
        <v>0</v>
      </c>
    </row>
    <row r="65" spans="2:10" ht="12.75" thickBot="1">
      <c r="B65" s="670">
        <v>195</v>
      </c>
      <c r="C65" s="671">
        <f>C63</f>
        <v>66.339314999999999</v>
      </c>
      <c r="D65" s="671">
        <f t="shared" ref="D65:D70" si="26">B65*C65</f>
        <v>12936.166424999999</v>
      </c>
      <c r="E65" s="671">
        <f>E63</f>
        <v>6.16</v>
      </c>
      <c r="F65" s="671">
        <f t="shared" ref="F65:F70" si="27">D65*E65</f>
        <v>79686.785178000006</v>
      </c>
      <c r="G65" s="283">
        <f>G63</f>
        <v>1.35</v>
      </c>
      <c r="H65" s="283">
        <f t="shared" ref="H65:H70" si="28">F65*G65</f>
        <v>107577.15999030002</v>
      </c>
      <c r="I65" s="935">
        <f t="shared" si="0"/>
        <v>120486.41918913602</v>
      </c>
      <c r="J65" s="671">
        <f t="shared" si="1"/>
        <v>120486.41918913602</v>
      </c>
    </row>
    <row r="66" spans="2:10" ht="12.75" thickBot="1">
      <c r="B66" s="670">
        <v>216</v>
      </c>
      <c r="C66" s="671">
        <f>C65</f>
        <v>66.339314999999999</v>
      </c>
      <c r="D66" s="671">
        <f t="shared" si="26"/>
        <v>14329.29204</v>
      </c>
      <c r="E66" s="671">
        <f>E65</f>
        <v>6.16</v>
      </c>
      <c r="F66" s="671">
        <f t="shared" si="27"/>
        <v>88268.438966400005</v>
      </c>
      <c r="G66" s="283">
        <f>G65</f>
        <v>1.35</v>
      </c>
      <c r="H66" s="283">
        <f t="shared" si="28"/>
        <v>119162.39260464002</v>
      </c>
      <c r="I66" s="935">
        <f t="shared" si="0"/>
        <v>133461.87971719683</v>
      </c>
      <c r="J66" s="671">
        <f t="shared" si="1"/>
        <v>133461.87971719683</v>
      </c>
    </row>
    <row r="67" spans="2:10" ht="12.75" thickBot="1">
      <c r="B67" s="670">
        <v>195</v>
      </c>
      <c r="C67" s="671">
        <f>C66</f>
        <v>66.339314999999999</v>
      </c>
      <c r="D67" s="671">
        <f t="shared" si="26"/>
        <v>12936.166424999999</v>
      </c>
      <c r="E67" s="671">
        <f>E66</f>
        <v>6.16</v>
      </c>
      <c r="F67" s="671">
        <f t="shared" si="27"/>
        <v>79686.785178000006</v>
      </c>
      <c r="G67" s="283">
        <f>G66</f>
        <v>1.35</v>
      </c>
      <c r="H67" s="283">
        <f t="shared" si="28"/>
        <v>107577.15999030002</v>
      </c>
      <c r="I67" s="935">
        <f t="shared" ref="I67:I89" si="29">H67*1.12</f>
        <v>120486.41918913602</v>
      </c>
      <c r="J67" s="671">
        <f t="shared" si="1"/>
        <v>120486.41918913602</v>
      </c>
    </row>
    <row r="68" spans="2:10" ht="12.75" thickBot="1">
      <c r="B68" s="670">
        <v>217.5</v>
      </c>
      <c r="C68" s="671">
        <f>C67</f>
        <v>66.339314999999999</v>
      </c>
      <c r="D68" s="671">
        <f t="shared" si="26"/>
        <v>14428.8010125</v>
      </c>
      <c r="E68" s="671">
        <f>E67</f>
        <v>6.16</v>
      </c>
      <c r="F68" s="671">
        <f t="shared" si="27"/>
        <v>88881.414237000005</v>
      </c>
      <c r="G68" s="283">
        <f>G67</f>
        <v>1.35</v>
      </c>
      <c r="H68" s="283">
        <f t="shared" si="28"/>
        <v>119989.90921995002</v>
      </c>
      <c r="I68" s="935">
        <f t="shared" si="29"/>
        <v>134388.69832634402</v>
      </c>
      <c r="J68" s="671">
        <f t="shared" ref="J68:J89" si="30">I68</f>
        <v>134388.69832634402</v>
      </c>
    </row>
    <row r="69" spans="2:10" ht="12.75" thickBot="1">
      <c r="B69" s="670">
        <v>251.25</v>
      </c>
      <c r="C69" s="671">
        <f>C68</f>
        <v>66.339314999999999</v>
      </c>
      <c r="D69" s="671">
        <f t="shared" si="26"/>
        <v>16667.752893749999</v>
      </c>
      <c r="E69" s="671">
        <f>E68</f>
        <v>6.16</v>
      </c>
      <c r="F69" s="671">
        <f t="shared" si="27"/>
        <v>102673.3578255</v>
      </c>
      <c r="G69" s="283">
        <f>G68</f>
        <v>1.35</v>
      </c>
      <c r="H69" s="283">
        <f t="shared" si="28"/>
        <v>138609.03306442502</v>
      </c>
      <c r="I69" s="935">
        <f t="shared" si="29"/>
        <v>155242.11703215603</v>
      </c>
      <c r="J69" s="671">
        <f t="shared" si="30"/>
        <v>155242.11703215603</v>
      </c>
    </row>
    <row r="70" spans="2:10" ht="12.75" thickBot="1">
      <c r="B70" s="670">
        <v>279</v>
      </c>
      <c r="C70" s="671">
        <f>C69</f>
        <v>66.339314999999999</v>
      </c>
      <c r="D70" s="671">
        <f t="shared" si="26"/>
        <v>18508.668884999999</v>
      </c>
      <c r="E70" s="671">
        <f>E69</f>
        <v>6.16</v>
      </c>
      <c r="F70" s="671">
        <f t="shared" si="27"/>
        <v>114013.4003316</v>
      </c>
      <c r="G70" s="283">
        <f>G69</f>
        <v>1.35</v>
      </c>
      <c r="H70" s="283">
        <f t="shared" si="28"/>
        <v>153918.09044766001</v>
      </c>
      <c r="I70" s="935">
        <f t="shared" si="29"/>
        <v>172388.26130137924</v>
      </c>
      <c r="J70" s="671">
        <f t="shared" si="30"/>
        <v>172388.26130137924</v>
      </c>
    </row>
    <row r="71" spans="2:10" ht="12.75" thickBot="1">
      <c r="I71" s="935">
        <f t="shared" si="29"/>
        <v>0</v>
      </c>
      <c r="J71" s="671">
        <f t="shared" si="30"/>
        <v>0</v>
      </c>
    </row>
    <row r="72" spans="2:10" ht="12.75" thickBot="1">
      <c r="B72" s="670">
        <v>171</v>
      </c>
      <c r="C72" s="671">
        <f>C70</f>
        <v>66.339314999999999</v>
      </c>
      <c r="D72" s="671">
        <f t="shared" ref="D72:D86" si="31">B72*C72</f>
        <v>11344.022864999999</v>
      </c>
      <c r="E72" s="671">
        <f>E70</f>
        <v>6.16</v>
      </c>
      <c r="F72" s="671">
        <f t="shared" ref="F72:F86" si="32">D72*E72</f>
        <v>69879.180848399992</v>
      </c>
      <c r="G72" s="283">
        <f>G70</f>
        <v>1.35</v>
      </c>
      <c r="H72" s="283">
        <f t="shared" ref="H72:H86" si="33">F72*G72</f>
        <v>94336.894145339989</v>
      </c>
      <c r="I72" s="935">
        <f t="shared" si="29"/>
        <v>105657.3214427808</v>
      </c>
      <c r="J72" s="671">
        <f t="shared" si="30"/>
        <v>105657.3214427808</v>
      </c>
    </row>
    <row r="73" spans="2:10" ht="12.75" thickBot="1">
      <c r="B73" s="670">
        <v>164.25</v>
      </c>
      <c r="C73" s="671">
        <f t="shared" ref="C73:C86" si="34">C72</f>
        <v>66.339314999999999</v>
      </c>
      <c r="D73" s="671">
        <f t="shared" si="31"/>
        <v>10896.23248875</v>
      </c>
      <c r="E73" s="671">
        <f t="shared" ref="E73:E86" si="35">E72</f>
        <v>6.16</v>
      </c>
      <c r="F73" s="671">
        <f t="shared" si="32"/>
        <v>67120.792130700007</v>
      </c>
      <c r="G73" s="283">
        <f t="shared" ref="G73:G86" si="36">G72</f>
        <v>1.35</v>
      </c>
      <c r="H73" s="283">
        <f t="shared" si="33"/>
        <v>90613.069376445012</v>
      </c>
      <c r="I73" s="935">
        <f t="shared" si="29"/>
        <v>101486.63770161843</v>
      </c>
      <c r="J73" s="671">
        <f t="shared" si="30"/>
        <v>101486.63770161843</v>
      </c>
    </row>
    <row r="74" spans="2:10" ht="12.75" thickBot="1">
      <c r="B74" s="670">
        <v>89.25</v>
      </c>
      <c r="C74" s="671">
        <f t="shared" si="34"/>
        <v>66.339314999999999</v>
      </c>
      <c r="D74" s="671">
        <f t="shared" si="31"/>
        <v>5920.7838637499999</v>
      </c>
      <c r="E74" s="671">
        <f t="shared" si="35"/>
        <v>6.16</v>
      </c>
      <c r="F74" s="671">
        <f t="shared" si="32"/>
        <v>36472.028600700003</v>
      </c>
      <c r="G74" s="283">
        <f t="shared" si="36"/>
        <v>1.35</v>
      </c>
      <c r="H74" s="283">
        <f t="shared" si="33"/>
        <v>49237.238610945009</v>
      </c>
      <c r="I74" s="935">
        <f t="shared" si="29"/>
        <v>55145.707244258418</v>
      </c>
      <c r="J74" s="671">
        <f t="shared" si="30"/>
        <v>55145.707244258418</v>
      </c>
    </row>
    <row r="75" spans="2:10" ht="12.75" thickBot="1">
      <c r="B75" s="670">
        <v>86.25</v>
      </c>
      <c r="C75" s="671">
        <f t="shared" si="34"/>
        <v>66.339314999999999</v>
      </c>
      <c r="D75" s="671">
        <f t="shared" si="31"/>
        <v>5721.7659187500003</v>
      </c>
      <c r="E75" s="671">
        <f t="shared" si="35"/>
        <v>6.16</v>
      </c>
      <c r="F75" s="671">
        <f t="shared" si="32"/>
        <v>35246.078059500003</v>
      </c>
      <c r="G75" s="283">
        <f t="shared" si="36"/>
        <v>1.35</v>
      </c>
      <c r="H75" s="283">
        <f t="shared" si="33"/>
        <v>47582.205380325009</v>
      </c>
      <c r="I75" s="935">
        <f t="shared" si="29"/>
        <v>53292.070025964014</v>
      </c>
      <c r="J75" s="671">
        <f t="shared" si="30"/>
        <v>53292.070025964014</v>
      </c>
    </row>
    <row r="76" spans="2:10" ht="12.75" thickBot="1">
      <c r="B76" s="670">
        <v>95.25</v>
      </c>
      <c r="C76" s="671">
        <f t="shared" si="34"/>
        <v>66.339314999999999</v>
      </c>
      <c r="D76" s="671">
        <f t="shared" si="31"/>
        <v>6318.81975375</v>
      </c>
      <c r="E76" s="671">
        <f t="shared" si="35"/>
        <v>6.16</v>
      </c>
      <c r="F76" s="671">
        <f t="shared" si="32"/>
        <v>38923.929683100003</v>
      </c>
      <c r="G76" s="283">
        <f t="shared" si="36"/>
        <v>1.35</v>
      </c>
      <c r="H76" s="283">
        <f t="shared" si="33"/>
        <v>52547.305072185009</v>
      </c>
      <c r="I76" s="935">
        <f t="shared" si="29"/>
        <v>58852.981680847217</v>
      </c>
      <c r="J76" s="671">
        <f t="shared" si="30"/>
        <v>58852.981680847217</v>
      </c>
    </row>
    <row r="77" spans="2:10" ht="12.75" thickBot="1">
      <c r="B77" s="670">
        <v>91.5</v>
      </c>
      <c r="C77" s="671">
        <f t="shared" si="34"/>
        <v>66.339314999999999</v>
      </c>
      <c r="D77" s="671">
        <f t="shared" si="31"/>
        <v>6070.0473224999996</v>
      </c>
      <c r="E77" s="671">
        <f t="shared" si="35"/>
        <v>6.16</v>
      </c>
      <c r="F77" s="671">
        <f t="shared" si="32"/>
        <v>37391.491506599996</v>
      </c>
      <c r="G77" s="283">
        <f t="shared" si="36"/>
        <v>1.35</v>
      </c>
      <c r="H77" s="283">
        <f t="shared" si="33"/>
        <v>50478.513533909994</v>
      </c>
      <c r="I77" s="935">
        <f t="shared" si="29"/>
        <v>56535.935157979198</v>
      </c>
      <c r="J77" s="671">
        <f t="shared" si="30"/>
        <v>56535.935157979198</v>
      </c>
    </row>
    <row r="78" spans="2:10" ht="12.75" thickBot="1">
      <c r="B78" s="670">
        <v>66.75</v>
      </c>
      <c r="C78" s="671">
        <f t="shared" si="34"/>
        <v>66.339314999999999</v>
      </c>
      <c r="D78" s="671">
        <f t="shared" si="31"/>
        <v>4428.1492762500002</v>
      </c>
      <c r="E78" s="671">
        <f t="shared" si="35"/>
        <v>6.16</v>
      </c>
      <c r="F78" s="671">
        <f t="shared" si="32"/>
        <v>27277.399541700001</v>
      </c>
      <c r="G78" s="283">
        <f t="shared" si="36"/>
        <v>1.35</v>
      </c>
      <c r="H78" s="283">
        <f t="shared" si="33"/>
        <v>36824.489381295003</v>
      </c>
      <c r="I78" s="935">
        <f t="shared" si="29"/>
        <v>41243.428107050408</v>
      </c>
      <c r="J78" s="671">
        <f t="shared" si="30"/>
        <v>41243.428107050408</v>
      </c>
    </row>
    <row r="79" spans="2:10" ht="12.75" thickBot="1">
      <c r="B79" s="670">
        <v>71.25</v>
      </c>
      <c r="C79" s="671">
        <f t="shared" si="34"/>
        <v>66.339314999999999</v>
      </c>
      <c r="D79" s="671">
        <f t="shared" si="31"/>
        <v>4726.6761937499996</v>
      </c>
      <c r="E79" s="671">
        <f t="shared" si="35"/>
        <v>6.16</v>
      </c>
      <c r="F79" s="671">
        <f t="shared" si="32"/>
        <v>29116.325353499997</v>
      </c>
      <c r="G79" s="283">
        <f t="shared" si="36"/>
        <v>1.35</v>
      </c>
      <c r="H79" s="283">
        <f t="shared" si="33"/>
        <v>39307.039227224996</v>
      </c>
      <c r="I79" s="935">
        <f t="shared" si="29"/>
        <v>44023.883934491998</v>
      </c>
      <c r="J79" s="671">
        <f t="shared" si="30"/>
        <v>44023.883934491998</v>
      </c>
    </row>
    <row r="80" spans="2:10" ht="12.75" thickBot="1">
      <c r="B80" s="670">
        <v>81</v>
      </c>
      <c r="C80" s="671">
        <f t="shared" si="34"/>
        <v>66.339314999999999</v>
      </c>
      <c r="D80" s="671">
        <f t="shared" si="31"/>
        <v>5373.4845150000001</v>
      </c>
      <c r="E80" s="671">
        <f t="shared" si="35"/>
        <v>6.16</v>
      </c>
      <c r="F80" s="671">
        <f t="shared" si="32"/>
        <v>33100.664612400004</v>
      </c>
      <c r="G80" s="283">
        <f t="shared" si="36"/>
        <v>1.35</v>
      </c>
      <c r="H80" s="283">
        <f t="shared" si="33"/>
        <v>44685.89722674001</v>
      </c>
      <c r="I80" s="935">
        <f t="shared" si="29"/>
        <v>50048.204893948816</v>
      </c>
      <c r="J80" s="671">
        <f t="shared" si="30"/>
        <v>50048.204893948816</v>
      </c>
    </row>
    <row r="81" spans="2:10" ht="12.75" thickBot="1">
      <c r="B81" s="670">
        <v>76.5</v>
      </c>
      <c r="C81" s="671">
        <f t="shared" si="34"/>
        <v>66.339314999999999</v>
      </c>
      <c r="D81" s="671">
        <f t="shared" si="31"/>
        <v>5074.9575974999998</v>
      </c>
      <c r="E81" s="671">
        <f t="shared" si="35"/>
        <v>6.16</v>
      </c>
      <c r="F81" s="671">
        <f t="shared" si="32"/>
        <v>31261.7388006</v>
      </c>
      <c r="G81" s="283">
        <f t="shared" si="36"/>
        <v>1.35</v>
      </c>
      <c r="H81" s="283">
        <f t="shared" si="33"/>
        <v>42203.347380810003</v>
      </c>
      <c r="I81" s="935">
        <f t="shared" si="29"/>
        <v>47267.749066507204</v>
      </c>
      <c r="J81" s="671">
        <f t="shared" si="30"/>
        <v>47267.749066507204</v>
      </c>
    </row>
    <row r="82" spans="2:10" ht="12.75" thickBot="1">
      <c r="B82" s="670">
        <v>63.75</v>
      </c>
      <c r="C82" s="671">
        <f t="shared" si="34"/>
        <v>66.339314999999999</v>
      </c>
      <c r="D82" s="671">
        <f t="shared" si="31"/>
        <v>4229.1313312499997</v>
      </c>
      <c r="E82" s="671">
        <f t="shared" si="35"/>
        <v>6.16</v>
      </c>
      <c r="F82" s="671">
        <f t="shared" si="32"/>
        <v>26051.449000499997</v>
      </c>
      <c r="G82" s="283">
        <f t="shared" si="36"/>
        <v>1.35</v>
      </c>
      <c r="H82" s="283">
        <f t="shared" si="33"/>
        <v>35169.456150674996</v>
      </c>
      <c r="I82" s="935">
        <f t="shared" si="29"/>
        <v>39389.790888755997</v>
      </c>
      <c r="J82" s="671">
        <f t="shared" si="30"/>
        <v>39389.790888755997</v>
      </c>
    </row>
    <row r="83" spans="2:10" ht="12.75" thickBot="1">
      <c r="B83" s="670">
        <v>69</v>
      </c>
      <c r="C83" s="671">
        <f t="shared" si="34"/>
        <v>66.339314999999999</v>
      </c>
      <c r="D83" s="671">
        <f t="shared" si="31"/>
        <v>4577.4127349999999</v>
      </c>
      <c r="E83" s="671">
        <f t="shared" si="35"/>
        <v>6.16</v>
      </c>
      <c r="F83" s="671">
        <f t="shared" si="32"/>
        <v>28196.8624476</v>
      </c>
      <c r="G83" s="283">
        <f t="shared" si="36"/>
        <v>1.35</v>
      </c>
      <c r="H83" s="283">
        <f t="shared" si="33"/>
        <v>38065.764304260003</v>
      </c>
      <c r="I83" s="935">
        <f t="shared" si="29"/>
        <v>42633.65602077121</v>
      </c>
      <c r="J83" s="671">
        <f t="shared" si="30"/>
        <v>42633.65602077121</v>
      </c>
    </row>
    <row r="84" spans="2:10" ht="12.75" thickBot="1">
      <c r="B84" s="670">
        <v>75</v>
      </c>
      <c r="C84" s="671">
        <f t="shared" si="34"/>
        <v>66.339314999999999</v>
      </c>
      <c r="D84" s="671">
        <f t="shared" si="31"/>
        <v>4975.448625</v>
      </c>
      <c r="E84" s="671">
        <f t="shared" si="35"/>
        <v>6.16</v>
      </c>
      <c r="F84" s="671">
        <f t="shared" si="32"/>
        <v>30648.76353</v>
      </c>
      <c r="G84" s="283">
        <f t="shared" si="36"/>
        <v>1.35</v>
      </c>
      <c r="H84" s="283">
        <f t="shared" si="33"/>
        <v>41375.830765500003</v>
      </c>
      <c r="I84" s="935">
        <f t="shared" si="29"/>
        <v>46340.930457360009</v>
      </c>
      <c r="J84" s="671">
        <f t="shared" si="30"/>
        <v>46340.930457360009</v>
      </c>
    </row>
    <row r="85" spans="2:10" ht="12.75" thickBot="1">
      <c r="B85" s="670">
        <v>171</v>
      </c>
      <c r="C85" s="671">
        <f t="shared" si="34"/>
        <v>66.339314999999999</v>
      </c>
      <c r="D85" s="671">
        <f t="shared" si="31"/>
        <v>11344.022864999999</v>
      </c>
      <c r="E85" s="671">
        <f t="shared" si="35"/>
        <v>6.16</v>
      </c>
      <c r="F85" s="671">
        <f t="shared" si="32"/>
        <v>69879.180848399992</v>
      </c>
      <c r="G85" s="283">
        <f t="shared" si="36"/>
        <v>1.35</v>
      </c>
      <c r="H85" s="283">
        <f t="shared" si="33"/>
        <v>94336.894145339989</v>
      </c>
      <c r="I85" s="935">
        <f t="shared" si="29"/>
        <v>105657.3214427808</v>
      </c>
      <c r="J85" s="671">
        <f t="shared" si="30"/>
        <v>105657.3214427808</v>
      </c>
    </row>
    <row r="86" spans="2:10" ht="12.75" thickBot="1">
      <c r="B86" s="670">
        <v>167.25</v>
      </c>
      <c r="C86" s="671">
        <f t="shared" si="34"/>
        <v>66.339314999999999</v>
      </c>
      <c r="D86" s="671">
        <f t="shared" si="31"/>
        <v>11095.25043375</v>
      </c>
      <c r="E86" s="671">
        <f t="shared" si="35"/>
        <v>6.16</v>
      </c>
      <c r="F86" s="671">
        <f t="shared" si="32"/>
        <v>68346.742671899992</v>
      </c>
      <c r="G86" s="283">
        <f t="shared" si="36"/>
        <v>1.35</v>
      </c>
      <c r="H86" s="283">
        <f t="shared" si="33"/>
        <v>92268.102607064997</v>
      </c>
      <c r="I86" s="935">
        <f t="shared" si="29"/>
        <v>103340.2749199128</v>
      </c>
      <c r="J86" s="671">
        <f t="shared" si="30"/>
        <v>103340.2749199128</v>
      </c>
    </row>
    <row r="87" spans="2:10" ht="12.75" thickBot="1">
      <c r="I87" s="935">
        <f t="shared" si="29"/>
        <v>0</v>
      </c>
      <c r="J87" s="671">
        <f t="shared" si="30"/>
        <v>0</v>
      </c>
    </row>
    <row r="88" spans="2:10" ht="12.75" thickBot="1">
      <c r="B88" s="670">
        <v>6.0749999999999993</v>
      </c>
      <c r="C88" s="671">
        <f>C86</f>
        <v>66.339314999999999</v>
      </c>
      <c r="D88" s="671">
        <f>B88*C88</f>
        <v>403.01133862499995</v>
      </c>
      <c r="E88" s="671">
        <f>E86</f>
        <v>6.16</v>
      </c>
      <c r="F88" s="671">
        <f>D88*E88</f>
        <v>2482.5498459299997</v>
      </c>
      <c r="G88" s="283">
        <f>G86</f>
        <v>1.35</v>
      </c>
      <c r="H88" s="283">
        <f>F88*G88</f>
        <v>3351.4422920054999</v>
      </c>
      <c r="I88" s="935">
        <f t="shared" si="29"/>
        <v>3753.6153670461604</v>
      </c>
      <c r="J88" s="671">
        <f t="shared" si="30"/>
        <v>3753.6153670461604</v>
      </c>
    </row>
    <row r="89" spans="2:10">
      <c r="B89" s="670">
        <v>9</v>
      </c>
      <c r="C89" s="671">
        <f>C88</f>
        <v>66.339314999999999</v>
      </c>
      <c r="D89" s="671">
        <f>B89*C89</f>
        <v>597.05383499999994</v>
      </c>
      <c r="E89" s="671">
        <f>E88</f>
        <v>6.16</v>
      </c>
      <c r="F89" s="671">
        <f>D89*E89</f>
        <v>3677.8516235999996</v>
      </c>
      <c r="G89" s="283">
        <f>G88</f>
        <v>1.35</v>
      </c>
      <c r="H89" s="283">
        <f>F89*G89</f>
        <v>4965.0996918599994</v>
      </c>
      <c r="I89" s="935">
        <f t="shared" si="29"/>
        <v>5560.9116548831998</v>
      </c>
      <c r="J89" s="671">
        <f t="shared" si="30"/>
        <v>5560.9116548831998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B1:K40"/>
  <sheetViews>
    <sheetView workbookViewId="0">
      <pane ySplit="1" topLeftCell="A2" activePane="bottomLeft" state="frozen"/>
      <selection activeCell="K9" sqref="K9:K10"/>
      <selection pane="bottomLeft" activeCell="E3" sqref="E3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10.85546875" style="670" customWidth="1"/>
    <col min="10" max="10" width="11.85546875" style="670" customWidth="1"/>
    <col min="11" max="16384" width="9.140625" style="665"/>
  </cols>
  <sheetData>
    <row r="1" spans="2:11" ht="24">
      <c r="B1" s="397" t="s">
        <v>1086</v>
      </c>
      <c r="C1" s="397" t="s">
        <v>1087</v>
      </c>
      <c r="D1" s="397" t="s">
        <v>988</v>
      </c>
      <c r="E1" s="397" t="s">
        <v>989</v>
      </c>
      <c r="F1" s="397" t="s">
        <v>990</v>
      </c>
      <c r="G1" s="397" t="s">
        <v>991</v>
      </c>
      <c r="H1" s="397" t="s">
        <v>993</v>
      </c>
      <c r="I1" s="397" t="s">
        <v>995</v>
      </c>
    </row>
    <row r="2" spans="2:11" ht="12.75" thickBot="1">
      <c r="B2" s="327"/>
      <c r="C2" s="327">
        <f>РФ!J11</f>
        <v>62.319705000000006</v>
      </c>
      <c r="D2" s="327"/>
      <c r="E2" s="327">
        <f>KZT!I3</f>
        <v>6.16</v>
      </c>
      <c r="F2" s="327"/>
      <c r="G2" s="327">
        <v>1.25</v>
      </c>
      <c r="H2" s="327"/>
      <c r="I2" s="327"/>
    </row>
    <row r="3" spans="2:11" ht="12.75" thickBot="1">
      <c r="B3" s="1353">
        <v>115.26</v>
      </c>
      <c r="C3" s="671">
        <f>C2</f>
        <v>62.319705000000006</v>
      </c>
      <c r="D3" s="671">
        <f>B3*C3</f>
        <v>7182.9691983000012</v>
      </c>
      <c r="E3" s="671">
        <f>E2</f>
        <v>6.16</v>
      </c>
      <c r="F3" s="671">
        <f>D3*E3</f>
        <v>44247.090261528007</v>
      </c>
      <c r="G3" s="283">
        <f>G2</f>
        <v>1.25</v>
      </c>
      <c r="H3" s="283">
        <f>F3*G3</f>
        <v>55308.862826910008</v>
      </c>
      <c r="I3" s="671">
        <f>H3*1.12</f>
        <v>61945.926366139218</v>
      </c>
      <c r="K3" s="668"/>
    </row>
    <row r="4" spans="2:11" ht="12.75" thickBot="1">
      <c r="B4" s="398">
        <v>36.72</v>
      </c>
      <c r="C4" s="671">
        <f t="shared" ref="C4:C40" si="0">C3</f>
        <v>62.319705000000006</v>
      </c>
      <c r="D4" s="671">
        <f t="shared" ref="D4:D40" si="1">B4*C4</f>
        <v>2288.3795676</v>
      </c>
      <c r="E4" s="671">
        <f t="shared" ref="E4:E40" si="2">E3</f>
        <v>6.16</v>
      </c>
      <c r="F4" s="671">
        <f t="shared" ref="F4:F40" si="3">D4*E4</f>
        <v>14096.418136415999</v>
      </c>
      <c r="G4" s="283">
        <f t="shared" ref="G4:G40" si="4">G3</f>
        <v>1.25</v>
      </c>
      <c r="H4" s="283">
        <f t="shared" ref="H4:H40" si="5">F4*G4</f>
        <v>17620.52267052</v>
      </c>
      <c r="I4" s="671">
        <f t="shared" ref="I4:I40" si="6">H4*1.12</f>
        <v>19734.985390982401</v>
      </c>
    </row>
    <row r="5" spans="2:11" ht="12.75" thickBot="1">
      <c r="B5" s="1366">
        <v>375.36</v>
      </c>
      <c r="C5" s="671">
        <f t="shared" si="0"/>
        <v>62.319705000000006</v>
      </c>
      <c r="D5" s="671">
        <f t="shared" si="1"/>
        <v>23392.324468800001</v>
      </c>
      <c r="E5" s="671">
        <f t="shared" si="2"/>
        <v>6.16</v>
      </c>
      <c r="F5" s="671">
        <f t="shared" si="3"/>
        <v>144096.71872780801</v>
      </c>
      <c r="G5" s="283">
        <f t="shared" si="4"/>
        <v>1.25</v>
      </c>
      <c r="H5" s="283">
        <f t="shared" si="5"/>
        <v>180120.89840976</v>
      </c>
      <c r="I5" s="671">
        <f t="shared" si="6"/>
        <v>201735.40621893122</v>
      </c>
    </row>
    <row r="6" spans="2:11" ht="12.75" thickBot="1">
      <c r="B6" s="1367"/>
      <c r="C6" s="671"/>
      <c r="D6" s="671"/>
      <c r="E6" s="671"/>
      <c r="F6" s="671"/>
      <c r="G6" s="283"/>
      <c r="H6" s="283"/>
      <c r="I6" s="671">
        <f t="shared" si="6"/>
        <v>0</v>
      </c>
    </row>
    <row r="7" spans="2:11" ht="12.75" thickBot="1">
      <c r="B7" s="1353">
        <v>155.04</v>
      </c>
      <c r="C7" s="671">
        <f>C5</f>
        <v>62.319705000000006</v>
      </c>
      <c r="D7" s="671">
        <f t="shared" si="1"/>
        <v>9662.0470631999997</v>
      </c>
      <c r="E7" s="671">
        <f>E5</f>
        <v>6.16</v>
      </c>
      <c r="F7" s="671">
        <f t="shared" si="3"/>
        <v>59518.209909311998</v>
      </c>
      <c r="G7" s="283">
        <f>G5</f>
        <v>1.25</v>
      </c>
      <c r="H7" s="283">
        <f t="shared" si="5"/>
        <v>74397.762386639995</v>
      </c>
      <c r="I7" s="671">
        <f t="shared" si="6"/>
        <v>83325.493873036801</v>
      </c>
    </row>
    <row r="8" spans="2:11" ht="12.75" thickBot="1">
      <c r="B8" s="398">
        <v>40.799999999999997</v>
      </c>
      <c r="C8" s="671">
        <f t="shared" si="0"/>
        <v>62.319705000000006</v>
      </c>
      <c r="D8" s="671">
        <f t="shared" si="1"/>
        <v>2542.6439639999999</v>
      </c>
      <c r="E8" s="671">
        <f t="shared" si="2"/>
        <v>6.16</v>
      </c>
      <c r="F8" s="671">
        <f t="shared" si="3"/>
        <v>15662.686818239999</v>
      </c>
      <c r="G8" s="283">
        <f t="shared" si="4"/>
        <v>1.25</v>
      </c>
      <c r="H8" s="283">
        <f t="shared" si="5"/>
        <v>19578.358522800001</v>
      </c>
      <c r="I8" s="671">
        <f t="shared" si="6"/>
        <v>21927.761545536003</v>
      </c>
    </row>
    <row r="9" spans="2:11" ht="12.75" thickBot="1">
      <c r="B9" s="1366">
        <v>480.42</v>
      </c>
      <c r="C9" s="671">
        <f t="shared" si="0"/>
        <v>62.319705000000006</v>
      </c>
      <c r="D9" s="671">
        <f t="shared" si="1"/>
        <v>29939.632676100005</v>
      </c>
      <c r="E9" s="671">
        <f t="shared" si="2"/>
        <v>6.16</v>
      </c>
      <c r="F9" s="671">
        <f t="shared" si="3"/>
        <v>184428.13728477605</v>
      </c>
      <c r="G9" s="283">
        <f t="shared" si="4"/>
        <v>1.25</v>
      </c>
      <c r="H9" s="283">
        <f t="shared" si="5"/>
        <v>230535.17160597007</v>
      </c>
      <c r="I9" s="671">
        <f t="shared" si="6"/>
        <v>258199.39219868652</v>
      </c>
    </row>
    <row r="10" spans="2:11" ht="12.75" thickBot="1">
      <c r="B10" s="1353">
        <v>304.98</v>
      </c>
      <c r="C10" s="671">
        <f t="shared" si="0"/>
        <v>62.319705000000006</v>
      </c>
      <c r="D10" s="671">
        <f t="shared" si="1"/>
        <v>19006.263630900005</v>
      </c>
      <c r="E10" s="671">
        <f t="shared" si="2"/>
        <v>6.16</v>
      </c>
      <c r="F10" s="671">
        <f t="shared" si="3"/>
        <v>117078.58396634403</v>
      </c>
      <c r="G10" s="283">
        <f t="shared" si="4"/>
        <v>1.25</v>
      </c>
      <c r="H10" s="283">
        <f t="shared" si="5"/>
        <v>146348.22995793005</v>
      </c>
      <c r="I10" s="671">
        <f t="shared" si="6"/>
        <v>163910.01755288168</v>
      </c>
    </row>
    <row r="11" spans="2:11" ht="12.75" thickBot="1">
      <c r="B11" s="398">
        <v>40.799999999999997</v>
      </c>
      <c r="C11" s="671">
        <f t="shared" si="0"/>
        <v>62.319705000000006</v>
      </c>
      <c r="D11" s="671">
        <f t="shared" si="1"/>
        <v>2542.6439639999999</v>
      </c>
      <c r="E11" s="671">
        <f t="shared" si="2"/>
        <v>6.16</v>
      </c>
      <c r="F11" s="671">
        <f t="shared" si="3"/>
        <v>15662.686818239999</v>
      </c>
      <c r="G11" s="283">
        <f t="shared" si="4"/>
        <v>1.25</v>
      </c>
      <c r="H11" s="283">
        <f t="shared" si="5"/>
        <v>19578.358522800001</v>
      </c>
      <c r="I11" s="671">
        <f t="shared" si="6"/>
        <v>21927.761545536003</v>
      </c>
    </row>
    <row r="12" spans="2:11" ht="12.75" thickBot="1">
      <c r="B12" s="1366">
        <v>732.36</v>
      </c>
      <c r="C12" s="671">
        <f t="shared" si="0"/>
        <v>62.319705000000006</v>
      </c>
      <c r="D12" s="671">
        <f t="shared" si="1"/>
        <v>45640.459153800002</v>
      </c>
      <c r="E12" s="671">
        <f t="shared" si="2"/>
        <v>6.16</v>
      </c>
      <c r="F12" s="671">
        <f t="shared" si="3"/>
        <v>281145.22838740802</v>
      </c>
      <c r="G12" s="283">
        <f t="shared" si="4"/>
        <v>1.25</v>
      </c>
      <c r="H12" s="283">
        <f t="shared" si="5"/>
        <v>351431.53548426001</v>
      </c>
      <c r="I12" s="671">
        <f t="shared" si="6"/>
        <v>393603.31974237127</v>
      </c>
    </row>
    <row r="13" spans="2:11" ht="12.75" thickBot="1">
      <c r="B13" s="1353">
        <v>355.98</v>
      </c>
      <c r="C13" s="671">
        <f t="shared" si="0"/>
        <v>62.319705000000006</v>
      </c>
      <c r="D13" s="671">
        <f t="shared" si="1"/>
        <v>22184.568585900004</v>
      </c>
      <c r="E13" s="671">
        <f t="shared" si="2"/>
        <v>6.16</v>
      </c>
      <c r="F13" s="671">
        <f t="shared" si="3"/>
        <v>136656.94248914401</v>
      </c>
      <c r="G13" s="283">
        <f t="shared" si="4"/>
        <v>1.25</v>
      </c>
      <c r="H13" s="283">
        <f t="shared" si="5"/>
        <v>170821.17811143002</v>
      </c>
      <c r="I13" s="671">
        <f t="shared" si="6"/>
        <v>191319.71948480164</v>
      </c>
    </row>
    <row r="14" spans="2:11" ht="12.75" thickBot="1">
      <c r="B14" s="398">
        <v>40.799999999999997</v>
      </c>
      <c r="C14" s="671">
        <f t="shared" si="0"/>
        <v>62.319705000000006</v>
      </c>
      <c r="D14" s="671">
        <f t="shared" si="1"/>
        <v>2542.6439639999999</v>
      </c>
      <c r="E14" s="671">
        <f t="shared" si="2"/>
        <v>6.16</v>
      </c>
      <c r="F14" s="671">
        <f t="shared" si="3"/>
        <v>15662.686818239999</v>
      </c>
      <c r="G14" s="283">
        <f t="shared" si="4"/>
        <v>1.25</v>
      </c>
      <c r="H14" s="283">
        <f t="shared" si="5"/>
        <v>19578.358522800001</v>
      </c>
      <c r="I14" s="671">
        <f t="shared" si="6"/>
        <v>21927.761545536003</v>
      </c>
    </row>
    <row r="15" spans="2:11" ht="12.75" thickBot="1">
      <c r="B15" s="1366">
        <v>791.52</v>
      </c>
      <c r="C15" s="671">
        <f t="shared" si="0"/>
        <v>62.319705000000006</v>
      </c>
      <c r="D15" s="671">
        <f t="shared" si="1"/>
        <v>49327.292901600005</v>
      </c>
      <c r="E15" s="671">
        <f t="shared" si="2"/>
        <v>6.16</v>
      </c>
      <c r="F15" s="671">
        <f t="shared" si="3"/>
        <v>303856.12427385605</v>
      </c>
      <c r="G15" s="283">
        <f t="shared" si="4"/>
        <v>1.25</v>
      </c>
      <c r="H15" s="283">
        <f t="shared" si="5"/>
        <v>379820.1553423201</v>
      </c>
      <c r="I15" s="671">
        <f t="shared" si="6"/>
        <v>425398.57398339856</v>
      </c>
    </row>
    <row r="16" spans="2:11" ht="12.75" thickBot="1">
      <c r="B16" s="1353">
        <v>433.5</v>
      </c>
      <c r="C16" s="671">
        <f t="shared" si="0"/>
        <v>62.319705000000006</v>
      </c>
      <c r="D16" s="671">
        <f t="shared" si="1"/>
        <v>27015.592117500004</v>
      </c>
      <c r="E16" s="671">
        <f t="shared" si="2"/>
        <v>6.16</v>
      </c>
      <c r="F16" s="671">
        <f t="shared" si="3"/>
        <v>166416.04744380002</v>
      </c>
      <c r="G16" s="283">
        <f t="shared" si="4"/>
        <v>1.25</v>
      </c>
      <c r="H16" s="283">
        <f t="shared" si="5"/>
        <v>208020.05930475003</v>
      </c>
      <c r="I16" s="671">
        <f t="shared" si="6"/>
        <v>232982.46642132004</v>
      </c>
    </row>
    <row r="17" spans="2:9" ht="12.75" thickBot="1">
      <c r="B17" s="398">
        <v>40.799999999999997</v>
      </c>
      <c r="C17" s="671">
        <f t="shared" si="0"/>
        <v>62.319705000000006</v>
      </c>
      <c r="D17" s="671">
        <f t="shared" si="1"/>
        <v>2542.6439639999999</v>
      </c>
      <c r="E17" s="671">
        <f t="shared" si="2"/>
        <v>6.16</v>
      </c>
      <c r="F17" s="671">
        <f t="shared" si="3"/>
        <v>15662.686818239999</v>
      </c>
      <c r="G17" s="283">
        <f t="shared" si="4"/>
        <v>1.25</v>
      </c>
      <c r="H17" s="283">
        <f t="shared" si="5"/>
        <v>19578.358522800001</v>
      </c>
      <c r="I17" s="671">
        <f t="shared" si="6"/>
        <v>21927.761545536003</v>
      </c>
    </row>
    <row r="18" spans="2:9" ht="12.75" thickBot="1">
      <c r="B18" s="1366">
        <v>904.74</v>
      </c>
      <c r="C18" s="671">
        <f t="shared" si="0"/>
        <v>62.319705000000006</v>
      </c>
      <c r="D18" s="671">
        <f t="shared" si="1"/>
        <v>56383.129901700006</v>
      </c>
      <c r="E18" s="671">
        <f t="shared" si="2"/>
        <v>6.16</v>
      </c>
      <c r="F18" s="671">
        <f t="shared" si="3"/>
        <v>347320.08019447204</v>
      </c>
      <c r="G18" s="283">
        <f t="shared" si="4"/>
        <v>1.25</v>
      </c>
      <c r="H18" s="283">
        <f t="shared" si="5"/>
        <v>434150.10024309007</v>
      </c>
      <c r="I18" s="671">
        <f t="shared" si="6"/>
        <v>486248.11227226094</v>
      </c>
    </row>
    <row r="19" spans="2:9" ht="12.75" thickBot="1">
      <c r="B19" s="1367"/>
      <c r="C19" s="671"/>
      <c r="D19" s="671"/>
      <c r="E19" s="671"/>
      <c r="F19" s="671"/>
      <c r="G19" s="283"/>
      <c r="H19" s="283"/>
      <c r="I19" s="671">
        <f t="shared" si="6"/>
        <v>0</v>
      </c>
    </row>
    <row r="20" spans="2:9" ht="12.75" thickBot="1">
      <c r="B20" s="1353">
        <v>125.46000000000001</v>
      </c>
      <c r="C20" s="671">
        <f>C18</f>
        <v>62.319705000000006</v>
      </c>
      <c r="D20" s="671">
        <f t="shared" si="1"/>
        <v>7818.6301893000009</v>
      </c>
      <c r="E20" s="671">
        <f>E18</f>
        <v>6.16</v>
      </c>
      <c r="F20" s="671">
        <f t="shared" si="3"/>
        <v>48162.761966088008</v>
      </c>
      <c r="G20" s="283">
        <f>G18</f>
        <v>1.25</v>
      </c>
      <c r="H20" s="283">
        <f t="shared" si="5"/>
        <v>60203.452457610008</v>
      </c>
      <c r="I20" s="671">
        <f t="shared" si="6"/>
        <v>67427.866752523216</v>
      </c>
    </row>
    <row r="21" spans="2:9" ht="12.75" thickBot="1">
      <c r="B21" s="1366">
        <v>375.36</v>
      </c>
      <c r="C21" s="671">
        <f t="shared" si="0"/>
        <v>62.319705000000006</v>
      </c>
      <c r="D21" s="671">
        <f t="shared" si="1"/>
        <v>23392.324468800001</v>
      </c>
      <c r="E21" s="671">
        <f t="shared" si="2"/>
        <v>6.16</v>
      </c>
      <c r="F21" s="671">
        <f t="shared" si="3"/>
        <v>144096.71872780801</v>
      </c>
      <c r="G21" s="283">
        <f t="shared" si="4"/>
        <v>1.25</v>
      </c>
      <c r="H21" s="283">
        <f t="shared" si="5"/>
        <v>180120.89840976</v>
      </c>
      <c r="I21" s="671">
        <f t="shared" si="6"/>
        <v>201735.40621893122</v>
      </c>
    </row>
    <row r="22" spans="2:9" ht="12.75" thickBot="1">
      <c r="B22" s="1353">
        <v>176.46</v>
      </c>
      <c r="C22" s="671">
        <f t="shared" si="0"/>
        <v>62.319705000000006</v>
      </c>
      <c r="D22" s="671">
        <f t="shared" si="1"/>
        <v>10996.935144300001</v>
      </c>
      <c r="E22" s="671">
        <f t="shared" si="2"/>
        <v>6.16</v>
      </c>
      <c r="F22" s="671">
        <f t="shared" si="3"/>
        <v>67741.120488888017</v>
      </c>
      <c r="G22" s="283">
        <f t="shared" si="4"/>
        <v>1.25</v>
      </c>
      <c r="H22" s="283">
        <f t="shared" si="5"/>
        <v>84676.400611110017</v>
      </c>
      <c r="I22" s="671">
        <f t="shared" si="6"/>
        <v>94837.568684443235</v>
      </c>
    </row>
    <row r="23" spans="2:9" ht="12.75" thickBot="1">
      <c r="B23" s="1366">
        <v>480.42</v>
      </c>
      <c r="C23" s="671">
        <f t="shared" si="0"/>
        <v>62.319705000000006</v>
      </c>
      <c r="D23" s="671">
        <f t="shared" si="1"/>
        <v>29939.632676100005</v>
      </c>
      <c r="E23" s="671">
        <f t="shared" si="2"/>
        <v>6.16</v>
      </c>
      <c r="F23" s="671">
        <f t="shared" si="3"/>
        <v>184428.13728477605</v>
      </c>
      <c r="G23" s="283">
        <f t="shared" si="4"/>
        <v>1.25</v>
      </c>
      <c r="H23" s="283">
        <f t="shared" si="5"/>
        <v>230535.17160597007</v>
      </c>
      <c r="I23" s="671">
        <f t="shared" si="6"/>
        <v>258199.39219868652</v>
      </c>
    </row>
    <row r="24" spans="2:9" ht="12.75" thickBot="1">
      <c r="B24" s="1353">
        <v>318.24</v>
      </c>
      <c r="C24" s="671">
        <f t="shared" si="0"/>
        <v>62.319705000000006</v>
      </c>
      <c r="D24" s="671">
        <f t="shared" si="1"/>
        <v>19832.622919200003</v>
      </c>
      <c r="E24" s="671">
        <f t="shared" si="2"/>
        <v>6.16</v>
      </c>
      <c r="F24" s="671">
        <f t="shared" si="3"/>
        <v>122168.95718227202</v>
      </c>
      <c r="G24" s="283">
        <f t="shared" si="4"/>
        <v>1.25</v>
      </c>
      <c r="H24" s="283">
        <f>F24*G24</f>
        <v>152711.19647784001</v>
      </c>
      <c r="I24" s="671">
        <f t="shared" si="6"/>
        <v>171036.54005518084</v>
      </c>
    </row>
    <row r="25" spans="2:9" ht="12.75" thickBot="1">
      <c r="B25" s="1366">
        <v>732.36</v>
      </c>
      <c r="C25" s="671">
        <f t="shared" si="0"/>
        <v>62.319705000000006</v>
      </c>
      <c r="D25" s="671">
        <f t="shared" si="1"/>
        <v>45640.459153800002</v>
      </c>
      <c r="E25" s="671">
        <f t="shared" si="2"/>
        <v>6.16</v>
      </c>
      <c r="F25" s="671">
        <f t="shared" si="3"/>
        <v>281145.22838740802</v>
      </c>
      <c r="G25" s="283">
        <f t="shared" si="4"/>
        <v>1.25</v>
      </c>
      <c r="H25" s="283">
        <f t="shared" si="5"/>
        <v>351431.53548426001</v>
      </c>
      <c r="I25" s="671">
        <f t="shared" si="6"/>
        <v>393603.31974237127</v>
      </c>
    </row>
    <row r="26" spans="2:9" ht="12.75" thickBot="1">
      <c r="B26" s="1353">
        <v>369.24</v>
      </c>
      <c r="C26" s="671">
        <f t="shared" si="0"/>
        <v>62.319705000000006</v>
      </c>
      <c r="D26" s="671">
        <f t="shared" si="1"/>
        <v>23010.927874200002</v>
      </c>
      <c r="E26" s="671">
        <f t="shared" si="2"/>
        <v>6.16</v>
      </c>
      <c r="F26" s="671">
        <f t="shared" si="3"/>
        <v>141747.31570507202</v>
      </c>
      <c r="G26" s="283">
        <f t="shared" si="4"/>
        <v>1.25</v>
      </c>
      <c r="H26" s="283">
        <f t="shared" si="5"/>
        <v>177184.14463134002</v>
      </c>
      <c r="I26" s="671">
        <f t="shared" si="6"/>
        <v>198446.24198710083</v>
      </c>
    </row>
    <row r="27" spans="2:9" ht="12.75" thickBot="1">
      <c r="B27" s="1366">
        <v>791.52</v>
      </c>
      <c r="C27" s="671">
        <f t="shared" si="0"/>
        <v>62.319705000000006</v>
      </c>
      <c r="D27" s="671">
        <f t="shared" si="1"/>
        <v>49327.292901600005</v>
      </c>
      <c r="E27" s="671">
        <f t="shared" si="2"/>
        <v>6.16</v>
      </c>
      <c r="F27" s="671">
        <f t="shared" si="3"/>
        <v>303856.12427385605</v>
      </c>
      <c r="G27" s="283">
        <f t="shared" si="4"/>
        <v>1.25</v>
      </c>
      <c r="H27" s="283">
        <f t="shared" si="5"/>
        <v>379820.1553423201</v>
      </c>
      <c r="I27" s="671">
        <f t="shared" si="6"/>
        <v>425398.57398339856</v>
      </c>
    </row>
    <row r="28" spans="2:9" ht="12.75" thickBot="1">
      <c r="B28" s="1353">
        <v>457.98</v>
      </c>
      <c r="C28" s="671">
        <f t="shared" si="0"/>
        <v>62.319705000000006</v>
      </c>
      <c r="D28" s="671">
        <f t="shared" si="1"/>
        <v>28541.178495900003</v>
      </c>
      <c r="E28" s="671">
        <f t="shared" si="2"/>
        <v>6.16</v>
      </c>
      <c r="F28" s="671">
        <f t="shared" si="3"/>
        <v>175813.65953474402</v>
      </c>
      <c r="G28" s="283">
        <f t="shared" si="4"/>
        <v>1.25</v>
      </c>
      <c r="H28" s="283">
        <f t="shared" si="5"/>
        <v>219767.07441843001</v>
      </c>
      <c r="I28" s="671">
        <f t="shared" si="6"/>
        <v>246139.12334864165</v>
      </c>
    </row>
    <row r="29" spans="2:9" ht="12.75" thickBot="1">
      <c r="B29" s="1366">
        <v>904.74</v>
      </c>
      <c r="C29" s="671">
        <f t="shared" si="0"/>
        <v>62.319705000000006</v>
      </c>
      <c r="D29" s="671">
        <f t="shared" si="1"/>
        <v>56383.129901700006</v>
      </c>
      <c r="E29" s="671">
        <f t="shared" si="2"/>
        <v>6.16</v>
      </c>
      <c r="F29" s="671">
        <f t="shared" si="3"/>
        <v>347320.08019447204</v>
      </c>
      <c r="G29" s="283">
        <f t="shared" si="4"/>
        <v>1.25</v>
      </c>
      <c r="H29" s="283">
        <f t="shared" si="5"/>
        <v>434150.10024309007</v>
      </c>
      <c r="I29" s="671">
        <f t="shared" si="6"/>
        <v>486248.11227226094</v>
      </c>
    </row>
    <row r="30" spans="2:9" ht="12.75" thickBot="1">
      <c r="B30" s="1367"/>
      <c r="C30" s="671"/>
      <c r="D30" s="671"/>
      <c r="E30" s="671"/>
      <c r="F30" s="671"/>
      <c r="G30" s="283"/>
      <c r="H30" s="283"/>
      <c r="I30" s="671">
        <f t="shared" si="6"/>
        <v>0</v>
      </c>
    </row>
    <row r="31" spans="2:9" ht="12.75" thickBot="1">
      <c r="B31" s="1368">
        <v>151.97999999999999</v>
      </c>
      <c r="C31" s="671">
        <f>C29</f>
        <v>62.319705000000006</v>
      </c>
      <c r="D31" s="671">
        <f t="shared" si="1"/>
        <v>9471.3487659000002</v>
      </c>
      <c r="E31" s="671">
        <f>E29</f>
        <v>6.16</v>
      </c>
      <c r="F31" s="671">
        <f t="shared" si="3"/>
        <v>58343.508397944002</v>
      </c>
      <c r="G31" s="283">
        <f>G29</f>
        <v>1.25</v>
      </c>
      <c r="H31" s="283">
        <f t="shared" si="5"/>
        <v>72929.385497430005</v>
      </c>
      <c r="I31" s="671">
        <f t="shared" si="6"/>
        <v>81680.911757121619</v>
      </c>
    </row>
    <row r="32" spans="2:9" ht="12.75" thickBot="1">
      <c r="B32" s="1354">
        <v>375.36</v>
      </c>
      <c r="C32" s="671">
        <f t="shared" si="0"/>
        <v>62.319705000000006</v>
      </c>
      <c r="D32" s="671">
        <f t="shared" si="1"/>
        <v>23392.324468800001</v>
      </c>
      <c r="E32" s="671">
        <f t="shared" si="2"/>
        <v>6.16</v>
      </c>
      <c r="F32" s="671">
        <f t="shared" si="3"/>
        <v>144096.71872780801</v>
      </c>
      <c r="G32" s="283">
        <f t="shared" si="4"/>
        <v>1.25</v>
      </c>
      <c r="H32" s="283">
        <f t="shared" si="5"/>
        <v>180120.89840976</v>
      </c>
      <c r="I32" s="671">
        <f t="shared" si="6"/>
        <v>201735.40621893122</v>
      </c>
    </row>
    <row r="33" spans="2:9" ht="12.75" thickBot="1">
      <c r="B33" s="1368">
        <v>199.92000000000002</v>
      </c>
      <c r="C33" s="671">
        <f t="shared" si="0"/>
        <v>62.319705000000006</v>
      </c>
      <c r="D33" s="671">
        <f t="shared" si="1"/>
        <v>12458.955423600002</v>
      </c>
      <c r="E33" s="671">
        <f t="shared" si="2"/>
        <v>6.16</v>
      </c>
      <c r="F33" s="671">
        <f t="shared" si="3"/>
        <v>76747.165409376015</v>
      </c>
      <c r="G33" s="283">
        <f t="shared" si="4"/>
        <v>1.25</v>
      </c>
      <c r="H33" s="283">
        <f t="shared" si="5"/>
        <v>95933.956761720023</v>
      </c>
      <c r="I33" s="671">
        <f t="shared" si="6"/>
        <v>107446.03157312644</v>
      </c>
    </row>
    <row r="34" spans="2:9" ht="12.75" thickBot="1">
      <c r="B34" s="1366">
        <v>480.42</v>
      </c>
      <c r="C34" s="671">
        <f t="shared" si="0"/>
        <v>62.319705000000006</v>
      </c>
      <c r="D34" s="671">
        <f t="shared" si="1"/>
        <v>29939.632676100005</v>
      </c>
      <c r="E34" s="671">
        <f t="shared" si="2"/>
        <v>6.16</v>
      </c>
      <c r="F34" s="671">
        <f t="shared" si="3"/>
        <v>184428.13728477605</v>
      </c>
      <c r="G34" s="283">
        <f t="shared" si="4"/>
        <v>1.25</v>
      </c>
      <c r="H34" s="283">
        <f t="shared" si="5"/>
        <v>230535.17160597007</v>
      </c>
      <c r="I34" s="671">
        <f t="shared" si="6"/>
        <v>258199.39219868652</v>
      </c>
    </row>
    <row r="35" spans="2:9" ht="12.75" thickBot="1">
      <c r="B35" s="1368">
        <v>349.86</v>
      </c>
      <c r="C35" s="671">
        <f t="shared" si="0"/>
        <v>62.319705000000006</v>
      </c>
      <c r="D35" s="671">
        <f t="shared" si="1"/>
        <v>21803.171991300002</v>
      </c>
      <c r="E35" s="671">
        <f t="shared" si="2"/>
        <v>6.16</v>
      </c>
      <c r="F35" s="671">
        <f t="shared" si="3"/>
        <v>134307.53946640802</v>
      </c>
      <c r="G35" s="283">
        <f t="shared" si="4"/>
        <v>1.25</v>
      </c>
      <c r="H35" s="283">
        <f t="shared" si="5"/>
        <v>167884.42433301004</v>
      </c>
      <c r="I35" s="671">
        <f t="shared" si="6"/>
        <v>188030.55525297127</v>
      </c>
    </row>
    <row r="36" spans="2:9" ht="12.75" thickBot="1">
      <c r="B36" s="1366">
        <v>732.36</v>
      </c>
      <c r="C36" s="671">
        <f t="shared" si="0"/>
        <v>62.319705000000006</v>
      </c>
      <c r="D36" s="671">
        <f>B36*C36</f>
        <v>45640.459153800002</v>
      </c>
      <c r="E36" s="671">
        <f>E35</f>
        <v>6.16</v>
      </c>
      <c r="F36" s="671">
        <f>D36*E36</f>
        <v>281145.22838740802</v>
      </c>
      <c r="G36" s="283">
        <f>G35</f>
        <v>1.25</v>
      </c>
      <c r="H36" s="283">
        <f>F36*G36</f>
        <v>351431.53548426001</v>
      </c>
      <c r="I36" s="671">
        <f t="shared" si="6"/>
        <v>393603.31974237127</v>
      </c>
    </row>
    <row r="37" spans="2:9" ht="12.75" thickBot="1">
      <c r="B37" s="1368">
        <v>413.1</v>
      </c>
      <c r="C37" s="671">
        <f t="shared" si="0"/>
        <v>62.319705000000006</v>
      </c>
      <c r="D37" s="671">
        <f t="shared" si="1"/>
        <v>25744.270135500003</v>
      </c>
      <c r="E37" s="671">
        <f t="shared" si="2"/>
        <v>6.16</v>
      </c>
      <c r="F37" s="671">
        <f t="shared" si="3"/>
        <v>158584.70403468001</v>
      </c>
      <c r="G37" s="283">
        <f t="shared" si="4"/>
        <v>1.25</v>
      </c>
      <c r="H37" s="283">
        <f t="shared" si="5"/>
        <v>198230.88004335001</v>
      </c>
      <c r="I37" s="671">
        <f t="shared" si="6"/>
        <v>222018.58564855205</v>
      </c>
    </row>
    <row r="38" spans="2:9" ht="12.75" thickBot="1">
      <c r="B38" s="1366">
        <v>791.52</v>
      </c>
      <c r="C38" s="671">
        <f t="shared" si="0"/>
        <v>62.319705000000006</v>
      </c>
      <c r="D38" s="671">
        <f t="shared" si="1"/>
        <v>49327.292901600005</v>
      </c>
      <c r="E38" s="671">
        <f t="shared" si="2"/>
        <v>6.16</v>
      </c>
      <c r="F38" s="671">
        <f t="shared" si="3"/>
        <v>303856.12427385605</v>
      </c>
      <c r="G38" s="283">
        <f t="shared" si="4"/>
        <v>1.25</v>
      </c>
      <c r="H38" s="283">
        <f t="shared" si="5"/>
        <v>379820.1553423201</v>
      </c>
      <c r="I38" s="671">
        <f t="shared" si="6"/>
        <v>425398.57398339856</v>
      </c>
    </row>
    <row r="39" spans="2:9" ht="12.75" thickBot="1">
      <c r="B39" s="1369">
        <v>467.16</v>
      </c>
      <c r="C39" s="671">
        <f t="shared" si="0"/>
        <v>62.319705000000006</v>
      </c>
      <c r="D39" s="671">
        <f t="shared" si="1"/>
        <v>29113.273387800004</v>
      </c>
      <c r="E39" s="671">
        <f t="shared" si="2"/>
        <v>6.16</v>
      </c>
      <c r="F39" s="671">
        <f t="shared" si="3"/>
        <v>179337.76406884802</v>
      </c>
      <c r="G39" s="283">
        <f t="shared" si="4"/>
        <v>1.25</v>
      </c>
      <c r="H39" s="283">
        <f t="shared" si="5"/>
        <v>224172.20508606001</v>
      </c>
      <c r="I39" s="671">
        <f t="shared" si="6"/>
        <v>251072.86969638724</v>
      </c>
    </row>
    <row r="40" spans="2:9" ht="12.75" thickBot="1">
      <c r="B40" s="1366">
        <v>904.74</v>
      </c>
      <c r="C40" s="671">
        <f t="shared" si="0"/>
        <v>62.319705000000006</v>
      </c>
      <c r="D40" s="671">
        <f t="shared" si="1"/>
        <v>56383.129901700006</v>
      </c>
      <c r="E40" s="671">
        <f t="shared" si="2"/>
        <v>6.16</v>
      </c>
      <c r="F40" s="671">
        <f t="shared" si="3"/>
        <v>347320.08019447204</v>
      </c>
      <c r="G40" s="283">
        <f t="shared" si="4"/>
        <v>1.25</v>
      </c>
      <c r="H40" s="283">
        <f t="shared" si="5"/>
        <v>434150.10024309007</v>
      </c>
      <c r="I40" s="671">
        <f t="shared" si="6"/>
        <v>486248.11227226094</v>
      </c>
    </row>
  </sheetData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B1:L70"/>
  <sheetViews>
    <sheetView workbookViewId="0">
      <pane ySplit="1" topLeftCell="A2" activePane="bottomLeft" state="frozen"/>
      <selection activeCell="E3" sqref="E3"/>
      <selection pane="bottomLeft" activeCell="E3" sqref="E3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9.28515625" style="670" customWidth="1"/>
    <col min="10" max="10" width="10.5703125" style="670" customWidth="1"/>
    <col min="11" max="11" width="11.85546875" style="670" customWidth="1"/>
    <col min="12" max="16384" width="9.140625" style="665"/>
  </cols>
  <sheetData>
    <row r="1" spans="2:12" ht="24">
      <c r="B1" s="397" t="s">
        <v>1086</v>
      </c>
      <c r="C1" s="397" t="s">
        <v>1087</v>
      </c>
      <c r="D1" s="397" t="s">
        <v>988</v>
      </c>
      <c r="E1" s="397" t="s">
        <v>989</v>
      </c>
      <c r="F1" s="397" t="s">
        <v>990</v>
      </c>
      <c r="G1" s="397" t="s">
        <v>991</v>
      </c>
      <c r="H1" s="397" t="s">
        <v>993</v>
      </c>
      <c r="I1" s="397" t="s">
        <v>992</v>
      </c>
      <c r="J1" s="397" t="s">
        <v>994</v>
      </c>
      <c r="K1" s="397" t="s">
        <v>995</v>
      </c>
    </row>
    <row r="2" spans="2:12" ht="12.75" thickBot="1">
      <c r="B2" s="411"/>
      <c r="C2" s="327">
        <f>РФ!J12</f>
        <v>66.339314999999999</v>
      </c>
      <c r="D2" s="327"/>
      <c r="E2" s="327">
        <f>KZT!I3</f>
        <v>6.16</v>
      </c>
      <c r="F2" s="327"/>
      <c r="G2" s="327">
        <v>1.35</v>
      </c>
      <c r="H2" s="327"/>
      <c r="I2" s="327"/>
      <c r="J2" s="327"/>
      <c r="K2" s="327"/>
    </row>
    <row r="3" spans="2:12" ht="12.75" thickBot="1">
      <c r="B3" s="325">
        <v>1158.8500000000001</v>
      </c>
      <c r="C3" s="671">
        <f>C2</f>
        <v>66.339314999999999</v>
      </c>
      <c r="D3" s="671">
        <f t="shared" ref="D3:D14" si="0">B3*C3</f>
        <v>76877.315187750006</v>
      </c>
      <c r="E3" s="671">
        <f>E2</f>
        <v>6.16</v>
      </c>
      <c r="F3" s="671">
        <f>D3*E3</f>
        <v>473564.26155654003</v>
      </c>
      <c r="G3" s="283">
        <f>G2</f>
        <v>1.35</v>
      </c>
      <c r="H3" s="283">
        <f>F3*G3</f>
        <v>639311.75310132909</v>
      </c>
      <c r="I3" s="283">
        <f>H3*12/100</f>
        <v>76717.410372159487</v>
      </c>
      <c r="J3" s="935">
        <f>F3+I3</f>
        <v>550281.67192869948</v>
      </c>
      <c r="K3" s="671">
        <f>J3</f>
        <v>550281.67192869948</v>
      </c>
      <c r="L3" s="668"/>
    </row>
    <row r="4" spans="2:12" ht="12.75" thickBot="1">
      <c r="B4" s="670">
        <v>1158.8500000000001</v>
      </c>
      <c r="C4" s="671">
        <f t="shared" ref="C4:C67" si="1">C3</f>
        <v>66.339314999999999</v>
      </c>
      <c r="D4" s="671">
        <f t="shared" si="0"/>
        <v>76877.315187750006</v>
      </c>
      <c r="E4" s="671">
        <f t="shared" ref="E4:E67" si="2">E3</f>
        <v>6.16</v>
      </c>
      <c r="F4" s="671">
        <f t="shared" ref="F4:F14" si="3">D4*E4</f>
        <v>473564.26155654003</v>
      </c>
      <c r="G4" s="283">
        <f t="shared" ref="G4:G67" si="4">G3</f>
        <v>1.35</v>
      </c>
      <c r="H4" s="283">
        <f t="shared" ref="H4:H14" si="5">F4*G4</f>
        <v>639311.75310132909</v>
      </c>
      <c r="I4" s="283">
        <f t="shared" ref="I4:I14" si="6">H4*12/100</f>
        <v>76717.410372159487</v>
      </c>
      <c r="J4" s="935">
        <f t="shared" ref="J4:J14" si="7">F4+I4</f>
        <v>550281.67192869948</v>
      </c>
      <c r="K4" s="671">
        <f t="shared" ref="K4:K67" si="8">J4</f>
        <v>550281.67192869948</v>
      </c>
    </row>
    <row r="5" spans="2:12" ht="12.75" thickBot="1">
      <c r="B5" s="670">
        <v>1276.5500000000002</v>
      </c>
      <c r="C5" s="671">
        <f t="shared" si="1"/>
        <v>66.339314999999999</v>
      </c>
      <c r="D5" s="671">
        <f t="shared" si="0"/>
        <v>84685.452563250015</v>
      </c>
      <c r="E5" s="671">
        <f t="shared" si="2"/>
        <v>6.16</v>
      </c>
      <c r="F5" s="671">
        <f t="shared" si="3"/>
        <v>521662.38778962009</v>
      </c>
      <c r="G5" s="283">
        <f t="shared" si="4"/>
        <v>1.35</v>
      </c>
      <c r="H5" s="283">
        <f t="shared" si="5"/>
        <v>704244.22351598716</v>
      </c>
      <c r="I5" s="283">
        <f t="shared" si="6"/>
        <v>84509.30682191845</v>
      </c>
      <c r="J5" s="935">
        <f t="shared" si="7"/>
        <v>606171.69461153855</v>
      </c>
      <c r="K5" s="671">
        <f t="shared" si="8"/>
        <v>606171.69461153855</v>
      </c>
    </row>
    <row r="6" spans="2:12" ht="12.75" thickBot="1">
      <c r="B6" s="670">
        <v>1276.5500000000002</v>
      </c>
      <c r="C6" s="671">
        <f t="shared" si="1"/>
        <v>66.339314999999999</v>
      </c>
      <c r="D6" s="671">
        <f t="shared" si="0"/>
        <v>84685.452563250015</v>
      </c>
      <c r="E6" s="671">
        <f t="shared" si="2"/>
        <v>6.16</v>
      </c>
      <c r="F6" s="671">
        <f t="shared" si="3"/>
        <v>521662.38778962009</v>
      </c>
      <c r="G6" s="283">
        <f t="shared" si="4"/>
        <v>1.35</v>
      </c>
      <c r="H6" s="283">
        <f t="shared" si="5"/>
        <v>704244.22351598716</v>
      </c>
      <c r="I6" s="283">
        <f t="shared" si="6"/>
        <v>84509.30682191845</v>
      </c>
      <c r="J6" s="935">
        <f t="shared" si="7"/>
        <v>606171.69461153855</v>
      </c>
      <c r="K6" s="671">
        <f t="shared" si="8"/>
        <v>606171.69461153855</v>
      </c>
    </row>
    <row r="7" spans="2:12" ht="12.75" thickBot="1">
      <c r="B7" s="670">
        <v>1514.15</v>
      </c>
      <c r="C7" s="671">
        <f t="shared" si="1"/>
        <v>66.339314999999999</v>
      </c>
      <c r="D7" s="671">
        <f t="shared" si="0"/>
        <v>100447.67380725</v>
      </c>
      <c r="E7" s="671">
        <f t="shared" si="2"/>
        <v>6.16</v>
      </c>
      <c r="F7" s="671">
        <f t="shared" si="3"/>
        <v>618757.67065266008</v>
      </c>
      <c r="G7" s="283">
        <f t="shared" si="4"/>
        <v>1.35</v>
      </c>
      <c r="H7" s="283">
        <f t="shared" si="5"/>
        <v>835322.85538109113</v>
      </c>
      <c r="I7" s="283">
        <f t="shared" si="6"/>
        <v>100238.74264573093</v>
      </c>
      <c r="J7" s="935">
        <f t="shared" si="7"/>
        <v>718996.41329839104</v>
      </c>
      <c r="K7" s="671">
        <f t="shared" si="8"/>
        <v>718996.41329839104</v>
      </c>
    </row>
    <row r="8" spans="2:12" ht="12.75" thickBot="1">
      <c r="B8" s="670">
        <v>1514.15</v>
      </c>
      <c r="C8" s="671">
        <f t="shared" si="1"/>
        <v>66.339314999999999</v>
      </c>
      <c r="D8" s="671">
        <f t="shared" si="0"/>
        <v>100447.67380725</v>
      </c>
      <c r="E8" s="671">
        <f t="shared" si="2"/>
        <v>6.16</v>
      </c>
      <c r="F8" s="671">
        <f t="shared" si="3"/>
        <v>618757.67065266008</v>
      </c>
      <c r="G8" s="283">
        <f t="shared" si="4"/>
        <v>1.35</v>
      </c>
      <c r="H8" s="283">
        <f t="shared" si="5"/>
        <v>835322.85538109113</v>
      </c>
      <c r="I8" s="283">
        <f t="shared" si="6"/>
        <v>100238.74264573093</v>
      </c>
      <c r="J8" s="935">
        <f t="shared" si="7"/>
        <v>718996.41329839104</v>
      </c>
      <c r="K8" s="671">
        <f t="shared" si="8"/>
        <v>718996.41329839104</v>
      </c>
    </row>
    <row r="9" spans="2:12" ht="12.75" thickBot="1">
      <c r="B9" s="670">
        <v>2642.75</v>
      </c>
      <c r="C9" s="671">
        <f t="shared" si="1"/>
        <v>66.339314999999999</v>
      </c>
      <c r="D9" s="671">
        <f t="shared" si="0"/>
        <v>175318.22471625</v>
      </c>
      <c r="E9" s="671">
        <f t="shared" si="2"/>
        <v>6.16</v>
      </c>
      <c r="F9" s="671">
        <f t="shared" si="3"/>
        <v>1079960.2642520999</v>
      </c>
      <c r="G9" s="283">
        <f t="shared" si="4"/>
        <v>1.35</v>
      </c>
      <c r="H9" s="283">
        <f t="shared" si="5"/>
        <v>1457946.356740335</v>
      </c>
      <c r="I9" s="283">
        <f t="shared" si="6"/>
        <v>174953.56280884019</v>
      </c>
      <c r="J9" s="935">
        <f t="shared" si="7"/>
        <v>1254913.8270609402</v>
      </c>
      <c r="K9" s="671">
        <f t="shared" si="8"/>
        <v>1254913.8270609402</v>
      </c>
    </row>
    <row r="10" spans="2:12" ht="12.75" thickBot="1">
      <c r="B10" s="670">
        <v>2642.75</v>
      </c>
      <c r="C10" s="671">
        <f t="shared" si="1"/>
        <v>66.339314999999999</v>
      </c>
      <c r="D10" s="671">
        <f t="shared" si="0"/>
        <v>175318.22471625</v>
      </c>
      <c r="E10" s="671">
        <f t="shared" si="2"/>
        <v>6.16</v>
      </c>
      <c r="F10" s="671">
        <f t="shared" si="3"/>
        <v>1079960.2642520999</v>
      </c>
      <c r="G10" s="283">
        <f t="shared" si="4"/>
        <v>1.35</v>
      </c>
      <c r="H10" s="283">
        <f t="shared" si="5"/>
        <v>1457946.356740335</v>
      </c>
      <c r="I10" s="283">
        <f t="shared" si="6"/>
        <v>174953.56280884019</v>
      </c>
      <c r="J10" s="935">
        <f t="shared" si="7"/>
        <v>1254913.8270609402</v>
      </c>
      <c r="K10" s="671">
        <f t="shared" si="8"/>
        <v>1254913.8270609402</v>
      </c>
    </row>
    <row r="11" spans="2:12" ht="12.75" thickBot="1">
      <c r="B11" s="670">
        <v>2746.26</v>
      </c>
      <c r="C11" s="671">
        <f t="shared" si="1"/>
        <v>66.339314999999999</v>
      </c>
      <c r="D11" s="671">
        <f t="shared" si="0"/>
        <v>182185.00721190003</v>
      </c>
      <c r="E11" s="671">
        <f t="shared" si="2"/>
        <v>6.16</v>
      </c>
      <c r="F11" s="671">
        <f t="shared" si="3"/>
        <v>1122259.6444253041</v>
      </c>
      <c r="G11" s="283">
        <f t="shared" si="4"/>
        <v>1.35</v>
      </c>
      <c r="H11" s="283">
        <f t="shared" si="5"/>
        <v>1515050.5199741607</v>
      </c>
      <c r="I11" s="283">
        <f t="shared" si="6"/>
        <v>181806.06239689927</v>
      </c>
      <c r="J11" s="935">
        <f t="shared" si="7"/>
        <v>1304065.7068222035</v>
      </c>
      <c r="K11" s="671">
        <f t="shared" si="8"/>
        <v>1304065.7068222035</v>
      </c>
    </row>
    <row r="12" spans="2:12" ht="12.75" thickBot="1">
      <c r="B12" s="670">
        <v>2746.26</v>
      </c>
      <c r="C12" s="671">
        <f t="shared" si="1"/>
        <v>66.339314999999999</v>
      </c>
      <c r="D12" s="671">
        <f t="shared" si="0"/>
        <v>182185.00721190003</v>
      </c>
      <c r="E12" s="671">
        <f t="shared" si="2"/>
        <v>6.16</v>
      </c>
      <c r="F12" s="671">
        <f t="shared" si="3"/>
        <v>1122259.6444253041</v>
      </c>
      <c r="G12" s="283">
        <f t="shared" si="4"/>
        <v>1.35</v>
      </c>
      <c r="H12" s="283">
        <f t="shared" si="5"/>
        <v>1515050.5199741607</v>
      </c>
      <c r="I12" s="283">
        <f t="shared" si="6"/>
        <v>181806.06239689927</v>
      </c>
      <c r="J12" s="935">
        <f t="shared" si="7"/>
        <v>1304065.7068222035</v>
      </c>
      <c r="K12" s="671">
        <f t="shared" si="8"/>
        <v>1304065.7068222035</v>
      </c>
    </row>
    <row r="13" spans="2:12" ht="12.75" thickBot="1">
      <c r="B13" s="670">
        <v>4127.8050000000003</v>
      </c>
      <c r="C13" s="671">
        <f t="shared" si="1"/>
        <v>66.339314999999999</v>
      </c>
      <c r="D13" s="671">
        <f t="shared" si="0"/>
        <v>273835.75615357503</v>
      </c>
      <c r="E13" s="671">
        <f t="shared" si="2"/>
        <v>6.16</v>
      </c>
      <c r="F13" s="671">
        <f t="shared" si="3"/>
        <v>1686828.2579060222</v>
      </c>
      <c r="G13" s="283">
        <f t="shared" si="4"/>
        <v>1.35</v>
      </c>
      <c r="H13" s="283">
        <f t="shared" si="5"/>
        <v>2277218.1481731301</v>
      </c>
      <c r="I13" s="283">
        <f t="shared" si="6"/>
        <v>273266.17778077559</v>
      </c>
      <c r="J13" s="935">
        <f t="shared" si="7"/>
        <v>1960094.4356867978</v>
      </c>
      <c r="K13" s="671">
        <f t="shared" si="8"/>
        <v>1960094.4356867978</v>
      </c>
    </row>
    <row r="14" spans="2:12" ht="12.75" thickBot="1">
      <c r="B14" s="670">
        <v>4127.8050000000003</v>
      </c>
      <c r="C14" s="671">
        <f t="shared" si="1"/>
        <v>66.339314999999999</v>
      </c>
      <c r="D14" s="671">
        <f t="shared" si="0"/>
        <v>273835.75615357503</v>
      </c>
      <c r="E14" s="671">
        <f t="shared" si="2"/>
        <v>6.16</v>
      </c>
      <c r="F14" s="671">
        <f t="shared" si="3"/>
        <v>1686828.2579060222</v>
      </c>
      <c r="G14" s="283">
        <f t="shared" si="4"/>
        <v>1.35</v>
      </c>
      <c r="H14" s="283">
        <f t="shared" si="5"/>
        <v>2277218.1481731301</v>
      </c>
      <c r="I14" s="283">
        <f t="shared" si="6"/>
        <v>273266.17778077559</v>
      </c>
      <c r="J14" s="935">
        <f t="shared" si="7"/>
        <v>1960094.4356867978</v>
      </c>
      <c r="K14" s="671">
        <f t="shared" si="8"/>
        <v>1960094.4356867978</v>
      </c>
    </row>
    <row r="15" spans="2:12" ht="12.75" thickBot="1">
      <c r="C15" s="671">
        <f t="shared" si="1"/>
        <v>66.339314999999999</v>
      </c>
      <c r="E15" s="671">
        <f t="shared" si="2"/>
        <v>6.16</v>
      </c>
      <c r="G15" s="283">
        <f t="shared" si="4"/>
        <v>1.35</v>
      </c>
      <c r="K15" s="671">
        <f t="shared" si="8"/>
        <v>0</v>
      </c>
    </row>
    <row r="16" spans="2:12" ht="12.75" thickBot="1">
      <c r="B16" s="670">
        <v>1201.8600000000004</v>
      </c>
      <c r="C16" s="671">
        <f t="shared" si="1"/>
        <v>66.339314999999999</v>
      </c>
      <c r="D16" s="671">
        <f t="shared" ref="D16:D27" si="9">B16*C16</f>
        <v>79730.569125900016</v>
      </c>
      <c r="E16" s="671">
        <f t="shared" si="2"/>
        <v>6.16</v>
      </c>
      <c r="F16" s="671">
        <f t="shared" ref="F16:F27" si="10">D16*E16</f>
        <v>491140.3058155441</v>
      </c>
      <c r="G16" s="283">
        <f t="shared" si="4"/>
        <v>1.35</v>
      </c>
      <c r="H16" s="283">
        <f t="shared" ref="H16:H27" si="11">F16*G16</f>
        <v>663039.41285098461</v>
      </c>
      <c r="I16" s="283">
        <f t="shared" ref="I16:I27" si="12">H16*12/100</f>
        <v>79564.729542118148</v>
      </c>
      <c r="J16" s="935">
        <f t="shared" ref="J16:J27" si="13">F16+I16</f>
        <v>570705.03535766224</v>
      </c>
      <c r="K16" s="671">
        <f t="shared" si="8"/>
        <v>570705.03535766224</v>
      </c>
    </row>
    <row r="17" spans="2:11" ht="12.75" thickBot="1">
      <c r="B17" s="670">
        <v>1201.8600000000004</v>
      </c>
      <c r="C17" s="671">
        <f t="shared" si="1"/>
        <v>66.339314999999999</v>
      </c>
      <c r="D17" s="671">
        <f t="shared" si="9"/>
        <v>79730.569125900016</v>
      </c>
      <c r="E17" s="671">
        <f t="shared" si="2"/>
        <v>6.16</v>
      </c>
      <c r="F17" s="671">
        <f t="shared" si="10"/>
        <v>491140.3058155441</v>
      </c>
      <c r="G17" s="283">
        <f t="shared" si="4"/>
        <v>1.35</v>
      </c>
      <c r="H17" s="283">
        <f t="shared" si="11"/>
        <v>663039.41285098461</v>
      </c>
      <c r="I17" s="283">
        <f t="shared" si="12"/>
        <v>79564.729542118148</v>
      </c>
      <c r="J17" s="935">
        <f t="shared" si="13"/>
        <v>570705.03535766224</v>
      </c>
      <c r="K17" s="671">
        <f t="shared" si="8"/>
        <v>570705.03535766224</v>
      </c>
    </row>
    <row r="18" spans="2:11" ht="12.75" thickBot="1">
      <c r="B18" s="670">
        <v>1302.8400000000001</v>
      </c>
      <c r="C18" s="671">
        <f t="shared" si="1"/>
        <v>66.339314999999999</v>
      </c>
      <c r="D18" s="671">
        <f t="shared" si="9"/>
        <v>86429.513154600005</v>
      </c>
      <c r="E18" s="671">
        <f t="shared" si="2"/>
        <v>6.16</v>
      </c>
      <c r="F18" s="671">
        <f t="shared" si="10"/>
        <v>532405.80103233608</v>
      </c>
      <c r="G18" s="283">
        <f t="shared" si="4"/>
        <v>1.35</v>
      </c>
      <c r="H18" s="283">
        <f t="shared" si="11"/>
        <v>718747.83139365376</v>
      </c>
      <c r="I18" s="283">
        <f t="shared" si="12"/>
        <v>86249.739767238454</v>
      </c>
      <c r="J18" s="935">
        <f t="shared" si="13"/>
        <v>618655.54079957458</v>
      </c>
      <c r="K18" s="671">
        <f t="shared" si="8"/>
        <v>618655.54079957458</v>
      </c>
    </row>
    <row r="19" spans="2:11" ht="12.75" thickBot="1">
      <c r="B19" s="670">
        <v>1302.8400000000001</v>
      </c>
      <c r="C19" s="671">
        <f t="shared" si="1"/>
        <v>66.339314999999999</v>
      </c>
      <c r="D19" s="671">
        <f t="shared" si="9"/>
        <v>86429.513154600005</v>
      </c>
      <c r="E19" s="671">
        <f t="shared" si="2"/>
        <v>6.16</v>
      </c>
      <c r="F19" s="671">
        <f t="shared" si="10"/>
        <v>532405.80103233608</v>
      </c>
      <c r="G19" s="283">
        <f t="shared" si="4"/>
        <v>1.35</v>
      </c>
      <c r="H19" s="283">
        <f t="shared" si="11"/>
        <v>718747.83139365376</v>
      </c>
      <c r="I19" s="283">
        <f t="shared" si="12"/>
        <v>86249.739767238454</v>
      </c>
      <c r="J19" s="935">
        <f t="shared" si="13"/>
        <v>618655.54079957458</v>
      </c>
      <c r="K19" s="671">
        <f t="shared" si="8"/>
        <v>618655.54079957458</v>
      </c>
    </row>
    <row r="20" spans="2:11" ht="12.75" thickBot="1">
      <c r="B20" s="670">
        <v>1525.5900000000001</v>
      </c>
      <c r="C20" s="671">
        <f t="shared" si="1"/>
        <v>66.339314999999999</v>
      </c>
      <c r="D20" s="671">
        <f t="shared" si="9"/>
        <v>101206.59557085001</v>
      </c>
      <c r="E20" s="671">
        <f t="shared" si="2"/>
        <v>6.16</v>
      </c>
      <c r="F20" s="671">
        <f t="shared" si="10"/>
        <v>623432.6287164361</v>
      </c>
      <c r="G20" s="283">
        <f t="shared" si="4"/>
        <v>1.35</v>
      </c>
      <c r="H20" s="283">
        <f t="shared" si="11"/>
        <v>841634.0487671888</v>
      </c>
      <c r="I20" s="283">
        <f t="shared" si="12"/>
        <v>100996.08585206266</v>
      </c>
      <c r="J20" s="935">
        <f t="shared" si="13"/>
        <v>724428.71456849878</v>
      </c>
      <c r="K20" s="671">
        <f t="shared" si="8"/>
        <v>724428.71456849878</v>
      </c>
    </row>
    <row r="21" spans="2:11" ht="12.75" thickBot="1">
      <c r="B21" s="670">
        <v>1525.5900000000001</v>
      </c>
      <c r="C21" s="671">
        <f t="shared" si="1"/>
        <v>66.339314999999999</v>
      </c>
      <c r="D21" s="671">
        <f t="shared" si="9"/>
        <v>101206.59557085001</v>
      </c>
      <c r="E21" s="671">
        <f t="shared" si="2"/>
        <v>6.16</v>
      </c>
      <c r="F21" s="671">
        <f t="shared" si="10"/>
        <v>623432.6287164361</v>
      </c>
      <c r="G21" s="283">
        <f t="shared" si="4"/>
        <v>1.35</v>
      </c>
      <c r="H21" s="283">
        <f t="shared" si="11"/>
        <v>841634.0487671888</v>
      </c>
      <c r="I21" s="283">
        <f t="shared" si="12"/>
        <v>100996.08585206266</v>
      </c>
      <c r="J21" s="935">
        <f t="shared" si="13"/>
        <v>724428.71456849878</v>
      </c>
      <c r="K21" s="671">
        <f t="shared" si="8"/>
        <v>724428.71456849878</v>
      </c>
    </row>
    <row r="22" spans="2:11" ht="12.75" thickBot="1">
      <c r="B22" s="670">
        <v>2755.6650000000004</v>
      </c>
      <c r="C22" s="671">
        <f t="shared" si="1"/>
        <v>66.339314999999999</v>
      </c>
      <c r="D22" s="671">
        <f t="shared" si="9"/>
        <v>182808.92846947504</v>
      </c>
      <c r="E22" s="671">
        <f t="shared" si="2"/>
        <v>6.16</v>
      </c>
      <c r="F22" s="671">
        <f t="shared" si="10"/>
        <v>1126102.9993719663</v>
      </c>
      <c r="G22" s="283">
        <f t="shared" si="4"/>
        <v>1.35</v>
      </c>
      <c r="H22" s="283">
        <f t="shared" si="11"/>
        <v>1520239.0491521547</v>
      </c>
      <c r="I22" s="283">
        <f t="shared" si="12"/>
        <v>182428.68589825858</v>
      </c>
      <c r="J22" s="935">
        <f t="shared" si="13"/>
        <v>1308531.6852702249</v>
      </c>
      <c r="K22" s="671">
        <f t="shared" si="8"/>
        <v>1308531.6852702249</v>
      </c>
    </row>
    <row r="23" spans="2:11" ht="12.75" thickBot="1">
      <c r="B23" s="670">
        <v>2755.6650000000004</v>
      </c>
      <c r="C23" s="671">
        <f t="shared" si="1"/>
        <v>66.339314999999999</v>
      </c>
      <c r="D23" s="671">
        <f t="shared" si="9"/>
        <v>182808.92846947504</v>
      </c>
      <c r="E23" s="671">
        <f t="shared" si="2"/>
        <v>6.16</v>
      </c>
      <c r="F23" s="671">
        <f t="shared" si="10"/>
        <v>1126102.9993719663</v>
      </c>
      <c r="G23" s="283">
        <f t="shared" si="4"/>
        <v>1.35</v>
      </c>
      <c r="H23" s="283">
        <f t="shared" si="11"/>
        <v>1520239.0491521547</v>
      </c>
      <c r="I23" s="283">
        <f t="shared" si="12"/>
        <v>182428.68589825858</v>
      </c>
      <c r="J23" s="935">
        <f t="shared" si="13"/>
        <v>1308531.6852702249</v>
      </c>
      <c r="K23" s="671">
        <f t="shared" si="8"/>
        <v>1308531.6852702249</v>
      </c>
    </row>
    <row r="24" spans="2:11" ht="12.75" thickBot="1">
      <c r="B24" s="670">
        <v>2778.9300000000003</v>
      </c>
      <c r="C24" s="671">
        <f t="shared" si="1"/>
        <v>66.339314999999999</v>
      </c>
      <c r="D24" s="671">
        <f t="shared" si="9"/>
        <v>184352.31263295002</v>
      </c>
      <c r="E24" s="671">
        <f t="shared" si="2"/>
        <v>6.16</v>
      </c>
      <c r="F24" s="671">
        <f t="shared" si="10"/>
        <v>1135610.2458189721</v>
      </c>
      <c r="G24" s="283">
        <f t="shared" si="4"/>
        <v>1.35</v>
      </c>
      <c r="H24" s="283">
        <f t="shared" si="11"/>
        <v>1533073.8318556126</v>
      </c>
      <c r="I24" s="283">
        <f t="shared" si="12"/>
        <v>183968.85982267349</v>
      </c>
      <c r="J24" s="935">
        <f t="shared" si="13"/>
        <v>1319579.1056416456</v>
      </c>
      <c r="K24" s="671">
        <f t="shared" si="8"/>
        <v>1319579.1056416456</v>
      </c>
    </row>
    <row r="25" spans="2:11" ht="12.75" thickBot="1">
      <c r="B25" s="670">
        <v>2778.9300000000003</v>
      </c>
      <c r="C25" s="671">
        <f t="shared" si="1"/>
        <v>66.339314999999999</v>
      </c>
      <c r="D25" s="671">
        <f t="shared" si="9"/>
        <v>184352.31263295002</v>
      </c>
      <c r="E25" s="671">
        <f t="shared" si="2"/>
        <v>6.16</v>
      </c>
      <c r="F25" s="671">
        <f t="shared" si="10"/>
        <v>1135610.2458189721</v>
      </c>
      <c r="G25" s="283">
        <f t="shared" si="4"/>
        <v>1.35</v>
      </c>
      <c r="H25" s="283">
        <f t="shared" si="11"/>
        <v>1533073.8318556126</v>
      </c>
      <c r="I25" s="283">
        <f t="shared" si="12"/>
        <v>183968.85982267349</v>
      </c>
      <c r="J25" s="935">
        <f t="shared" si="13"/>
        <v>1319579.1056416456</v>
      </c>
      <c r="K25" s="671">
        <f t="shared" si="8"/>
        <v>1319579.1056416456</v>
      </c>
    </row>
    <row r="26" spans="2:11" ht="12.75" thickBot="1">
      <c r="B26" s="670">
        <v>4215.9150000000009</v>
      </c>
      <c r="C26" s="671">
        <f t="shared" si="1"/>
        <v>66.339314999999999</v>
      </c>
      <c r="D26" s="671">
        <f t="shared" si="9"/>
        <v>279680.91319822503</v>
      </c>
      <c r="E26" s="671">
        <f t="shared" si="2"/>
        <v>6.16</v>
      </c>
      <c r="F26" s="671">
        <f t="shared" si="10"/>
        <v>1722834.4253010661</v>
      </c>
      <c r="G26" s="283">
        <f t="shared" si="4"/>
        <v>1.35</v>
      </c>
      <c r="H26" s="283">
        <f t="shared" si="11"/>
        <v>2325826.4741564393</v>
      </c>
      <c r="I26" s="283">
        <f t="shared" si="12"/>
        <v>279099.17689877271</v>
      </c>
      <c r="J26" s="935">
        <f t="shared" si="13"/>
        <v>2001933.602199839</v>
      </c>
      <c r="K26" s="671">
        <f t="shared" si="8"/>
        <v>2001933.602199839</v>
      </c>
    </row>
    <row r="27" spans="2:11" ht="12.75" thickBot="1">
      <c r="B27" s="670">
        <v>4215.9150000000009</v>
      </c>
      <c r="C27" s="671">
        <f t="shared" si="1"/>
        <v>66.339314999999999</v>
      </c>
      <c r="D27" s="671">
        <f t="shared" si="9"/>
        <v>279680.91319822503</v>
      </c>
      <c r="E27" s="671">
        <f t="shared" si="2"/>
        <v>6.16</v>
      </c>
      <c r="F27" s="671">
        <f t="shared" si="10"/>
        <v>1722834.4253010661</v>
      </c>
      <c r="G27" s="283">
        <f t="shared" si="4"/>
        <v>1.35</v>
      </c>
      <c r="H27" s="283">
        <f t="shared" si="11"/>
        <v>2325826.4741564393</v>
      </c>
      <c r="I27" s="283">
        <f t="shared" si="12"/>
        <v>279099.17689877271</v>
      </c>
      <c r="J27" s="935">
        <f t="shared" si="13"/>
        <v>2001933.602199839</v>
      </c>
      <c r="K27" s="671">
        <f t="shared" si="8"/>
        <v>2001933.602199839</v>
      </c>
    </row>
    <row r="28" spans="2:11" ht="12.75" thickBot="1">
      <c r="C28" s="671">
        <f t="shared" si="1"/>
        <v>66.339314999999999</v>
      </c>
      <c r="E28" s="671">
        <f t="shared" si="2"/>
        <v>6.16</v>
      </c>
      <c r="G28" s="283">
        <f t="shared" si="4"/>
        <v>1.35</v>
      </c>
      <c r="K28" s="671">
        <f t="shared" si="8"/>
        <v>0</v>
      </c>
    </row>
    <row r="29" spans="2:11" ht="12.75" thickBot="1">
      <c r="B29" s="670">
        <v>1304.8200000000002</v>
      </c>
      <c r="C29" s="671">
        <f t="shared" si="1"/>
        <v>66.339314999999999</v>
      </c>
      <c r="D29" s="671">
        <f>B29*C29</f>
        <v>86560.864998300007</v>
      </c>
      <c r="E29" s="671">
        <f t="shared" si="2"/>
        <v>6.16</v>
      </c>
      <c r="F29" s="671">
        <f>D29*E29</f>
        <v>533214.92838952807</v>
      </c>
      <c r="G29" s="283">
        <f t="shared" si="4"/>
        <v>1.35</v>
      </c>
      <c r="H29" s="283">
        <f>F29*G29</f>
        <v>719840.15332586295</v>
      </c>
      <c r="I29" s="283">
        <f>H29*12/100</f>
        <v>86380.818399103548</v>
      </c>
      <c r="J29" s="935">
        <f>F29+I29</f>
        <v>619595.74678863166</v>
      </c>
      <c r="K29" s="671">
        <f t="shared" si="8"/>
        <v>619595.74678863166</v>
      </c>
    </row>
    <row r="30" spans="2:11" ht="12.75" thickBot="1">
      <c r="B30" s="670">
        <v>1597.3650000000002</v>
      </c>
      <c r="C30" s="671">
        <f t="shared" si="1"/>
        <v>66.339314999999999</v>
      </c>
      <c r="D30" s="671">
        <f>B30*C30</f>
        <v>105968.09990497501</v>
      </c>
      <c r="E30" s="671">
        <f t="shared" si="2"/>
        <v>6.16</v>
      </c>
      <c r="F30" s="671">
        <f>D30*E30</f>
        <v>652763.49541464611</v>
      </c>
      <c r="G30" s="283">
        <f t="shared" si="4"/>
        <v>1.35</v>
      </c>
      <c r="H30" s="283">
        <f>F30*G30</f>
        <v>881230.71880977228</v>
      </c>
      <c r="I30" s="283">
        <f>H30*12/100</f>
        <v>105747.68625717267</v>
      </c>
      <c r="J30" s="935">
        <f>F30+I30</f>
        <v>758511.18167181872</v>
      </c>
      <c r="K30" s="671">
        <f t="shared" si="8"/>
        <v>758511.18167181872</v>
      </c>
    </row>
    <row r="31" spans="2:11" ht="12.75" thickBot="1">
      <c r="B31" s="670">
        <v>2707.1550000000002</v>
      </c>
      <c r="C31" s="671">
        <f t="shared" si="1"/>
        <v>66.339314999999999</v>
      </c>
      <c r="D31" s="671">
        <f>B31*C31</f>
        <v>179590.80829882502</v>
      </c>
      <c r="E31" s="671">
        <f t="shared" si="2"/>
        <v>6.16</v>
      </c>
      <c r="F31" s="671">
        <f>D31*E31</f>
        <v>1106279.3791207622</v>
      </c>
      <c r="G31" s="283">
        <f t="shared" si="4"/>
        <v>1.35</v>
      </c>
      <c r="H31" s="283">
        <f>F31*G31</f>
        <v>1493477.1618130291</v>
      </c>
      <c r="I31" s="283">
        <f>H31*12/100</f>
        <v>179217.2594175635</v>
      </c>
      <c r="J31" s="935">
        <f>F31+I31</f>
        <v>1285496.6385383257</v>
      </c>
      <c r="K31" s="671">
        <f t="shared" si="8"/>
        <v>1285496.6385383257</v>
      </c>
    </row>
    <row r="32" spans="2:11" ht="12.75" thickBot="1">
      <c r="B32" s="670">
        <v>3229.8750000000005</v>
      </c>
      <c r="C32" s="671">
        <f t="shared" si="1"/>
        <v>66.339314999999999</v>
      </c>
      <c r="D32" s="671">
        <f>B32*C32</f>
        <v>214267.69503562502</v>
      </c>
      <c r="E32" s="671">
        <f t="shared" si="2"/>
        <v>6.16</v>
      </c>
      <c r="F32" s="671">
        <f>D32*E32</f>
        <v>1319889.0014194502</v>
      </c>
      <c r="G32" s="283">
        <f t="shared" si="4"/>
        <v>1.35</v>
      </c>
      <c r="H32" s="283">
        <f>F32*G32</f>
        <v>1781850.1519162578</v>
      </c>
      <c r="I32" s="283">
        <f>H32*12/100</f>
        <v>213822.01822995092</v>
      </c>
      <c r="J32" s="935">
        <f>F32+I32</f>
        <v>1533711.0196494011</v>
      </c>
      <c r="K32" s="671">
        <f t="shared" si="8"/>
        <v>1533711.0196494011</v>
      </c>
    </row>
    <row r="33" spans="2:11" ht="12.75" thickBot="1">
      <c r="C33" s="671">
        <f t="shared" si="1"/>
        <v>66.339314999999999</v>
      </c>
      <c r="E33" s="671">
        <f t="shared" si="2"/>
        <v>6.16</v>
      </c>
      <c r="G33" s="283">
        <f t="shared" si="4"/>
        <v>1.35</v>
      </c>
      <c r="K33" s="671">
        <f t="shared" si="8"/>
        <v>0</v>
      </c>
    </row>
    <row r="34" spans="2:11" ht="12.75" thickBot="1">
      <c r="B34" s="670">
        <v>1610.2350000000004</v>
      </c>
      <c r="C34" s="671">
        <f t="shared" si="1"/>
        <v>66.339314999999999</v>
      </c>
      <c r="D34" s="671">
        <f>B34*C34</f>
        <v>106821.88688902502</v>
      </c>
      <c r="E34" s="671">
        <f t="shared" si="2"/>
        <v>6.16</v>
      </c>
      <c r="F34" s="671">
        <f>D34*E34</f>
        <v>658022.82323639409</v>
      </c>
      <c r="G34" s="283">
        <f t="shared" si="4"/>
        <v>1.35</v>
      </c>
      <c r="H34" s="283">
        <f>F34*G34</f>
        <v>888330.81136913213</v>
      </c>
      <c r="I34" s="283">
        <f>H34*12/100</f>
        <v>106599.69736429585</v>
      </c>
      <c r="J34" s="935">
        <f>F34+I34</f>
        <v>764622.52060068992</v>
      </c>
      <c r="K34" s="671">
        <f t="shared" si="8"/>
        <v>764622.52060068992</v>
      </c>
    </row>
    <row r="35" spans="2:11" ht="12.75" thickBot="1">
      <c r="B35" s="670">
        <v>2650.7250000000004</v>
      </c>
      <c r="C35" s="671">
        <f t="shared" si="1"/>
        <v>66.339314999999999</v>
      </c>
      <c r="D35" s="671">
        <f>B35*C35</f>
        <v>175847.28075337503</v>
      </c>
      <c r="E35" s="671">
        <f t="shared" si="2"/>
        <v>6.16</v>
      </c>
      <c r="F35" s="671">
        <f>D35*E35</f>
        <v>1083219.2494407902</v>
      </c>
      <c r="G35" s="283">
        <f t="shared" si="4"/>
        <v>1.35</v>
      </c>
      <c r="H35" s="283">
        <f>F35*G35</f>
        <v>1462345.9867450667</v>
      </c>
      <c r="I35" s="283">
        <f>H35*12/100</f>
        <v>175481.51840940799</v>
      </c>
      <c r="J35" s="935">
        <f>F35+I35</f>
        <v>1258700.7678501981</v>
      </c>
      <c r="K35" s="671">
        <f t="shared" si="8"/>
        <v>1258700.7678501981</v>
      </c>
    </row>
    <row r="36" spans="2:11" ht="12.75" thickBot="1">
      <c r="B36" s="670">
        <v>3108.6000000000004</v>
      </c>
      <c r="C36" s="671">
        <f t="shared" si="1"/>
        <v>66.339314999999999</v>
      </c>
      <c r="D36" s="671">
        <f>B36*C36</f>
        <v>206222.39460900001</v>
      </c>
      <c r="E36" s="671">
        <f t="shared" si="2"/>
        <v>6.16</v>
      </c>
      <c r="F36" s="671">
        <f>D36*E36</f>
        <v>1270329.9507914402</v>
      </c>
      <c r="G36" s="283">
        <f t="shared" si="4"/>
        <v>1.35</v>
      </c>
      <c r="H36" s="283">
        <f>F36*G36</f>
        <v>1714945.4335684443</v>
      </c>
      <c r="I36" s="283">
        <f>H36*12/100</f>
        <v>205793.45202821333</v>
      </c>
      <c r="J36" s="935">
        <f>F36+I36</f>
        <v>1476123.4028196535</v>
      </c>
      <c r="K36" s="671">
        <f t="shared" si="8"/>
        <v>1476123.4028196535</v>
      </c>
    </row>
    <row r="37" spans="2:11" ht="12.75" thickBot="1">
      <c r="C37" s="671">
        <f t="shared" si="1"/>
        <v>66.339314999999999</v>
      </c>
      <c r="E37" s="671">
        <f t="shared" si="2"/>
        <v>6.16</v>
      </c>
      <c r="G37" s="283">
        <f t="shared" si="4"/>
        <v>1.35</v>
      </c>
      <c r="K37" s="671">
        <f t="shared" si="8"/>
        <v>0</v>
      </c>
    </row>
    <row r="38" spans="2:11" ht="12.75" thickBot="1">
      <c r="B38" s="670">
        <v>1280.5650000000003</v>
      </c>
      <c r="C38" s="671">
        <f t="shared" si="1"/>
        <v>66.339314999999999</v>
      </c>
      <c r="D38" s="671">
        <f>B38*C38</f>
        <v>84951.804912975014</v>
      </c>
      <c r="E38" s="671">
        <f t="shared" si="2"/>
        <v>6.16</v>
      </c>
      <c r="F38" s="671">
        <f>D38*E38</f>
        <v>523303.11826392612</v>
      </c>
      <c r="G38" s="283">
        <f t="shared" si="4"/>
        <v>1.35</v>
      </c>
      <c r="H38" s="283">
        <f>F38*G38</f>
        <v>706459.20965630026</v>
      </c>
      <c r="I38" s="283">
        <f>H38*12/100</f>
        <v>84775.105158756036</v>
      </c>
      <c r="J38" s="935">
        <f>F38+I38</f>
        <v>608078.22342268215</v>
      </c>
      <c r="K38" s="671">
        <f t="shared" si="8"/>
        <v>608078.22342268215</v>
      </c>
    </row>
    <row r="39" spans="2:11" ht="12.75" thickBot="1">
      <c r="B39" s="670">
        <v>1493.9100000000003</v>
      </c>
      <c r="C39" s="671">
        <f t="shared" si="1"/>
        <v>66.339314999999999</v>
      </c>
      <c r="D39" s="671">
        <f>B39*C39</f>
        <v>99104.966071650022</v>
      </c>
      <c r="E39" s="671">
        <f t="shared" si="2"/>
        <v>6.16</v>
      </c>
      <c r="F39" s="671">
        <f>D39*E39</f>
        <v>610486.59100136417</v>
      </c>
      <c r="G39" s="283">
        <f t="shared" si="4"/>
        <v>1.35</v>
      </c>
      <c r="H39" s="283">
        <f>F39*G39</f>
        <v>824156.89785184164</v>
      </c>
      <c r="I39" s="283">
        <f>H39*12/100</f>
        <v>98898.827742221009</v>
      </c>
      <c r="J39" s="935">
        <f>F39+I39</f>
        <v>709385.41874358524</v>
      </c>
      <c r="K39" s="671">
        <f t="shared" si="8"/>
        <v>709385.41874358524</v>
      </c>
    </row>
    <row r="40" spans="2:11" ht="12.75" thickBot="1">
      <c r="B40" s="670">
        <v>2421.0450000000005</v>
      </c>
      <c r="C40" s="671">
        <f t="shared" si="1"/>
        <v>66.339314999999999</v>
      </c>
      <c r="D40" s="671">
        <f>B40*C40</f>
        <v>160610.46688417502</v>
      </c>
      <c r="E40" s="671">
        <f t="shared" si="2"/>
        <v>6.16</v>
      </c>
      <c r="F40" s="671">
        <f>D40*E40</f>
        <v>989360.47600651812</v>
      </c>
      <c r="G40" s="283">
        <f t="shared" si="4"/>
        <v>1.35</v>
      </c>
      <c r="H40" s="283">
        <f>F40*G40</f>
        <v>1335636.6426087995</v>
      </c>
      <c r="I40" s="283">
        <f>H40*12/100</f>
        <v>160276.39711305595</v>
      </c>
      <c r="J40" s="935">
        <f>F40+I40</f>
        <v>1149636.873119574</v>
      </c>
      <c r="K40" s="671">
        <f t="shared" si="8"/>
        <v>1149636.873119574</v>
      </c>
    </row>
    <row r="41" spans="2:11" ht="12.75" thickBot="1">
      <c r="B41" s="670">
        <v>2522.5200000000004</v>
      </c>
      <c r="C41" s="671">
        <f t="shared" si="1"/>
        <v>66.339314999999999</v>
      </c>
      <c r="D41" s="671">
        <f>B41*C41</f>
        <v>167342.24887380004</v>
      </c>
      <c r="E41" s="671">
        <f t="shared" si="2"/>
        <v>6.16</v>
      </c>
      <c r="F41" s="671">
        <f>D41*E41</f>
        <v>1030828.2530626083</v>
      </c>
      <c r="G41" s="283">
        <f t="shared" si="4"/>
        <v>1.35</v>
      </c>
      <c r="H41" s="283">
        <f>F41*G41</f>
        <v>1391618.1416345213</v>
      </c>
      <c r="I41" s="283">
        <f>H41*12/100</f>
        <v>166994.17699614257</v>
      </c>
      <c r="J41" s="935">
        <f>F41+I41</f>
        <v>1197822.4300587508</v>
      </c>
      <c r="K41" s="671">
        <f t="shared" si="8"/>
        <v>1197822.4300587508</v>
      </c>
    </row>
    <row r="42" spans="2:11" ht="12.75" thickBot="1">
      <c r="B42" s="670">
        <v>4149.09</v>
      </c>
      <c r="C42" s="671">
        <f t="shared" si="1"/>
        <v>66.339314999999999</v>
      </c>
      <c r="D42" s="671">
        <f>B42*C42</f>
        <v>275247.78847335</v>
      </c>
      <c r="E42" s="671">
        <f t="shared" si="2"/>
        <v>6.16</v>
      </c>
      <c r="F42" s="671">
        <f>D42*E42</f>
        <v>1695526.3769958359</v>
      </c>
      <c r="G42" s="283">
        <f t="shared" si="4"/>
        <v>1.35</v>
      </c>
      <c r="H42" s="283">
        <f>F42*G42</f>
        <v>2288960.6089443788</v>
      </c>
      <c r="I42" s="283">
        <f>H42*12/100</f>
        <v>274675.27307332546</v>
      </c>
      <c r="J42" s="935">
        <f>F42+I42</f>
        <v>1970201.6500691613</v>
      </c>
      <c r="K42" s="671">
        <f t="shared" si="8"/>
        <v>1970201.6500691613</v>
      </c>
    </row>
    <row r="43" spans="2:11" ht="12.75" thickBot="1">
      <c r="C43" s="671">
        <f t="shared" si="1"/>
        <v>66.339314999999999</v>
      </c>
      <c r="E43" s="671">
        <f t="shared" si="2"/>
        <v>6.16</v>
      </c>
      <c r="G43" s="283">
        <f t="shared" si="4"/>
        <v>1.35</v>
      </c>
      <c r="K43" s="671">
        <f t="shared" si="8"/>
        <v>0</v>
      </c>
    </row>
    <row r="44" spans="2:11" ht="12.75" thickBot="1">
      <c r="B44" s="670">
        <v>1509.2550000000001</v>
      </c>
      <c r="C44" s="671">
        <f t="shared" si="1"/>
        <v>66.339314999999999</v>
      </c>
      <c r="D44" s="671">
        <f>B44*C44</f>
        <v>100122.94286032501</v>
      </c>
      <c r="E44" s="671">
        <f t="shared" si="2"/>
        <v>6.16</v>
      </c>
      <c r="F44" s="671">
        <f>D44*E44</f>
        <v>616757.32801960211</v>
      </c>
      <c r="G44" s="283">
        <f t="shared" si="4"/>
        <v>1.35</v>
      </c>
      <c r="H44" s="283">
        <f>F44*G44</f>
        <v>832622.39282646286</v>
      </c>
      <c r="I44" s="283">
        <f>H44*12/100</f>
        <v>99914.687139175541</v>
      </c>
      <c r="J44" s="935">
        <f>F44+I44</f>
        <v>716672.01515877759</v>
      </c>
      <c r="K44" s="671">
        <f t="shared" si="8"/>
        <v>716672.01515877759</v>
      </c>
    </row>
    <row r="45" spans="2:11" ht="12.75" thickBot="1">
      <c r="B45" s="670">
        <v>1785.4650000000001</v>
      </c>
      <c r="C45" s="671">
        <f t="shared" si="1"/>
        <v>66.339314999999999</v>
      </c>
      <c r="D45" s="671">
        <f>B45*C45</f>
        <v>118446.525056475</v>
      </c>
      <c r="E45" s="671">
        <f t="shared" si="2"/>
        <v>6.16</v>
      </c>
      <c r="F45" s="671">
        <f>D45*E45</f>
        <v>729630.59434788604</v>
      </c>
      <c r="G45" s="283">
        <f t="shared" si="4"/>
        <v>1.35</v>
      </c>
      <c r="H45" s="283">
        <f>F45*G45</f>
        <v>985001.30236964626</v>
      </c>
      <c r="I45" s="283">
        <f>H45*12/100</f>
        <v>118200.15628435755</v>
      </c>
      <c r="J45" s="935">
        <f>F45+I45</f>
        <v>847830.75063224358</v>
      </c>
      <c r="K45" s="671">
        <f t="shared" si="8"/>
        <v>847830.75063224358</v>
      </c>
    </row>
    <row r="46" spans="2:11" ht="12.75" thickBot="1">
      <c r="B46" s="670">
        <v>2681.9100000000003</v>
      </c>
      <c r="C46" s="671">
        <f t="shared" si="1"/>
        <v>66.339314999999999</v>
      </c>
      <c r="D46" s="671">
        <f>B46*C46</f>
        <v>177916.07229165002</v>
      </c>
      <c r="E46" s="671">
        <f t="shared" si="2"/>
        <v>6.16</v>
      </c>
      <c r="F46" s="671">
        <f>D46*E46</f>
        <v>1095963.0053165641</v>
      </c>
      <c r="G46" s="283">
        <f t="shared" si="4"/>
        <v>1.35</v>
      </c>
      <c r="H46" s="283">
        <f>F46*G46</f>
        <v>1479550.0571773616</v>
      </c>
      <c r="I46" s="283">
        <f>H46*12/100</f>
        <v>177546.00686128341</v>
      </c>
      <c r="J46" s="935">
        <f>F46+I46</f>
        <v>1273509.0121778476</v>
      </c>
      <c r="K46" s="671">
        <f t="shared" si="8"/>
        <v>1273509.0121778476</v>
      </c>
    </row>
    <row r="47" spans="2:11" ht="12.75" thickBot="1">
      <c r="B47" s="670">
        <v>2752.2000000000003</v>
      </c>
      <c r="C47" s="671">
        <f t="shared" si="1"/>
        <v>66.339314999999999</v>
      </c>
      <c r="D47" s="671">
        <f>B47*C47</f>
        <v>182579.06274300002</v>
      </c>
      <c r="E47" s="671">
        <f t="shared" si="2"/>
        <v>6.16</v>
      </c>
      <c r="F47" s="671">
        <f>D47*E47</f>
        <v>1124687.0264968802</v>
      </c>
      <c r="G47" s="283">
        <f t="shared" si="4"/>
        <v>1.35</v>
      </c>
      <c r="H47" s="283">
        <f>F47*G47</f>
        <v>1518327.4857707885</v>
      </c>
      <c r="I47" s="283">
        <f>H47*12/100</f>
        <v>182199.29829249464</v>
      </c>
      <c r="J47" s="935">
        <f>F47+I47</f>
        <v>1306886.3247893748</v>
      </c>
      <c r="K47" s="671">
        <f t="shared" si="8"/>
        <v>1306886.3247893748</v>
      </c>
    </row>
    <row r="48" spans="2:11" ht="12.75" thickBot="1">
      <c r="B48" s="670">
        <v>4254.0300000000007</v>
      </c>
      <c r="C48" s="671">
        <f t="shared" si="1"/>
        <v>66.339314999999999</v>
      </c>
      <c r="D48" s="671">
        <f>B48*C48</f>
        <v>282209.43618945003</v>
      </c>
      <c r="E48" s="671">
        <f t="shared" si="2"/>
        <v>6.16</v>
      </c>
      <c r="F48" s="671">
        <f>D48*E48</f>
        <v>1738410.1269270123</v>
      </c>
      <c r="G48" s="283">
        <f t="shared" si="4"/>
        <v>1.35</v>
      </c>
      <c r="H48" s="283">
        <f>F48*G48</f>
        <v>2346853.6713514668</v>
      </c>
      <c r="I48" s="283">
        <f>H48*12/100</f>
        <v>281622.44056217605</v>
      </c>
      <c r="J48" s="935">
        <f>F48+I48</f>
        <v>2020032.5674891884</v>
      </c>
      <c r="K48" s="671">
        <f t="shared" si="8"/>
        <v>2020032.5674891884</v>
      </c>
    </row>
    <row r="49" spans="2:11" ht="12.75" thickBot="1">
      <c r="C49" s="671">
        <f t="shared" si="1"/>
        <v>66.339314999999999</v>
      </c>
      <c r="E49" s="671">
        <f t="shared" si="2"/>
        <v>6.16</v>
      </c>
      <c r="G49" s="283">
        <f t="shared" si="4"/>
        <v>1.35</v>
      </c>
      <c r="K49" s="671">
        <f t="shared" si="8"/>
        <v>0</v>
      </c>
    </row>
    <row r="50" spans="2:11" ht="12.75" thickBot="1">
      <c r="B50" s="670">
        <v>1574.3200000000002</v>
      </c>
      <c r="C50" s="671">
        <f t="shared" si="1"/>
        <v>66.339314999999999</v>
      </c>
      <c r="D50" s="671">
        <f t="shared" ref="D50:D55" si="14">B50*C50</f>
        <v>104439.3103908</v>
      </c>
      <c r="E50" s="671">
        <f t="shared" si="2"/>
        <v>6.16</v>
      </c>
      <c r="F50" s="671">
        <f t="shared" ref="F50:F55" si="15">D50*E50</f>
        <v>643346.152007328</v>
      </c>
      <c r="G50" s="283">
        <f t="shared" si="4"/>
        <v>1.35</v>
      </c>
      <c r="H50" s="283">
        <f t="shared" ref="H50:H55" si="16">F50*G50</f>
        <v>868517.3052098928</v>
      </c>
      <c r="I50" s="283">
        <f t="shared" ref="I50:I55" si="17">H50*12/100</f>
        <v>104222.07662518714</v>
      </c>
      <c r="J50" s="935">
        <f t="shared" ref="J50:J55" si="18">F50+I50</f>
        <v>747568.22863251518</v>
      </c>
      <c r="K50" s="671">
        <f t="shared" si="8"/>
        <v>747568.22863251518</v>
      </c>
    </row>
    <row r="51" spans="2:11" ht="12.75" thickBot="1">
      <c r="B51" s="670">
        <v>1574.3200000000002</v>
      </c>
      <c r="C51" s="671">
        <f t="shared" si="1"/>
        <v>66.339314999999999</v>
      </c>
      <c r="D51" s="671">
        <f t="shared" si="14"/>
        <v>104439.3103908</v>
      </c>
      <c r="E51" s="671">
        <f t="shared" si="2"/>
        <v>6.16</v>
      </c>
      <c r="F51" s="671">
        <f t="shared" si="15"/>
        <v>643346.152007328</v>
      </c>
      <c r="G51" s="283">
        <f t="shared" si="4"/>
        <v>1.35</v>
      </c>
      <c r="H51" s="283">
        <f t="shared" si="16"/>
        <v>868517.3052098928</v>
      </c>
      <c r="I51" s="283">
        <f t="shared" si="17"/>
        <v>104222.07662518714</v>
      </c>
      <c r="J51" s="935">
        <f t="shared" si="18"/>
        <v>747568.22863251518</v>
      </c>
      <c r="K51" s="671">
        <f t="shared" si="8"/>
        <v>747568.22863251518</v>
      </c>
    </row>
    <row r="52" spans="2:11" ht="12.75" thickBot="1">
      <c r="B52" s="670">
        <v>1812.3600000000004</v>
      </c>
      <c r="C52" s="671">
        <f t="shared" si="1"/>
        <v>66.339314999999999</v>
      </c>
      <c r="D52" s="671">
        <f t="shared" si="14"/>
        <v>120230.72093340002</v>
      </c>
      <c r="E52" s="671">
        <f t="shared" si="2"/>
        <v>6.16</v>
      </c>
      <c r="F52" s="671">
        <f t="shared" si="15"/>
        <v>740621.24094974413</v>
      </c>
      <c r="G52" s="283">
        <f t="shared" si="4"/>
        <v>1.35</v>
      </c>
      <c r="H52" s="283">
        <f t="shared" si="16"/>
        <v>999838.67528215458</v>
      </c>
      <c r="I52" s="283">
        <f t="shared" si="17"/>
        <v>119980.64103385854</v>
      </c>
      <c r="J52" s="935">
        <f t="shared" si="18"/>
        <v>860601.88198360265</v>
      </c>
      <c r="K52" s="671">
        <f t="shared" si="8"/>
        <v>860601.88198360265</v>
      </c>
    </row>
    <row r="53" spans="2:11" ht="12.75" thickBot="1">
      <c r="B53" s="670">
        <v>1812.3600000000004</v>
      </c>
      <c r="C53" s="671">
        <f t="shared" si="1"/>
        <v>66.339314999999999</v>
      </c>
      <c r="D53" s="671">
        <f t="shared" si="14"/>
        <v>120230.72093340002</v>
      </c>
      <c r="E53" s="671">
        <f t="shared" si="2"/>
        <v>6.16</v>
      </c>
      <c r="F53" s="671">
        <f t="shared" si="15"/>
        <v>740621.24094974413</v>
      </c>
      <c r="G53" s="283">
        <f t="shared" si="4"/>
        <v>1.35</v>
      </c>
      <c r="H53" s="283">
        <f t="shared" si="16"/>
        <v>999838.67528215458</v>
      </c>
      <c r="I53" s="283">
        <f t="shared" si="17"/>
        <v>119980.64103385854</v>
      </c>
      <c r="J53" s="935">
        <f t="shared" si="18"/>
        <v>860601.88198360265</v>
      </c>
      <c r="K53" s="671">
        <f t="shared" si="8"/>
        <v>860601.88198360265</v>
      </c>
    </row>
    <row r="54" spans="2:11" ht="12.75" thickBot="1">
      <c r="B54" s="670">
        <v>2695.8800000000006</v>
      </c>
      <c r="C54" s="671">
        <f t="shared" si="1"/>
        <v>66.339314999999999</v>
      </c>
      <c r="D54" s="671">
        <f t="shared" si="14"/>
        <v>178842.83252220004</v>
      </c>
      <c r="E54" s="671">
        <f t="shared" si="2"/>
        <v>6.16</v>
      </c>
      <c r="F54" s="671">
        <f t="shared" si="15"/>
        <v>1101671.8483367523</v>
      </c>
      <c r="G54" s="283">
        <f t="shared" si="4"/>
        <v>1.35</v>
      </c>
      <c r="H54" s="283">
        <f t="shared" si="16"/>
        <v>1487256.9952546156</v>
      </c>
      <c r="I54" s="283">
        <f t="shared" si="17"/>
        <v>178470.83943055387</v>
      </c>
      <c r="J54" s="935">
        <f t="shared" si="18"/>
        <v>1280142.6877673061</v>
      </c>
      <c r="K54" s="671">
        <f t="shared" si="8"/>
        <v>1280142.6877673061</v>
      </c>
    </row>
    <row r="55" spans="2:11" ht="12.75" thickBot="1">
      <c r="B55" s="670">
        <v>2695.8800000000006</v>
      </c>
      <c r="C55" s="671">
        <f t="shared" si="1"/>
        <v>66.339314999999999</v>
      </c>
      <c r="D55" s="671">
        <f t="shared" si="14"/>
        <v>178842.83252220004</v>
      </c>
      <c r="E55" s="671">
        <f t="shared" si="2"/>
        <v>6.16</v>
      </c>
      <c r="F55" s="671">
        <f t="shared" si="15"/>
        <v>1101671.8483367523</v>
      </c>
      <c r="G55" s="283">
        <f t="shared" si="4"/>
        <v>1.35</v>
      </c>
      <c r="H55" s="283">
        <f t="shared" si="16"/>
        <v>1487256.9952546156</v>
      </c>
      <c r="I55" s="283">
        <f t="shared" si="17"/>
        <v>178470.83943055387</v>
      </c>
      <c r="J55" s="935">
        <f t="shared" si="18"/>
        <v>1280142.6877673061</v>
      </c>
      <c r="K55" s="671">
        <f t="shared" si="8"/>
        <v>1280142.6877673061</v>
      </c>
    </row>
    <row r="56" spans="2:11" ht="12.75" thickBot="1">
      <c r="C56" s="671">
        <f t="shared" si="1"/>
        <v>66.339314999999999</v>
      </c>
      <c r="E56" s="671">
        <f t="shared" si="2"/>
        <v>6.16</v>
      </c>
      <c r="G56" s="283">
        <f t="shared" si="4"/>
        <v>1.35</v>
      </c>
      <c r="K56" s="671">
        <f t="shared" si="8"/>
        <v>0</v>
      </c>
    </row>
    <row r="57" spans="2:11" ht="12.75" thickBot="1">
      <c r="B57" s="670">
        <v>1631.0800000000004</v>
      </c>
      <c r="C57" s="671">
        <f t="shared" si="1"/>
        <v>66.339314999999999</v>
      </c>
      <c r="D57" s="671">
        <f t="shared" ref="D57:D62" si="19">B57*C57</f>
        <v>108204.72991020003</v>
      </c>
      <c r="E57" s="671">
        <f t="shared" si="2"/>
        <v>6.16</v>
      </c>
      <c r="F57" s="671">
        <f t="shared" ref="F57:F62" si="20">D57*E57</f>
        <v>666541.1362468322</v>
      </c>
      <c r="G57" s="283">
        <f t="shared" si="4"/>
        <v>1.35</v>
      </c>
      <c r="H57" s="283">
        <f t="shared" ref="H57:H62" si="21">F57*G57</f>
        <v>899830.53393322357</v>
      </c>
      <c r="I57" s="283">
        <f t="shared" ref="I57:I62" si="22">H57*12/100</f>
        <v>107979.66407198683</v>
      </c>
      <c r="J57" s="935">
        <f t="shared" ref="J57:J62" si="23">F57+I57</f>
        <v>774520.80031881901</v>
      </c>
      <c r="K57" s="671">
        <f t="shared" si="8"/>
        <v>774520.80031881901</v>
      </c>
    </row>
    <row r="58" spans="2:11" ht="12.75" thickBot="1">
      <c r="B58" s="670">
        <v>1631.0800000000004</v>
      </c>
      <c r="C58" s="671">
        <f t="shared" si="1"/>
        <v>66.339314999999999</v>
      </c>
      <c r="D58" s="671">
        <f t="shared" si="19"/>
        <v>108204.72991020003</v>
      </c>
      <c r="E58" s="671">
        <f t="shared" si="2"/>
        <v>6.16</v>
      </c>
      <c r="F58" s="671">
        <f t="shared" si="20"/>
        <v>666541.1362468322</v>
      </c>
      <c r="G58" s="283">
        <f t="shared" si="4"/>
        <v>1.35</v>
      </c>
      <c r="H58" s="283">
        <f t="shared" si="21"/>
        <v>899830.53393322357</v>
      </c>
      <c r="I58" s="283">
        <f t="shared" si="22"/>
        <v>107979.66407198683</v>
      </c>
      <c r="J58" s="935">
        <f t="shared" si="23"/>
        <v>774520.80031881901</v>
      </c>
      <c r="K58" s="671">
        <f t="shared" si="8"/>
        <v>774520.80031881901</v>
      </c>
    </row>
    <row r="59" spans="2:11" ht="12.75" thickBot="1">
      <c r="B59" s="670">
        <v>1829.9600000000003</v>
      </c>
      <c r="C59" s="671">
        <f t="shared" si="1"/>
        <v>66.339314999999999</v>
      </c>
      <c r="D59" s="671">
        <f t="shared" si="19"/>
        <v>121398.29287740002</v>
      </c>
      <c r="E59" s="671">
        <f t="shared" si="2"/>
        <v>6.16</v>
      </c>
      <c r="F59" s="671">
        <f t="shared" si="20"/>
        <v>747813.48412478413</v>
      </c>
      <c r="G59" s="283">
        <f t="shared" si="4"/>
        <v>1.35</v>
      </c>
      <c r="H59" s="283">
        <f t="shared" si="21"/>
        <v>1009548.2035684587</v>
      </c>
      <c r="I59" s="283">
        <f t="shared" si="22"/>
        <v>121145.78442821505</v>
      </c>
      <c r="J59" s="935">
        <f t="shared" si="23"/>
        <v>868959.26855299913</v>
      </c>
      <c r="K59" s="671">
        <f t="shared" si="8"/>
        <v>868959.26855299913</v>
      </c>
    </row>
    <row r="60" spans="2:11" ht="12.75" thickBot="1">
      <c r="B60" s="670">
        <v>1829.9600000000003</v>
      </c>
      <c r="C60" s="671">
        <f t="shared" si="1"/>
        <v>66.339314999999999</v>
      </c>
      <c r="D60" s="671">
        <f t="shared" si="19"/>
        <v>121398.29287740002</v>
      </c>
      <c r="E60" s="671">
        <f t="shared" si="2"/>
        <v>6.16</v>
      </c>
      <c r="F60" s="671">
        <f t="shared" si="20"/>
        <v>747813.48412478413</v>
      </c>
      <c r="G60" s="283">
        <f t="shared" si="4"/>
        <v>1.35</v>
      </c>
      <c r="H60" s="283">
        <f t="shared" si="21"/>
        <v>1009548.2035684587</v>
      </c>
      <c r="I60" s="283">
        <f t="shared" si="22"/>
        <v>121145.78442821505</v>
      </c>
      <c r="J60" s="935">
        <f t="shared" si="23"/>
        <v>868959.26855299913</v>
      </c>
      <c r="K60" s="671">
        <f t="shared" si="8"/>
        <v>868959.26855299913</v>
      </c>
    </row>
    <row r="61" spans="2:11" ht="12.75" thickBot="1">
      <c r="B61" s="670">
        <v>2770.2400000000002</v>
      </c>
      <c r="C61" s="671">
        <f t="shared" si="1"/>
        <v>66.339314999999999</v>
      </c>
      <c r="D61" s="671">
        <f t="shared" si="19"/>
        <v>183775.8239856</v>
      </c>
      <c r="E61" s="671">
        <f t="shared" si="2"/>
        <v>6.16</v>
      </c>
      <c r="F61" s="671">
        <f t="shared" si="20"/>
        <v>1132059.075751296</v>
      </c>
      <c r="G61" s="283">
        <f t="shared" si="4"/>
        <v>1.35</v>
      </c>
      <c r="H61" s="283">
        <f t="shared" si="21"/>
        <v>1528279.7522642496</v>
      </c>
      <c r="I61" s="283">
        <f t="shared" si="22"/>
        <v>183393.57027170993</v>
      </c>
      <c r="J61" s="935">
        <f t="shared" si="23"/>
        <v>1315452.6460230059</v>
      </c>
      <c r="K61" s="671">
        <f t="shared" si="8"/>
        <v>1315452.6460230059</v>
      </c>
    </row>
    <row r="62" spans="2:11" ht="12.75" thickBot="1">
      <c r="B62" s="670">
        <v>2770.2400000000002</v>
      </c>
      <c r="C62" s="671">
        <f t="shared" si="1"/>
        <v>66.339314999999999</v>
      </c>
      <c r="D62" s="671">
        <f t="shared" si="19"/>
        <v>183775.8239856</v>
      </c>
      <c r="E62" s="671">
        <f t="shared" si="2"/>
        <v>6.16</v>
      </c>
      <c r="F62" s="671">
        <f t="shared" si="20"/>
        <v>1132059.075751296</v>
      </c>
      <c r="G62" s="283">
        <f t="shared" si="4"/>
        <v>1.35</v>
      </c>
      <c r="H62" s="283">
        <f t="shared" si="21"/>
        <v>1528279.7522642496</v>
      </c>
      <c r="I62" s="283">
        <f t="shared" si="22"/>
        <v>183393.57027170993</v>
      </c>
      <c r="J62" s="935">
        <f t="shared" si="23"/>
        <v>1315452.6460230059</v>
      </c>
      <c r="K62" s="671">
        <f t="shared" si="8"/>
        <v>1315452.6460230059</v>
      </c>
    </row>
    <row r="63" spans="2:11" ht="12.75" thickBot="1">
      <c r="C63" s="671">
        <f t="shared" si="1"/>
        <v>66.339314999999999</v>
      </c>
      <c r="E63" s="671">
        <f t="shared" si="2"/>
        <v>6.16</v>
      </c>
      <c r="G63" s="283">
        <f t="shared" si="4"/>
        <v>1.35</v>
      </c>
      <c r="K63" s="671">
        <f t="shared" si="8"/>
        <v>0</v>
      </c>
    </row>
    <row r="64" spans="2:11" ht="12.75" thickBot="1">
      <c r="B64" s="670">
        <v>1478.8400000000001</v>
      </c>
      <c r="C64" s="671">
        <f t="shared" si="1"/>
        <v>66.339314999999999</v>
      </c>
      <c r="D64" s="671">
        <f>B64*C64</f>
        <v>98105.232594600006</v>
      </c>
      <c r="E64" s="671">
        <f t="shared" si="2"/>
        <v>6.16</v>
      </c>
      <c r="F64" s="671">
        <f>D64*E64</f>
        <v>604328.23278273607</v>
      </c>
      <c r="G64" s="283">
        <f t="shared" si="4"/>
        <v>1.35</v>
      </c>
      <c r="H64" s="283">
        <f>F64*G64</f>
        <v>815843.11425669375</v>
      </c>
      <c r="I64" s="283">
        <f>H64*12/100</f>
        <v>97901.173710803239</v>
      </c>
      <c r="J64" s="935">
        <f>F64+I64</f>
        <v>702229.40649353934</v>
      </c>
      <c r="K64" s="671">
        <f t="shared" si="8"/>
        <v>702229.40649353934</v>
      </c>
    </row>
    <row r="65" spans="2:11" ht="12.75" thickBot="1">
      <c r="B65" s="670">
        <v>1765.2800000000004</v>
      </c>
      <c r="C65" s="671">
        <f t="shared" si="1"/>
        <v>66.339314999999999</v>
      </c>
      <c r="D65" s="671">
        <f>B65*C65</f>
        <v>117107.46598320003</v>
      </c>
      <c r="E65" s="671">
        <f t="shared" si="2"/>
        <v>6.16</v>
      </c>
      <c r="F65" s="671">
        <f>D65*E65</f>
        <v>721381.9904565122</v>
      </c>
      <c r="G65" s="283">
        <f t="shared" si="4"/>
        <v>1.35</v>
      </c>
      <c r="H65" s="283">
        <f>F65*G65</f>
        <v>973865.68711629149</v>
      </c>
      <c r="I65" s="283">
        <f>H65*12/100</f>
        <v>116863.88245395498</v>
      </c>
      <c r="J65" s="935">
        <f>F65+I65</f>
        <v>838245.87291046721</v>
      </c>
      <c r="K65" s="671">
        <f t="shared" si="8"/>
        <v>838245.87291046721</v>
      </c>
    </row>
    <row r="66" spans="2:11" ht="12.75" thickBot="1">
      <c r="B66" s="670">
        <v>2623.7200000000007</v>
      </c>
      <c r="C66" s="671">
        <f t="shared" si="1"/>
        <v>66.339314999999999</v>
      </c>
      <c r="D66" s="671">
        <f>B66*C66</f>
        <v>174055.78755180005</v>
      </c>
      <c r="E66" s="671">
        <f t="shared" si="2"/>
        <v>6.16</v>
      </c>
      <c r="F66" s="671">
        <f>D66*E66</f>
        <v>1072183.6513190884</v>
      </c>
      <c r="G66" s="283">
        <f t="shared" si="4"/>
        <v>1.35</v>
      </c>
      <c r="H66" s="283">
        <f>F66*G66</f>
        <v>1447447.9292807695</v>
      </c>
      <c r="I66" s="283">
        <f>H66*12/100</f>
        <v>173693.75151369238</v>
      </c>
      <c r="J66" s="935">
        <f>F66+I66</f>
        <v>1245877.4028327807</v>
      </c>
      <c r="K66" s="671">
        <f t="shared" si="8"/>
        <v>1245877.4028327807</v>
      </c>
    </row>
    <row r="67" spans="2:11" ht="12.75" thickBot="1">
      <c r="C67" s="671">
        <f t="shared" si="1"/>
        <v>66.339314999999999</v>
      </c>
      <c r="E67" s="671">
        <f t="shared" si="2"/>
        <v>6.16</v>
      </c>
      <c r="G67" s="283">
        <f t="shared" si="4"/>
        <v>1.35</v>
      </c>
      <c r="K67" s="671">
        <f t="shared" si="8"/>
        <v>0</v>
      </c>
    </row>
    <row r="68" spans="2:11" ht="12.75" thickBot="1">
      <c r="B68" s="670">
        <v>1508.7600000000002</v>
      </c>
      <c r="C68" s="671">
        <f>C67</f>
        <v>66.339314999999999</v>
      </c>
      <c r="D68" s="671">
        <f>B68*C68</f>
        <v>100090.10489940002</v>
      </c>
      <c r="E68" s="671">
        <f>E67</f>
        <v>6.16</v>
      </c>
      <c r="F68" s="671">
        <f>D68*E68</f>
        <v>616555.04618030414</v>
      </c>
      <c r="G68" s="283">
        <f>G67</f>
        <v>1.35</v>
      </c>
      <c r="H68" s="283">
        <f>F68*G68</f>
        <v>832349.31234341068</v>
      </c>
      <c r="I68" s="283">
        <f>H68*12/100</f>
        <v>99881.917481209282</v>
      </c>
      <c r="J68" s="935">
        <f>F68+I68</f>
        <v>716436.96366151341</v>
      </c>
      <c r="K68" s="671">
        <f>J68</f>
        <v>716436.96366151341</v>
      </c>
    </row>
    <row r="69" spans="2:11" ht="12.75" thickBot="1">
      <c r="B69" s="670">
        <v>1805.7600000000002</v>
      </c>
      <c r="C69" s="671">
        <f>C68</f>
        <v>66.339314999999999</v>
      </c>
      <c r="D69" s="671">
        <f>B69*C69</f>
        <v>119792.88145440002</v>
      </c>
      <c r="E69" s="671">
        <f>E68</f>
        <v>6.16</v>
      </c>
      <c r="F69" s="671">
        <f>D69*E69</f>
        <v>737924.14975910413</v>
      </c>
      <c r="G69" s="283">
        <f>G68</f>
        <v>1.35</v>
      </c>
      <c r="H69" s="283">
        <f>F69*G69</f>
        <v>996197.60217479069</v>
      </c>
      <c r="I69" s="283">
        <f>H69*12/100</f>
        <v>119543.71226097489</v>
      </c>
      <c r="J69" s="935">
        <f>F69+I69</f>
        <v>857467.86202007905</v>
      </c>
      <c r="K69" s="671">
        <f>J69</f>
        <v>857467.86202007905</v>
      </c>
    </row>
    <row r="70" spans="2:11">
      <c r="B70" s="670">
        <v>2869.2400000000002</v>
      </c>
      <c r="C70" s="671">
        <f>C69</f>
        <v>66.339314999999999</v>
      </c>
      <c r="D70" s="671">
        <f>B70*C70</f>
        <v>190343.41617060002</v>
      </c>
      <c r="E70" s="671">
        <f>E69</f>
        <v>6.16</v>
      </c>
      <c r="F70" s="671">
        <f>D70*E70</f>
        <v>1172515.4436108961</v>
      </c>
      <c r="G70" s="283">
        <f>G69</f>
        <v>1.35</v>
      </c>
      <c r="H70" s="283">
        <f>F70*G70</f>
        <v>1582895.8488747098</v>
      </c>
      <c r="I70" s="283">
        <f>H70*12/100</f>
        <v>189947.50186496519</v>
      </c>
      <c r="J70" s="935">
        <f>F70+I70</f>
        <v>1362462.9454758614</v>
      </c>
      <c r="K70" s="671">
        <f>J70</f>
        <v>1362462.9454758614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B1:J189"/>
  <sheetViews>
    <sheetView workbookViewId="0">
      <pane ySplit="1" topLeftCell="A2" activePane="bottomLeft" state="frozen"/>
      <selection activeCell="N15" sqref="N15"/>
      <selection pane="bottomLeft" activeCell="C3" sqref="C3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11.42578125" style="670" customWidth="1"/>
    <col min="10" max="16384" width="9.140625" style="665"/>
  </cols>
  <sheetData>
    <row r="1" spans="2:10" ht="24">
      <c r="B1" s="321" t="s">
        <v>1086</v>
      </c>
      <c r="C1" s="322" t="s">
        <v>1087</v>
      </c>
      <c r="D1" s="322" t="s">
        <v>988</v>
      </c>
      <c r="E1" s="322" t="s">
        <v>989</v>
      </c>
      <c r="F1" s="322" t="s">
        <v>990</v>
      </c>
      <c r="G1" s="322" t="s">
        <v>991</v>
      </c>
      <c r="H1" s="322" t="s">
        <v>993</v>
      </c>
      <c r="I1" s="322" t="s">
        <v>994</v>
      </c>
    </row>
    <row r="2" spans="2:10" ht="12.75" thickBot="1">
      <c r="B2" s="411"/>
      <c r="C2" s="327">
        <f>РФ!J12</f>
        <v>66.339314999999999</v>
      </c>
      <c r="D2" s="327"/>
      <c r="E2" s="327">
        <f>KZT!I3</f>
        <v>6.16</v>
      </c>
      <c r="F2" s="327"/>
      <c r="G2" s="327"/>
      <c r="H2" s="327"/>
      <c r="I2" s="327"/>
    </row>
    <row r="3" spans="2:10" ht="15">
      <c r="B3" s="989">
        <v>82.843358340366635</v>
      </c>
      <c r="C3" s="666">
        <f>C2</f>
        <v>66.339314999999999</v>
      </c>
      <c r="D3" s="666">
        <f>B3*C3</f>
        <v>5495.7716445994593</v>
      </c>
      <c r="E3" s="666">
        <f>E2</f>
        <v>6.16</v>
      </c>
      <c r="F3" s="666">
        <f>D3*E3</f>
        <v>33853.953330732671</v>
      </c>
      <c r="G3" s="286">
        <v>1.4</v>
      </c>
      <c r="H3" s="286">
        <f>F3*G3</f>
        <v>47395.534663025734</v>
      </c>
      <c r="I3" s="666">
        <f>H3*1.12</f>
        <v>53082.99882258883</v>
      </c>
      <c r="J3" s="668"/>
    </row>
    <row r="4" spans="2:10" ht="15">
      <c r="B4" s="990">
        <v>99.797978142262579</v>
      </c>
      <c r="C4" s="666">
        <f t="shared" ref="C4:C67" si="0">C3</f>
        <v>66.339314999999999</v>
      </c>
      <c r="D4" s="666">
        <f t="shared" ref="D4:D33" si="1">B4*C4</f>
        <v>6620.5295083426718</v>
      </c>
      <c r="E4" s="666">
        <f t="shared" ref="E4:E67" si="2">E3</f>
        <v>6.16</v>
      </c>
      <c r="F4" s="666">
        <f t="shared" ref="F4:F33" si="3">D4*E4</f>
        <v>40782.461771390859</v>
      </c>
      <c r="G4" s="286">
        <v>1.4</v>
      </c>
      <c r="H4" s="286">
        <f t="shared" ref="H4:H33" si="4">F4*G4</f>
        <v>57095.446479947197</v>
      </c>
      <c r="I4" s="666">
        <f t="shared" ref="I4:I67" si="5">H4*1.12</f>
        <v>63946.900057540865</v>
      </c>
    </row>
    <row r="5" spans="2:10" ht="15">
      <c r="B5" s="990">
        <v>97.449790421268148</v>
      </c>
      <c r="C5" s="666">
        <f t="shared" si="0"/>
        <v>66.339314999999999</v>
      </c>
      <c r="D5" s="666">
        <f t="shared" si="1"/>
        <v>6464.7523434404902</v>
      </c>
      <c r="E5" s="666">
        <f t="shared" si="2"/>
        <v>6.16</v>
      </c>
      <c r="F5" s="666">
        <f t="shared" si="3"/>
        <v>39822.874435593418</v>
      </c>
      <c r="G5" s="286">
        <v>1.4</v>
      </c>
      <c r="H5" s="286">
        <f t="shared" si="4"/>
        <v>55752.024209830779</v>
      </c>
      <c r="I5" s="666">
        <f t="shared" si="5"/>
        <v>62442.26711501048</v>
      </c>
    </row>
    <row r="6" spans="2:10" ht="15">
      <c r="B6" s="990">
        <v>108.49883551424925</v>
      </c>
      <c r="C6" s="666">
        <f t="shared" si="0"/>
        <v>66.339314999999999</v>
      </c>
      <c r="D6" s="666">
        <f t="shared" si="1"/>
        <v>7197.7384263129679</v>
      </c>
      <c r="E6" s="666">
        <f t="shared" si="2"/>
        <v>6.16</v>
      </c>
      <c r="F6" s="666">
        <f t="shared" si="3"/>
        <v>44338.068706087884</v>
      </c>
      <c r="G6" s="286">
        <v>1.4</v>
      </c>
      <c r="H6" s="286">
        <f t="shared" si="4"/>
        <v>62073.296188523032</v>
      </c>
      <c r="I6" s="666">
        <f t="shared" si="5"/>
        <v>69522.091731145803</v>
      </c>
    </row>
    <row r="7" spans="2:10" ht="15">
      <c r="B7" s="990">
        <v>95.101602700273759</v>
      </c>
      <c r="C7" s="666">
        <f t="shared" si="0"/>
        <v>66.339314999999999</v>
      </c>
      <c r="D7" s="666">
        <f t="shared" si="1"/>
        <v>6308.9751785383114</v>
      </c>
      <c r="E7" s="666">
        <f t="shared" si="2"/>
        <v>6.16</v>
      </c>
      <c r="F7" s="666">
        <f t="shared" si="3"/>
        <v>38863.287099795998</v>
      </c>
      <c r="G7" s="286">
        <v>1.4</v>
      </c>
      <c r="H7" s="286">
        <f t="shared" si="4"/>
        <v>54408.601939714397</v>
      </c>
      <c r="I7" s="666">
        <f t="shared" si="5"/>
        <v>60937.634172480131</v>
      </c>
    </row>
    <row r="8" spans="2:10" ht="15">
      <c r="B8" s="990">
        <v>104.49435358425141</v>
      </c>
      <c r="C8" s="666">
        <f t="shared" si="0"/>
        <v>66.339314999999999</v>
      </c>
      <c r="D8" s="666">
        <f t="shared" si="1"/>
        <v>6932.0838381470339</v>
      </c>
      <c r="E8" s="666">
        <f t="shared" si="2"/>
        <v>6.16</v>
      </c>
      <c r="F8" s="666">
        <f t="shared" si="3"/>
        <v>42701.636442985728</v>
      </c>
      <c r="G8" s="286">
        <v>1.4</v>
      </c>
      <c r="H8" s="286">
        <f t="shared" si="4"/>
        <v>59782.291020180011</v>
      </c>
      <c r="I8" s="666">
        <f t="shared" si="5"/>
        <v>66956.165942601612</v>
      </c>
    </row>
    <row r="9" spans="2:10" ht="15">
      <c r="B9" s="990">
        <v>124.45394921270392</v>
      </c>
      <c r="C9" s="666">
        <f t="shared" si="0"/>
        <v>66.339314999999999</v>
      </c>
      <c r="D9" s="666">
        <f t="shared" si="1"/>
        <v>8256.189739815567</v>
      </c>
      <c r="E9" s="666">
        <f t="shared" si="2"/>
        <v>6.16</v>
      </c>
      <c r="F9" s="666">
        <f t="shared" si="3"/>
        <v>50858.128797263897</v>
      </c>
      <c r="G9" s="286">
        <v>1.4</v>
      </c>
      <c r="H9" s="286">
        <f t="shared" si="4"/>
        <v>71201.380316169452</v>
      </c>
      <c r="I9" s="666">
        <f t="shared" si="5"/>
        <v>79745.545954109795</v>
      </c>
    </row>
    <row r="10" spans="2:10" ht="15">
      <c r="B10" s="990">
        <v>96.275696560770953</v>
      </c>
      <c r="C10" s="666">
        <f t="shared" si="0"/>
        <v>66.339314999999999</v>
      </c>
      <c r="D10" s="666">
        <f t="shared" si="1"/>
        <v>6386.8637609894013</v>
      </c>
      <c r="E10" s="666">
        <f t="shared" si="2"/>
        <v>6.16</v>
      </c>
      <c r="F10" s="666">
        <f t="shared" si="3"/>
        <v>39343.080767694715</v>
      </c>
      <c r="G10" s="286">
        <v>1.4</v>
      </c>
      <c r="H10" s="286">
        <f t="shared" si="4"/>
        <v>55080.313074772595</v>
      </c>
      <c r="I10" s="666">
        <f t="shared" si="5"/>
        <v>61689.950643745309</v>
      </c>
    </row>
    <row r="11" spans="2:10" ht="15">
      <c r="B11" s="990">
        <v>106.84254130524582</v>
      </c>
      <c r="C11" s="666">
        <f t="shared" si="0"/>
        <v>66.339314999999999</v>
      </c>
      <c r="D11" s="666">
        <f t="shared" si="1"/>
        <v>7087.8610030492137</v>
      </c>
      <c r="E11" s="666">
        <f t="shared" si="2"/>
        <v>6.16</v>
      </c>
      <c r="F11" s="666">
        <f t="shared" si="3"/>
        <v>43661.223778783155</v>
      </c>
      <c r="G11" s="286">
        <v>1.4</v>
      </c>
      <c r="H11" s="286">
        <f t="shared" si="4"/>
        <v>61125.713290296415</v>
      </c>
      <c r="I11" s="666">
        <f t="shared" si="5"/>
        <v>68460.798885131997</v>
      </c>
    </row>
    <row r="12" spans="2:10" ht="15">
      <c r="B12" s="990">
        <v>131.49851237568717</v>
      </c>
      <c r="C12" s="666">
        <f t="shared" si="0"/>
        <v>66.339314999999999</v>
      </c>
      <c r="D12" s="666">
        <f t="shared" si="1"/>
        <v>8723.5212345221098</v>
      </c>
      <c r="E12" s="666">
        <f t="shared" si="2"/>
        <v>6.16</v>
      </c>
      <c r="F12" s="666">
        <f t="shared" si="3"/>
        <v>53736.890804656199</v>
      </c>
      <c r="G12" s="286">
        <v>1.4</v>
      </c>
      <c r="H12" s="286">
        <f t="shared" si="4"/>
        <v>75231.64712651867</v>
      </c>
      <c r="I12" s="666">
        <f t="shared" si="5"/>
        <v>84259.44478170092</v>
      </c>
    </row>
    <row r="13" spans="2:10" ht="15">
      <c r="B13" s="990">
        <v>105.66844744474864</v>
      </c>
      <c r="C13" s="666">
        <f t="shared" si="0"/>
        <v>66.339314999999999</v>
      </c>
      <c r="D13" s="666">
        <f t="shared" si="1"/>
        <v>7009.9724205981247</v>
      </c>
      <c r="E13" s="666">
        <f t="shared" si="2"/>
        <v>6.16</v>
      </c>
      <c r="F13" s="666">
        <f t="shared" si="3"/>
        <v>43181.430110884452</v>
      </c>
      <c r="G13" s="286">
        <v>1.4</v>
      </c>
      <c r="H13" s="286">
        <f t="shared" si="4"/>
        <v>60454.002155238231</v>
      </c>
      <c r="I13" s="666">
        <f t="shared" si="5"/>
        <v>67708.482413866819</v>
      </c>
    </row>
    <row r="14" spans="2:10" ht="15">
      <c r="B14" s="990">
        <v>130.32441851518999</v>
      </c>
      <c r="C14" s="666">
        <f t="shared" si="0"/>
        <v>66.339314999999999</v>
      </c>
      <c r="D14" s="666">
        <f t="shared" si="1"/>
        <v>8645.6326520710209</v>
      </c>
      <c r="E14" s="666">
        <f t="shared" si="2"/>
        <v>6.16</v>
      </c>
      <c r="F14" s="666">
        <f t="shared" si="3"/>
        <v>53257.097136757489</v>
      </c>
      <c r="G14" s="286">
        <v>1.4</v>
      </c>
      <c r="H14" s="286">
        <f t="shared" si="4"/>
        <v>74559.935991460487</v>
      </c>
      <c r="I14" s="666">
        <f t="shared" si="5"/>
        <v>83507.128310435757</v>
      </c>
    </row>
    <row r="15" spans="2:10" ht="12.75" customHeight="1">
      <c r="B15" s="990">
        <v>160.85085888811733</v>
      </c>
      <c r="C15" s="666">
        <f t="shared" si="0"/>
        <v>66.339314999999999</v>
      </c>
      <c r="D15" s="666">
        <f t="shared" si="1"/>
        <v>10670.735795799364</v>
      </c>
      <c r="E15" s="666">
        <f t="shared" si="2"/>
        <v>6.16</v>
      </c>
      <c r="F15" s="666">
        <f t="shared" si="3"/>
        <v>65731.732502124083</v>
      </c>
      <c r="G15" s="286">
        <v>1.4</v>
      </c>
      <c r="H15" s="286">
        <f t="shared" si="4"/>
        <v>92024.425502973711</v>
      </c>
      <c r="I15" s="666">
        <f t="shared" si="5"/>
        <v>103067.35656333057</v>
      </c>
    </row>
    <row r="16" spans="2:10" ht="12.75" customHeight="1">
      <c r="B16" s="990">
        <v>108.01663516574304</v>
      </c>
      <c r="C16" s="666">
        <f t="shared" si="0"/>
        <v>66.339314999999999</v>
      </c>
      <c r="D16" s="666">
        <f t="shared" si="1"/>
        <v>7165.7495855003044</v>
      </c>
      <c r="E16" s="666">
        <f t="shared" si="2"/>
        <v>6.16</v>
      </c>
      <c r="F16" s="666">
        <f t="shared" si="3"/>
        <v>44141.017446681879</v>
      </c>
      <c r="G16" s="286">
        <v>1.4</v>
      </c>
      <c r="H16" s="286">
        <f t="shared" si="4"/>
        <v>61797.424425354628</v>
      </c>
      <c r="I16" s="666">
        <f t="shared" si="5"/>
        <v>69213.115356397189</v>
      </c>
    </row>
    <row r="17" spans="2:9" ht="12.75" customHeight="1">
      <c r="B17" s="990">
        <v>131.49851237568717</v>
      </c>
      <c r="C17" s="666">
        <f t="shared" si="0"/>
        <v>66.339314999999999</v>
      </c>
      <c r="D17" s="666">
        <f t="shared" si="1"/>
        <v>8723.5212345221098</v>
      </c>
      <c r="E17" s="666">
        <f t="shared" si="2"/>
        <v>6.16</v>
      </c>
      <c r="F17" s="666">
        <f t="shared" si="3"/>
        <v>53736.890804656199</v>
      </c>
      <c r="G17" s="286">
        <v>1.4</v>
      </c>
      <c r="H17" s="286">
        <f t="shared" si="4"/>
        <v>75231.64712651867</v>
      </c>
      <c r="I17" s="666">
        <f t="shared" si="5"/>
        <v>84259.44478170092</v>
      </c>
    </row>
    <row r="18" spans="2:9" ht="12.75" customHeight="1">
      <c r="B18" s="990">
        <v>159.67676502762012</v>
      </c>
      <c r="C18" s="666">
        <f t="shared" si="0"/>
        <v>66.339314999999999</v>
      </c>
      <c r="D18" s="666">
        <f t="shared" si="1"/>
        <v>10592.847213348276</v>
      </c>
      <c r="E18" s="666">
        <f t="shared" si="2"/>
        <v>6.16</v>
      </c>
      <c r="F18" s="666">
        <f t="shared" si="3"/>
        <v>65251.938834225381</v>
      </c>
      <c r="G18" s="286">
        <v>1.4</v>
      </c>
      <c r="H18" s="286">
        <f t="shared" si="4"/>
        <v>91352.714367915527</v>
      </c>
      <c r="I18" s="666">
        <f t="shared" si="5"/>
        <v>102315.04009206541</v>
      </c>
    </row>
    <row r="19" spans="2:9" ht="15">
      <c r="B19" s="990">
        <v>214.85917647098884</v>
      </c>
      <c r="C19" s="666">
        <f t="shared" si="0"/>
        <v>66.339314999999999</v>
      </c>
      <c r="D19" s="666">
        <f t="shared" si="1"/>
        <v>14253.610588549516</v>
      </c>
      <c r="E19" s="666">
        <f t="shared" si="2"/>
        <v>6.16</v>
      </c>
      <c r="F19" s="666">
        <f t="shared" si="3"/>
        <v>87802.241225465026</v>
      </c>
      <c r="G19" s="286">
        <v>1.4</v>
      </c>
      <c r="H19" s="286">
        <f t="shared" si="4"/>
        <v>122923.13771565103</v>
      </c>
      <c r="I19" s="666">
        <f t="shared" si="5"/>
        <v>137673.91424152916</v>
      </c>
    </row>
    <row r="20" spans="2:9" ht="15">
      <c r="B20" s="990">
        <v>149.1099202831453</v>
      </c>
      <c r="C20" s="666">
        <f t="shared" si="0"/>
        <v>66.339314999999999</v>
      </c>
      <c r="D20" s="666">
        <f t="shared" si="1"/>
        <v>9891.8499712884659</v>
      </c>
      <c r="E20" s="666">
        <f t="shared" si="2"/>
        <v>6.16</v>
      </c>
      <c r="F20" s="666">
        <f t="shared" si="3"/>
        <v>60933.795823136948</v>
      </c>
      <c r="G20" s="286">
        <v>1.4</v>
      </c>
      <c r="H20" s="286">
        <f t="shared" si="4"/>
        <v>85307.314152391729</v>
      </c>
      <c r="I20" s="666">
        <f t="shared" si="5"/>
        <v>95544.191850678748</v>
      </c>
    </row>
    <row r="21" spans="2:9" ht="15">
      <c r="B21" s="990">
        <v>167.89542205110055</v>
      </c>
      <c r="C21" s="666">
        <f t="shared" si="0"/>
        <v>66.339314999999999</v>
      </c>
      <c r="D21" s="666">
        <f t="shared" si="1"/>
        <v>11138.067290505905</v>
      </c>
      <c r="E21" s="666">
        <f t="shared" si="2"/>
        <v>6.16</v>
      </c>
      <c r="F21" s="666">
        <f t="shared" si="3"/>
        <v>68610.494509516386</v>
      </c>
      <c r="G21" s="286">
        <v>1.4</v>
      </c>
      <c r="H21" s="286">
        <f t="shared" si="4"/>
        <v>96054.692313322928</v>
      </c>
      <c r="I21" s="666">
        <f t="shared" si="5"/>
        <v>107581.25539092169</v>
      </c>
    </row>
    <row r="22" spans="2:9" ht="15">
      <c r="B22" s="990">
        <v>219.55555191297771</v>
      </c>
      <c r="C22" s="666">
        <f t="shared" si="0"/>
        <v>66.339314999999999</v>
      </c>
      <c r="D22" s="666">
        <f t="shared" si="1"/>
        <v>14565.164918353881</v>
      </c>
      <c r="E22" s="666">
        <f t="shared" si="2"/>
        <v>6.16</v>
      </c>
      <c r="F22" s="666">
        <f t="shared" si="3"/>
        <v>89721.415897059909</v>
      </c>
      <c r="G22" s="286">
        <v>1.4</v>
      </c>
      <c r="H22" s="286">
        <f t="shared" si="4"/>
        <v>125609.98225588386</v>
      </c>
      <c r="I22" s="666">
        <f t="shared" si="5"/>
        <v>140683.18012658996</v>
      </c>
    </row>
    <row r="23" spans="2:9" ht="15">
      <c r="B23" s="990">
        <v>267.98164023611525</v>
      </c>
      <c r="C23" s="666">
        <f t="shared" si="0"/>
        <v>66.339314999999999</v>
      </c>
      <c r="D23" s="666">
        <f t="shared" si="1"/>
        <v>17777.718445840324</v>
      </c>
      <c r="E23" s="666">
        <f t="shared" si="2"/>
        <v>6.16</v>
      </c>
      <c r="F23" s="666">
        <f t="shared" si="3"/>
        <v>109510.7456263764</v>
      </c>
      <c r="G23" s="286">
        <v>1.4</v>
      </c>
      <c r="H23" s="286">
        <f t="shared" si="4"/>
        <v>153315.04387692697</v>
      </c>
      <c r="I23" s="666">
        <f t="shared" si="5"/>
        <v>171712.84914215823</v>
      </c>
    </row>
    <row r="24" spans="2:9" ht="15">
      <c r="B24" s="990">
        <v>374.71500000000003</v>
      </c>
      <c r="C24" s="666">
        <f t="shared" si="0"/>
        <v>66.339314999999999</v>
      </c>
      <c r="D24" s="666">
        <f t="shared" si="1"/>
        <v>24858.336420225001</v>
      </c>
      <c r="E24" s="666">
        <f t="shared" si="2"/>
        <v>6.16</v>
      </c>
      <c r="F24" s="666">
        <f t="shared" si="3"/>
        <v>153127.35234858602</v>
      </c>
      <c r="G24" s="286">
        <v>1.4</v>
      </c>
      <c r="H24" s="286">
        <f t="shared" si="4"/>
        <v>214378.29328802042</v>
      </c>
      <c r="I24" s="666">
        <f t="shared" si="5"/>
        <v>240103.68848258289</v>
      </c>
    </row>
    <row r="25" spans="2:9" ht="15">
      <c r="B25" s="990">
        <v>365.1239781696413</v>
      </c>
      <c r="C25" s="666">
        <f t="shared" si="0"/>
        <v>66.339314999999999</v>
      </c>
      <c r="D25" s="666">
        <f t="shared" si="1"/>
        <v>24222.074601848959</v>
      </c>
      <c r="E25" s="666">
        <f t="shared" si="2"/>
        <v>6.16</v>
      </c>
      <c r="F25" s="666">
        <f t="shared" si="3"/>
        <v>149207.97954738958</v>
      </c>
      <c r="G25" s="286">
        <v>1.4</v>
      </c>
      <c r="H25" s="286">
        <f t="shared" si="4"/>
        <v>208891.1713663454</v>
      </c>
      <c r="I25" s="666">
        <f t="shared" si="5"/>
        <v>233958.11193030686</v>
      </c>
    </row>
    <row r="26" spans="2:9" ht="15">
      <c r="B26" s="990">
        <v>224.41688269073879</v>
      </c>
      <c r="C26" s="666">
        <f t="shared" si="0"/>
        <v>66.339314999999999</v>
      </c>
      <c r="D26" s="666">
        <f t="shared" si="1"/>
        <v>14887.662272138969</v>
      </c>
      <c r="E26" s="666">
        <f t="shared" si="2"/>
        <v>6.16</v>
      </c>
      <c r="F26" s="666">
        <f t="shared" si="3"/>
        <v>91707.999596376045</v>
      </c>
      <c r="G26" s="286">
        <v>1.4</v>
      </c>
      <c r="H26" s="286">
        <f t="shared" si="4"/>
        <v>128391.19943492646</v>
      </c>
      <c r="I26" s="666">
        <f t="shared" si="5"/>
        <v>143798.14336711765</v>
      </c>
    </row>
    <row r="27" spans="2:9" ht="15">
      <c r="B27" s="990">
        <v>272.50621469589714</v>
      </c>
      <c r="C27" s="666">
        <f t="shared" si="0"/>
        <v>66.339314999999999</v>
      </c>
      <c r="D27" s="666">
        <f t="shared" si="1"/>
        <v>18077.875616168749</v>
      </c>
      <c r="E27" s="666">
        <f t="shared" si="2"/>
        <v>6.16</v>
      </c>
      <c r="F27" s="666">
        <f t="shared" si="3"/>
        <v>111359.7137955995</v>
      </c>
      <c r="G27" s="286">
        <v>1.4</v>
      </c>
      <c r="H27" s="286">
        <f t="shared" si="4"/>
        <v>155903.59931383928</v>
      </c>
      <c r="I27" s="666">
        <f t="shared" si="5"/>
        <v>174612.0312315</v>
      </c>
    </row>
    <row r="28" spans="2:9" ht="15">
      <c r="B28" s="990">
        <v>309.76399715894127</v>
      </c>
      <c r="C28" s="666">
        <f t="shared" si="0"/>
        <v>66.339314999999999</v>
      </c>
      <c r="D28" s="666">
        <f t="shared" si="1"/>
        <v>20549.531383186109</v>
      </c>
      <c r="E28" s="666">
        <f t="shared" si="2"/>
        <v>6.16</v>
      </c>
      <c r="F28" s="666">
        <f t="shared" si="3"/>
        <v>126585.11332042643</v>
      </c>
      <c r="G28" s="286">
        <v>1.4</v>
      </c>
      <c r="H28" s="286">
        <f t="shared" si="4"/>
        <v>177219.15864859699</v>
      </c>
      <c r="I28" s="666">
        <f t="shared" si="5"/>
        <v>198485.45768642865</v>
      </c>
    </row>
    <row r="29" spans="2:9" ht="15">
      <c r="B29" s="990">
        <v>358.41998179289362</v>
      </c>
      <c r="C29" s="666">
        <f t="shared" si="0"/>
        <v>66.339314999999999</v>
      </c>
      <c r="D29" s="666">
        <f t="shared" si="1"/>
        <v>23777.336074453033</v>
      </c>
      <c r="E29" s="666">
        <f t="shared" si="2"/>
        <v>6.16</v>
      </c>
      <c r="F29" s="666">
        <f t="shared" si="3"/>
        <v>146468.3902186307</v>
      </c>
      <c r="G29" s="286">
        <v>1.4</v>
      </c>
      <c r="H29" s="286">
        <f t="shared" si="4"/>
        <v>205055.74630608296</v>
      </c>
      <c r="I29" s="666">
        <f t="shared" si="5"/>
        <v>229662.43586281294</v>
      </c>
    </row>
    <row r="30" spans="2:9" ht="15">
      <c r="B30" s="990">
        <v>238.15669183506975</v>
      </c>
      <c r="C30" s="666">
        <f t="shared" si="0"/>
        <v>66.339314999999999</v>
      </c>
      <c r="D30" s="666">
        <f t="shared" si="1"/>
        <v>15799.15179900462</v>
      </c>
      <c r="E30" s="666">
        <f t="shared" si="2"/>
        <v>6.16</v>
      </c>
      <c r="F30" s="666">
        <f t="shared" si="3"/>
        <v>97322.775081868458</v>
      </c>
      <c r="G30" s="286">
        <v>1.4</v>
      </c>
      <c r="H30" s="286">
        <f t="shared" si="4"/>
        <v>136251.88511461584</v>
      </c>
      <c r="I30" s="666">
        <f t="shared" si="5"/>
        <v>152602.11132836976</v>
      </c>
    </row>
    <row r="31" spans="2:9" ht="15">
      <c r="B31" s="990">
        <v>285.10103974486719</v>
      </c>
      <c r="C31" s="666">
        <f t="shared" si="0"/>
        <v>66.339314999999999</v>
      </c>
      <c r="D31" s="666">
        <f t="shared" si="1"/>
        <v>18913.407682462264</v>
      </c>
      <c r="E31" s="666">
        <f t="shared" si="2"/>
        <v>6.16</v>
      </c>
      <c r="F31" s="666">
        <f t="shared" si="3"/>
        <v>116506.59132396756</v>
      </c>
      <c r="G31" s="286">
        <v>1.4</v>
      </c>
      <c r="H31" s="286">
        <f t="shared" si="4"/>
        <v>163109.22785355456</v>
      </c>
      <c r="I31" s="666">
        <f t="shared" si="5"/>
        <v>182682.33519598114</v>
      </c>
    </row>
    <row r="32" spans="2:9" ht="15">
      <c r="B32" s="990">
        <v>384.12000000000006</v>
      </c>
      <c r="C32" s="666">
        <f t="shared" si="0"/>
        <v>66.339314999999999</v>
      </c>
      <c r="D32" s="666">
        <f t="shared" si="1"/>
        <v>25482.257677800004</v>
      </c>
      <c r="E32" s="666">
        <f t="shared" si="2"/>
        <v>6.16</v>
      </c>
      <c r="F32" s="666">
        <f t="shared" si="3"/>
        <v>156970.70729524802</v>
      </c>
      <c r="G32" s="286">
        <v>1.4</v>
      </c>
      <c r="H32" s="286">
        <f t="shared" si="4"/>
        <v>219758.99021334722</v>
      </c>
      <c r="I32" s="666">
        <f t="shared" si="5"/>
        <v>246130.06903894892</v>
      </c>
    </row>
    <row r="33" spans="2:9" ht="15.75" thickBot="1">
      <c r="B33" s="991">
        <v>447.68878128611664</v>
      </c>
      <c r="C33" s="666">
        <f t="shared" si="0"/>
        <v>66.339314999999999</v>
      </c>
      <c r="D33" s="666">
        <f t="shared" si="1"/>
        <v>29699.367083705798</v>
      </c>
      <c r="E33" s="666">
        <f t="shared" si="2"/>
        <v>6.16</v>
      </c>
      <c r="F33" s="666">
        <f t="shared" si="3"/>
        <v>182948.10123562772</v>
      </c>
      <c r="G33" s="286">
        <v>1.4</v>
      </c>
      <c r="H33" s="286">
        <f t="shared" si="4"/>
        <v>256127.3417298788</v>
      </c>
      <c r="I33" s="666">
        <f t="shared" si="5"/>
        <v>286862.62273746426</v>
      </c>
    </row>
    <row r="34" spans="2:9" ht="12.75" thickBot="1">
      <c r="C34" s="666">
        <f t="shared" si="0"/>
        <v>66.339314999999999</v>
      </c>
      <c r="E34" s="666">
        <f t="shared" si="2"/>
        <v>6.16</v>
      </c>
      <c r="I34" s="666">
        <f t="shared" si="5"/>
        <v>0</v>
      </c>
    </row>
    <row r="35" spans="2:9" ht="15">
      <c r="B35" s="989">
        <v>36.441856064363584</v>
      </c>
      <c r="C35" s="666">
        <f t="shared" si="0"/>
        <v>66.339314999999999</v>
      </c>
      <c r="D35" s="666">
        <f t="shared" ref="D35:D52" si="6">B35*C35</f>
        <v>2417.5277686384761</v>
      </c>
      <c r="E35" s="666">
        <f t="shared" si="2"/>
        <v>6.16</v>
      </c>
      <c r="F35" s="666">
        <f t="shared" ref="F35:F52" si="7">D35*E35</f>
        <v>14891.971054813013</v>
      </c>
      <c r="G35" s="286">
        <v>1.4</v>
      </c>
      <c r="H35" s="286">
        <f t="shared" ref="H35:H52" si="8">F35*G35</f>
        <v>20848.759476738218</v>
      </c>
      <c r="I35" s="666">
        <f t="shared" si="5"/>
        <v>23350.610613946807</v>
      </c>
    </row>
    <row r="36" spans="2:9" ht="15">
      <c r="B36" s="990">
        <v>36.37745714103815</v>
      </c>
      <c r="C36" s="666">
        <f t="shared" si="0"/>
        <v>66.339314999999999</v>
      </c>
      <c r="D36" s="666">
        <f t="shared" si="6"/>
        <v>2413.2555881783292</v>
      </c>
      <c r="E36" s="666">
        <f t="shared" si="2"/>
        <v>6.16</v>
      </c>
      <c r="F36" s="666">
        <f t="shared" si="7"/>
        <v>14865.654423178508</v>
      </c>
      <c r="G36" s="286">
        <v>1.4</v>
      </c>
      <c r="H36" s="286">
        <f t="shared" si="8"/>
        <v>20811.916192449909</v>
      </c>
      <c r="I36" s="666">
        <f t="shared" si="5"/>
        <v>23309.346135543899</v>
      </c>
    </row>
    <row r="37" spans="2:9" ht="15">
      <c r="B37" s="990">
        <v>38.286543847986344</v>
      </c>
      <c r="C37" s="666">
        <f t="shared" si="0"/>
        <v>66.339314999999999</v>
      </c>
      <c r="D37" s="666">
        <f t="shared" si="6"/>
        <v>2539.9030925928782</v>
      </c>
      <c r="E37" s="666">
        <f t="shared" si="2"/>
        <v>6.16</v>
      </c>
      <c r="F37" s="666">
        <f t="shared" si="7"/>
        <v>15645.803050372131</v>
      </c>
      <c r="G37" s="286">
        <v>1.4</v>
      </c>
      <c r="H37" s="286">
        <f t="shared" si="8"/>
        <v>21904.124270520981</v>
      </c>
      <c r="I37" s="666">
        <f t="shared" si="5"/>
        <v>24532.619182983501</v>
      </c>
    </row>
    <row r="38" spans="2:9" ht="15">
      <c r="B38" s="990">
        <v>42.752027929577913</v>
      </c>
      <c r="C38" s="666">
        <f t="shared" si="0"/>
        <v>66.339314999999999</v>
      </c>
      <c r="D38" s="666">
        <f t="shared" si="6"/>
        <v>2836.1402477090669</v>
      </c>
      <c r="E38" s="666">
        <f t="shared" si="2"/>
        <v>6.16</v>
      </c>
      <c r="F38" s="666">
        <f t="shared" si="7"/>
        <v>17470.623925887852</v>
      </c>
      <c r="G38" s="286">
        <v>1.4</v>
      </c>
      <c r="H38" s="286">
        <f t="shared" si="8"/>
        <v>24458.873496242992</v>
      </c>
      <c r="I38" s="666">
        <f t="shared" si="5"/>
        <v>27393.938315792155</v>
      </c>
    </row>
    <row r="39" spans="2:9" ht="15">
      <c r="B39" s="990">
        <v>45.398657606531117</v>
      </c>
      <c r="C39" s="666">
        <f t="shared" si="0"/>
        <v>66.339314999999999</v>
      </c>
      <c r="D39" s="666">
        <f t="shared" si="6"/>
        <v>3011.7158475368137</v>
      </c>
      <c r="E39" s="666">
        <f t="shared" si="2"/>
        <v>6.16</v>
      </c>
      <c r="F39" s="666">
        <f t="shared" si="7"/>
        <v>18552.169620826771</v>
      </c>
      <c r="G39" s="286">
        <v>1.4</v>
      </c>
      <c r="H39" s="286">
        <f t="shared" si="8"/>
        <v>25973.03746915748</v>
      </c>
      <c r="I39" s="666">
        <f t="shared" si="5"/>
        <v>29089.80196545638</v>
      </c>
    </row>
    <row r="40" spans="2:9" ht="15">
      <c r="B40" s="990">
        <v>55.159984379927536</v>
      </c>
      <c r="C40" s="666">
        <f t="shared" si="0"/>
        <v>66.339314999999999</v>
      </c>
      <c r="D40" s="666">
        <f t="shared" si="6"/>
        <v>3659.2755791750924</v>
      </c>
      <c r="E40" s="666">
        <f t="shared" si="2"/>
        <v>6.16</v>
      </c>
      <c r="F40" s="666">
        <f t="shared" si="7"/>
        <v>22541.137567718568</v>
      </c>
      <c r="G40" s="286">
        <v>1.4</v>
      </c>
      <c r="H40" s="286">
        <f t="shared" si="8"/>
        <v>31557.592594805992</v>
      </c>
      <c r="I40" s="666">
        <f t="shared" si="5"/>
        <v>35344.503706182717</v>
      </c>
    </row>
    <row r="41" spans="2:9" ht="15">
      <c r="B41" s="990">
        <v>51.065578335033521</v>
      </c>
      <c r="C41" s="666">
        <f t="shared" si="0"/>
        <v>66.339314999999999</v>
      </c>
      <c r="D41" s="666">
        <f t="shared" si="6"/>
        <v>3387.6554868249641</v>
      </c>
      <c r="E41" s="666">
        <f t="shared" si="2"/>
        <v>6.16</v>
      </c>
      <c r="F41" s="666">
        <f t="shared" si="7"/>
        <v>20867.95779884178</v>
      </c>
      <c r="G41" s="286">
        <v>1.4</v>
      </c>
      <c r="H41" s="286">
        <f t="shared" si="8"/>
        <v>29215.140918378489</v>
      </c>
      <c r="I41" s="666">
        <f t="shared" si="5"/>
        <v>32720.957828583912</v>
      </c>
    </row>
    <row r="42" spans="2:9" ht="15">
      <c r="B42" s="990">
        <v>62.801313359381602</v>
      </c>
      <c r="C42" s="666">
        <f t="shared" si="0"/>
        <v>66.339314999999999</v>
      </c>
      <c r="D42" s="666">
        <f t="shared" si="6"/>
        <v>4166.1961093617247</v>
      </c>
      <c r="E42" s="666">
        <f t="shared" si="2"/>
        <v>6.16</v>
      </c>
      <c r="F42" s="666">
        <f t="shared" si="7"/>
        <v>25663.768033668224</v>
      </c>
      <c r="G42" s="286">
        <v>1.4</v>
      </c>
      <c r="H42" s="286">
        <f t="shared" si="8"/>
        <v>35929.275247135512</v>
      </c>
      <c r="I42" s="666">
        <f t="shared" si="5"/>
        <v>40240.788276791776</v>
      </c>
    </row>
    <row r="43" spans="2:9" ht="15">
      <c r="B43" s="990">
        <v>55.89180710172888</v>
      </c>
      <c r="C43" s="666">
        <f t="shared" si="0"/>
        <v>66.339314999999999</v>
      </c>
      <c r="D43" s="666">
        <f t="shared" si="6"/>
        <v>3707.8241972408291</v>
      </c>
      <c r="E43" s="666">
        <f t="shared" si="2"/>
        <v>6.16</v>
      </c>
      <c r="F43" s="666">
        <f t="shared" si="7"/>
        <v>22840.197055003508</v>
      </c>
      <c r="G43" s="286">
        <v>1.4</v>
      </c>
      <c r="H43" s="286">
        <f t="shared" si="8"/>
        <v>31976.275877004908</v>
      </c>
      <c r="I43" s="666">
        <f t="shared" si="5"/>
        <v>35813.428982245503</v>
      </c>
    </row>
    <row r="44" spans="2:9" ht="15">
      <c r="B44" s="990">
        <v>69.751599451002576</v>
      </c>
      <c r="C44" s="666">
        <f t="shared" si="0"/>
        <v>66.339314999999999</v>
      </c>
      <c r="D44" s="666">
        <f t="shared" si="6"/>
        <v>4627.2733277338866</v>
      </c>
      <c r="E44" s="666">
        <f t="shared" si="2"/>
        <v>6.16</v>
      </c>
      <c r="F44" s="666">
        <f t="shared" si="7"/>
        <v>28504.003698840741</v>
      </c>
      <c r="G44" s="286">
        <v>1.4</v>
      </c>
      <c r="H44" s="286">
        <f t="shared" si="8"/>
        <v>39905.605178377038</v>
      </c>
      <c r="I44" s="666">
        <f t="shared" si="5"/>
        <v>44694.277799782285</v>
      </c>
    </row>
    <row r="45" spans="2:9" ht="15">
      <c r="B45" s="990">
        <v>62.296824372643115</v>
      </c>
      <c r="C45" s="666">
        <f t="shared" si="0"/>
        <v>66.339314999999999</v>
      </c>
      <c r="D45" s="666">
        <f t="shared" si="6"/>
        <v>4132.7286555564488</v>
      </c>
      <c r="E45" s="666">
        <f t="shared" si="2"/>
        <v>6.16</v>
      </c>
      <c r="F45" s="666">
        <f t="shared" si="7"/>
        <v>25457.608518227724</v>
      </c>
      <c r="G45" s="286">
        <v>1.4</v>
      </c>
      <c r="H45" s="286">
        <f t="shared" si="8"/>
        <v>35640.65192551881</v>
      </c>
      <c r="I45" s="666">
        <f t="shared" si="5"/>
        <v>39917.530156581073</v>
      </c>
    </row>
    <row r="46" spans="2:9" ht="15">
      <c r="B46" s="990">
        <v>78.479591065022447</v>
      </c>
      <c r="C46" s="666">
        <f t="shared" si="0"/>
        <v>66.339314999999999</v>
      </c>
      <c r="D46" s="666">
        <f t="shared" si="6"/>
        <v>5206.2823127337097</v>
      </c>
      <c r="E46" s="666">
        <f t="shared" si="2"/>
        <v>6.16</v>
      </c>
      <c r="F46" s="666">
        <f t="shared" si="7"/>
        <v>32070.699046439651</v>
      </c>
      <c r="G46" s="286">
        <v>1.4</v>
      </c>
      <c r="H46" s="286">
        <f t="shared" si="8"/>
        <v>44898.978665015507</v>
      </c>
      <c r="I46" s="666">
        <f t="shared" si="5"/>
        <v>50286.856104817372</v>
      </c>
    </row>
    <row r="47" spans="2:9" ht="15">
      <c r="B47" s="990">
        <v>74.970680102396628</v>
      </c>
      <c r="C47" s="666">
        <f t="shared" si="0"/>
        <v>66.339314999999999</v>
      </c>
      <c r="D47" s="666">
        <f t="shared" si="6"/>
        <v>4973.5035630771217</v>
      </c>
      <c r="E47" s="666">
        <f t="shared" si="2"/>
        <v>6.16</v>
      </c>
      <c r="F47" s="666">
        <f t="shared" si="7"/>
        <v>30636.781948555072</v>
      </c>
      <c r="G47" s="286">
        <v>1.4</v>
      </c>
      <c r="H47" s="286">
        <f t="shared" si="8"/>
        <v>42891.4947279771</v>
      </c>
      <c r="I47" s="666">
        <f t="shared" si="5"/>
        <v>48038.474095334357</v>
      </c>
    </row>
    <row r="48" spans="2:9" ht="15">
      <c r="B48" s="990">
        <v>96.357027418779325</v>
      </c>
      <c r="C48" s="666">
        <f t="shared" si="0"/>
        <v>66.339314999999999</v>
      </c>
      <c r="D48" s="666">
        <f t="shared" si="6"/>
        <v>6392.2591943980387</v>
      </c>
      <c r="E48" s="666">
        <f t="shared" si="2"/>
        <v>6.16</v>
      </c>
      <c r="F48" s="666">
        <f t="shared" si="7"/>
        <v>39376.316637491916</v>
      </c>
      <c r="G48" s="286">
        <v>1.4</v>
      </c>
      <c r="H48" s="286">
        <f t="shared" si="8"/>
        <v>55126.84329248868</v>
      </c>
      <c r="I48" s="666">
        <f t="shared" si="5"/>
        <v>61742.064487587326</v>
      </c>
    </row>
    <row r="49" spans="2:9" ht="15">
      <c r="B49" s="990">
        <v>96.953409425048108</v>
      </c>
      <c r="C49" s="666">
        <f t="shared" si="0"/>
        <v>66.339314999999999</v>
      </c>
      <c r="D49" s="666">
        <f t="shared" si="6"/>
        <v>6431.8227681722356</v>
      </c>
      <c r="E49" s="666">
        <f t="shared" si="2"/>
        <v>6.16</v>
      </c>
      <c r="F49" s="666">
        <f t="shared" si="7"/>
        <v>39620.028251940974</v>
      </c>
      <c r="G49" s="286">
        <v>1.4</v>
      </c>
      <c r="H49" s="286">
        <f t="shared" si="8"/>
        <v>55468.03955271736</v>
      </c>
      <c r="I49" s="666">
        <f t="shared" si="5"/>
        <v>62124.204299043449</v>
      </c>
    </row>
    <row r="50" spans="2:9" ht="15">
      <c r="B50" s="990">
        <v>127.28917731817423</v>
      </c>
      <c r="C50" s="666">
        <f t="shared" si="0"/>
        <v>66.339314999999999</v>
      </c>
      <c r="D50" s="666">
        <f t="shared" si="6"/>
        <v>8444.2768302012155</v>
      </c>
      <c r="E50" s="666">
        <f t="shared" si="2"/>
        <v>6.16</v>
      </c>
      <c r="F50" s="666">
        <f t="shared" si="7"/>
        <v>52016.745274039487</v>
      </c>
      <c r="G50" s="286">
        <v>1.4</v>
      </c>
      <c r="H50" s="286">
        <f t="shared" si="8"/>
        <v>72823.443383655278</v>
      </c>
      <c r="I50" s="666">
        <f t="shared" si="5"/>
        <v>81562.25658969392</v>
      </c>
    </row>
    <row r="51" spans="2:9" ht="15">
      <c r="B51" s="990">
        <v>140.79191546505621</v>
      </c>
      <c r="C51" s="666">
        <f t="shared" si="0"/>
        <v>66.339314999999999</v>
      </c>
      <c r="D51" s="666">
        <f t="shared" si="6"/>
        <v>9340.0392294897356</v>
      </c>
      <c r="E51" s="666">
        <f t="shared" si="2"/>
        <v>6.16</v>
      </c>
      <c r="F51" s="666">
        <f t="shared" si="7"/>
        <v>57534.64165365677</v>
      </c>
      <c r="G51" s="286">
        <v>1.4</v>
      </c>
      <c r="H51" s="286">
        <f t="shared" si="8"/>
        <v>80548.498315119476</v>
      </c>
      <c r="I51" s="666">
        <f t="shared" si="5"/>
        <v>90214.318112933819</v>
      </c>
    </row>
    <row r="52" spans="2:9" ht="15.75" thickBot="1">
      <c r="B52" s="991">
        <v>187.29199763700137</v>
      </c>
      <c r="C52" s="666">
        <f t="shared" si="0"/>
        <v>66.339314999999999</v>
      </c>
      <c r="D52" s="666">
        <f t="shared" si="6"/>
        <v>12424.822828220289</v>
      </c>
      <c r="E52" s="666">
        <f t="shared" si="2"/>
        <v>6.16</v>
      </c>
      <c r="F52" s="666">
        <f t="shared" si="7"/>
        <v>76536.908621836978</v>
      </c>
      <c r="G52" s="286">
        <v>1.4</v>
      </c>
      <c r="H52" s="286">
        <f t="shared" si="8"/>
        <v>107151.67207057176</v>
      </c>
      <c r="I52" s="666">
        <f t="shared" si="5"/>
        <v>120009.87271904039</v>
      </c>
    </row>
    <row r="53" spans="2:9" ht="12.75" thickBot="1">
      <c r="C53" s="666">
        <f t="shared" si="0"/>
        <v>66.339314999999999</v>
      </c>
      <c r="E53" s="666">
        <f t="shared" si="2"/>
        <v>6.16</v>
      </c>
      <c r="I53" s="666">
        <f t="shared" si="5"/>
        <v>0</v>
      </c>
    </row>
    <row r="54" spans="2:9" ht="15">
      <c r="B54" s="989">
        <v>241.78220000000005</v>
      </c>
      <c r="C54" s="666">
        <f t="shared" si="0"/>
        <v>66.339314999999999</v>
      </c>
      <c r="D54" s="666">
        <f t="shared" ref="D54:D61" si="9">B54*C54</f>
        <v>16039.665527193003</v>
      </c>
      <c r="E54" s="666">
        <f t="shared" si="2"/>
        <v>6.16</v>
      </c>
      <c r="F54" s="666">
        <f t="shared" ref="F54:F61" si="10">D54*E54</f>
        <v>98804.339647508896</v>
      </c>
      <c r="G54" s="286">
        <v>1.4</v>
      </c>
      <c r="H54" s="286">
        <f t="shared" ref="H54:H61" si="11">F54*G54</f>
        <v>138326.07550651245</v>
      </c>
      <c r="I54" s="666">
        <f t="shared" si="5"/>
        <v>154925.20456729396</v>
      </c>
    </row>
    <row r="55" spans="2:9" ht="15">
      <c r="B55" s="990">
        <v>168.27766934000007</v>
      </c>
      <c r="C55" s="666">
        <f t="shared" si="0"/>
        <v>66.339314999999999</v>
      </c>
      <c r="D55" s="666">
        <f t="shared" si="9"/>
        <v>11163.425313812108</v>
      </c>
      <c r="E55" s="666">
        <f t="shared" si="2"/>
        <v>6.16</v>
      </c>
      <c r="F55" s="666">
        <f t="shared" si="10"/>
        <v>68766.699933082578</v>
      </c>
      <c r="G55" s="286">
        <v>1.4</v>
      </c>
      <c r="H55" s="286">
        <f t="shared" si="11"/>
        <v>96273.379906315604</v>
      </c>
      <c r="I55" s="666">
        <f t="shared" si="5"/>
        <v>107826.18549507349</v>
      </c>
    </row>
    <row r="56" spans="2:9" ht="15">
      <c r="B56" s="990">
        <v>325.28430000000003</v>
      </c>
      <c r="C56" s="666">
        <f t="shared" si="0"/>
        <v>66.339314999999999</v>
      </c>
      <c r="D56" s="666">
        <f t="shared" si="9"/>
        <v>21579.1376422545</v>
      </c>
      <c r="E56" s="666">
        <f t="shared" si="2"/>
        <v>6.16</v>
      </c>
      <c r="F56" s="666">
        <f t="shared" si="10"/>
        <v>132927.48787628772</v>
      </c>
      <c r="G56" s="286">
        <v>1.4</v>
      </c>
      <c r="H56" s="286">
        <f t="shared" si="11"/>
        <v>186098.4830268028</v>
      </c>
      <c r="I56" s="666">
        <f t="shared" si="5"/>
        <v>208430.30099001917</v>
      </c>
    </row>
    <row r="57" spans="2:9" ht="15">
      <c r="B57" s="990">
        <v>395.07710000000003</v>
      </c>
      <c r="C57" s="666">
        <f t="shared" si="0"/>
        <v>66.339314999999999</v>
      </c>
      <c r="D57" s="666">
        <f t="shared" si="9"/>
        <v>26209.144186186502</v>
      </c>
      <c r="E57" s="666">
        <f t="shared" si="2"/>
        <v>6.16</v>
      </c>
      <c r="F57" s="666">
        <f t="shared" si="10"/>
        <v>161448.32818690885</v>
      </c>
      <c r="G57" s="286">
        <v>1.4</v>
      </c>
      <c r="H57" s="286">
        <f t="shared" si="11"/>
        <v>226027.65946167239</v>
      </c>
      <c r="I57" s="666">
        <f t="shared" si="5"/>
        <v>253150.97859707309</v>
      </c>
    </row>
    <row r="58" spans="2:9" ht="15">
      <c r="B58" s="990">
        <v>395.07710000000003</v>
      </c>
      <c r="C58" s="666">
        <f t="shared" si="0"/>
        <v>66.339314999999999</v>
      </c>
      <c r="D58" s="666">
        <f t="shared" si="9"/>
        <v>26209.144186186502</v>
      </c>
      <c r="E58" s="666">
        <f t="shared" si="2"/>
        <v>6.16</v>
      </c>
      <c r="F58" s="666">
        <f t="shared" si="10"/>
        <v>161448.32818690885</v>
      </c>
      <c r="G58" s="286">
        <v>1.4</v>
      </c>
      <c r="H58" s="286">
        <f t="shared" si="11"/>
        <v>226027.65946167239</v>
      </c>
      <c r="I58" s="666">
        <f t="shared" si="5"/>
        <v>253150.97859707309</v>
      </c>
    </row>
    <row r="59" spans="2:9" ht="15">
      <c r="B59" s="990">
        <v>520.9534000000001</v>
      </c>
      <c r="C59" s="666">
        <f t="shared" si="0"/>
        <v>66.339314999999999</v>
      </c>
      <c r="D59" s="666">
        <f t="shared" si="9"/>
        <v>34559.691702921009</v>
      </c>
      <c r="E59" s="666">
        <f t="shared" si="2"/>
        <v>6.16</v>
      </c>
      <c r="F59" s="666">
        <f t="shared" si="10"/>
        <v>212887.70088999343</v>
      </c>
      <c r="G59" s="286">
        <v>1.4</v>
      </c>
      <c r="H59" s="286">
        <f t="shared" si="11"/>
        <v>298042.78124599077</v>
      </c>
      <c r="I59" s="666">
        <f t="shared" si="5"/>
        <v>333807.91499550972</v>
      </c>
    </row>
    <row r="60" spans="2:9" ht="15">
      <c r="B60" s="990">
        <v>836.26730000000009</v>
      </c>
      <c r="C60" s="666">
        <f t="shared" si="0"/>
        <v>66.339314999999999</v>
      </c>
      <c r="D60" s="666">
        <f t="shared" si="9"/>
        <v>55477.399838899502</v>
      </c>
      <c r="E60" s="666">
        <f t="shared" si="2"/>
        <v>6.16</v>
      </c>
      <c r="F60" s="666">
        <f t="shared" si="10"/>
        <v>341740.78300762095</v>
      </c>
      <c r="G60" s="286">
        <v>1.4</v>
      </c>
      <c r="H60" s="286">
        <f t="shared" si="11"/>
        <v>478437.09621066932</v>
      </c>
      <c r="I60" s="666">
        <f t="shared" si="5"/>
        <v>535849.54775594966</v>
      </c>
    </row>
    <row r="61" spans="2:9" ht="15.75" thickBot="1">
      <c r="B61" s="991">
        <v>793.89310000000023</v>
      </c>
      <c r="C61" s="666">
        <f t="shared" si="0"/>
        <v>66.339314999999999</v>
      </c>
      <c r="D61" s="666">
        <f t="shared" si="9"/>
        <v>52666.324437226518</v>
      </c>
      <c r="E61" s="666">
        <f t="shared" si="2"/>
        <v>6.16</v>
      </c>
      <c r="F61" s="666">
        <f t="shared" si="10"/>
        <v>324424.55853331537</v>
      </c>
      <c r="G61" s="286">
        <v>1.4</v>
      </c>
      <c r="H61" s="286">
        <f t="shared" si="11"/>
        <v>454194.38194664149</v>
      </c>
      <c r="I61" s="666">
        <f t="shared" si="5"/>
        <v>508697.70778023853</v>
      </c>
    </row>
    <row r="62" spans="2:9" ht="12.75" thickBot="1">
      <c r="C62" s="666">
        <f t="shared" si="0"/>
        <v>66.339314999999999</v>
      </c>
      <c r="E62" s="666">
        <f t="shared" si="2"/>
        <v>6.16</v>
      </c>
      <c r="I62" s="666">
        <f t="shared" si="5"/>
        <v>0</v>
      </c>
    </row>
    <row r="63" spans="2:9" ht="15">
      <c r="B63" s="989">
        <v>99.080850000000012</v>
      </c>
      <c r="C63" s="666">
        <f t="shared" si="0"/>
        <v>66.339314999999999</v>
      </c>
      <c r="D63" s="666">
        <f t="shared" ref="D63:D70" si="12">B63*C63</f>
        <v>6572.9557186177508</v>
      </c>
      <c r="E63" s="666">
        <f t="shared" si="2"/>
        <v>6.16</v>
      </c>
      <c r="F63" s="666">
        <f t="shared" ref="F63:F70" si="13">D63*E63</f>
        <v>40489.407226685347</v>
      </c>
      <c r="G63" s="286">
        <v>1.4</v>
      </c>
      <c r="H63" s="286">
        <f t="shared" ref="H63:H70" si="14">F63*G63</f>
        <v>56685.170117359485</v>
      </c>
      <c r="I63" s="666">
        <f t="shared" si="5"/>
        <v>63487.39053144263</v>
      </c>
    </row>
    <row r="64" spans="2:9" ht="15">
      <c r="B64" s="990">
        <v>115.76880700000001</v>
      </c>
      <c r="C64" s="666">
        <f t="shared" si="0"/>
        <v>66.339314999999999</v>
      </c>
      <c r="D64" s="666">
        <f t="shared" si="12"/>
        <v>7680.0233547472053</v>
      </c>
      <c r="E64" s="666">
        <f t="shared" si="2"/>
        <v>6.16</v>
      </c>
      <c r="F64" s="666">
        <f t="shared" si="13"/>
        <v>47308.943865242785</v>
      </c>
      <c r="G64" s="286">
        <v>1.4</v>
      </c>
      <c r="H64" s="286">
        <f t="shared" si="14"/>
        <v>66232.521411339898</v>
      </c>
      <c r="I64" s="666">
        <f t="shared" si="5"/>
        <v>74180.423980700696</v>
      </c>
    </row>
    <row r="65" spans="2:9" ht="15">
      <c r="B65" s="990">
        <v>140.83190000000005</v>
      </c>
      <c r="C65" s="666">
        <f t="shared" si="0"/>
        <v>66.339314999999999</v>
      </c>
      <c r="D65" s="666">
        <f t="shared" si="12"/>
        <v>9342.6917761485038</v>
      </c>
      <c r="E65" s="666">
        <f t="shared" si="2"/>
        <v>6.16</v>
      </c>
      <c r="F65" s="666">
        <f t="shared" si="13"/>
        <v>57550.981341074781</v>
      </c>
      <c r="G65" s="286">
        <v>1.4</v>
      </c>
      <c r="H65" s="286">
        <f t="shared" si="14"/>
        <v>80571.373877504695</v>
      </c>
      <c r="I65" s="666">
        <f t="shared" si="5"/>
        <v>90239.938742805272</v>
      </c>
    </row>
    <row r="66" spans="2:9" ht="15">
      <c r="B66" s="990">
        <v>141.21</v>
      </c>
      <c r="C66" s="666">
        <f t="shared" si="0"/>
        <v>66.339314999999999</v>
      </c>
      <c r="D66" s="666">
        <f t="shared" si="12"/>
        <v>9367.7746711500004</v>
      </c>
      <c r="E66" s="666">
        <f t="shared" si="2"/>
        <v>6.16</v>
      </c>
      <c r="F66" s="666">
        <f t="shared" si="13"/>
        <v>57705.491974284007</v>
      </c>
      <c r="G66" s="286">
        <v>1.4</v>
      </c>
      <c r="H66" s="286">
        <f t="shared" si="14"/>
        <v>80787.688763997605</v>
      </c>
      <c r="I66" s="666">
        <f t="shared" si="5"/>
        <v>90482.211415677331</v>
      </c>
    </row>
    <row r="67" spans="2:9" ht="15">
      <c r="B67" s="990">
        <v>147.93581000000003</v>
      </c>
      <c r="C67" s="666">
        <f t="shared" si="0"/>
        <v>66.339314999999999</v>
      </c>
      <c r="D67" s="666">
        <f t="shared" si="12"/>
        <v>9813.9602993701519</v>
      </c>
      <c r="E67" s="666">
        <f t="shared" si="2"/>
        <v>6.16</v>
      </c>
      <c r="F67" s="666">
        <f t="shared" si="13"/>
        <v>60453.995444120141</v>
      </c>
      <c r="G67" s="286">
        <v>1.4</v>
      </c>
      <c r="H67" s="286">
        <f t="shared" si="14"/>
        <v>84635.593621768188</v>
      </c>
      <c r="I67" s="666">
        <f t="shared" si="5"/>
        <v>94791.864856380387</v>
      </c>
    </row>
    <row r="68" spans="2:9" ht="15">
      <c r="B68" s="990">
        <v>184.45240000000001</v>
      </c>
      <c r="C68" s="666">
        <f t="shared" ref="C68:C131" si="15">C67</f>
        <v>66.339314999999999</v>
      </c>
      <c r="D68" s="666">
        <f t="shared" si="12"/>
        <v>12236.445866106</v>
      </c>
      <c r="E68" s="666">
        <f t="shared" ref="E68:E131" si="16">E67</f>
        <v>6.16</v>
      </c>
      <c r="F68" s="666">
        <f t="shared" si="13"/>
        <v>75376.50653521296</v>
      </c>
      <c r="G68" s="286">
        <v>1.4</v>
      </c>
      <c r="H68" s="286">
        <f t="shared" si="14"/>
        <v>105527.10914929814</v>
      </c>
      <c r="I68" s="666">
        <f t="shared" ref="I68:I131" si="17">H68*1.12</f>
        <v>118190.36224721393</v>
      </c>
    </row>
    <row r="69" spans="2:9" ht="15">
      <c r="B69" s="990">
        <v>226.82660000000004</v>
      </c>
      <c r="C69" s="666">
        <f t="shared" si="15"/>
        <v>66.339314999999999</v>
      </c>
      <c r="D69" s="666">
        <f t="shared" si="12"/>
        <v>15047.521267779002</v>
      </c>
      <c r="E69" s="666">
        <f t="shared" si="16"/>
        <v>6.16</v>
      </c>
      <c r="F69" s="666">
        <f t="shared" si="13"/>
        <v>92692.731009518655</v>
      </c>
      <c r="G69" s="286">
        <v>1.4</v>
      </c>
      <c r="H69" s="286">
        <f t="shared" si="14"/>
        <v>129769.82341332611</v>
      </c>
      <c r="I69" s="666">
        <f t="shared" si="17"/>
        <v>145342.20222292526</v>
      </c>
    </row>
    <row r="70" spans="2:9" ht="15">
      <c r="B70" s="990">
        <v>267.95450000000005</v>
      </c>
      <c r="C70" s="666">
        <f t="shared" si="15"/>
        <v>66.339314999999999</v>
      </c>
      <c r="D70" s="666">
        <f t="shared" si="12"/>
        <v>17775.917981167502</v>
      </c>
      <c r="E70" s="666">
        <f t="shared" si="16"/>
        <v>6.16</v>
      </c>
      <c r="F70" s="666">
        <f t="shared" si="13"/>
        <v>109499.65476399181</v>
      </c>
      <c r="G70" s="286">
        <v>1.4</v>
      </c>
      <c r="H70" s="286">
        <f t="shared" si="14"/>
        <v>153299.51666958854</v>
      </c>
      <c r="I70" s="666">
        <f t="shared" si="17"/>
        <v>171695.45866993919</v>
      </c>
    </row>
    <row r="71" spans="2:9" ht="12.75" thickBot="1">
      <c r="C71" s="666">
        <f t="shared" si="15"/>
        <v>66.339314999999999</v>
      </c>
      <c r="E71" s="666">
        <f t="shared" si="16"/>
        <v>6.16</v>
      </c>
      <c r="I71" s="666">
        <f t="shared" si="17"/>
        <v>0</v>
      </c>
    </row>
    <row r="72" spans="2:9" ht="15">
      <c r="B72" s="989">
        <v>107.18180000000001</v>
      </c>
      <c r="C72" s="666">
        <f t="shared" si="15"/>
        <v>66.339314999999999</v>
      </c>
      <c r="D72" s="666">
        <f t="shared" ref="D72:D79" si="18">B72*C72</f>
        <v>7110.3671924670007</v>
      </c>
      <c r="E72" s="666">
        <f t="shared" si="16"/>
        <v>6.16</v>
      </c>
      <c r="F72" s="666">
        <f t="shared" ref="F72:F79" si="19">D72*E72</f>
        <v>43799.861905596728</v>
      </c>
      <c r="G72" s="286">
        <v>1.4</v>
      </c>
      <c r="H72" s="286">
        <f t="shared" ref="H72:H79" si="20">F72*G72</f>
        <v>61319.806667835415</v>
      </c>
      <c r="I72" s="666">
        <f t="shared" si="17"/>
        <v>68678.183467975672</v>
      </c>
    </row>
    <row r="73" spans="2:9" ht="15">
      <c r="B73" s="990">
        <v>119.64480000000002</v>
      </c>
      <c r="C73" s="666">
        <f t="shared" si="15"/>
        <v>66.339314999999999</v>
      </c>
      <c r="D73" s="666">
        <f t="shared" si="18"/>
        <v>7937.1540753120007</v>
      </c>
      <c r="E73" s="666">
        <f t="shared" si="16"/>
        <v>6.16</v>
      </c>
      <c r="F73" s="666">
        <f t="shared" si="19"/>
        <v>48892.869103921927</v>
      </c>
      <c r="G73" s="286">
        <v>1.4</v>
      </c>
      <c r="H73" s="286">
        <f t="shared" si="20"/>
        <v>68450.016745490691</v>
      </c>
      <c r="I73" s="666">
        <f t="shared" si="17"/>
        <v>76664.018754949575</v>
      </c>
    </row>
    <row r="74" spans="2:9" ht="15">
      <c r="B74" s="990">
        <v>134.60040000000004</v>
      </c>
      <c r="C74" s="666">
        <f t="shared" si="15"/>
        <v>66.339314999999999</v>
      </c>
      <c r="D74" s="666">
        <f t="shared" si="18"/>
        <v>8929.2983347260015</v>
      </c>
      <c r="E74" s="666">
        <f t="shared" si="16"/>
        <v>6.16</v>
      </c>
      <c r="F74" s="666">
        <f t="shared" si="19"/>
        <v>55004.477741912167</v>
      </c>
      <c r="G74" s="286">
        <v>1.4</v>
      </c>
      <c r="H74" s="286">
        <f t="shared" si="20"/>
        <v>77006.268838677031</v>
      </c>
      <c r="I74" s="666">
        <f t="shared" si="17"/>
        <v>86247.021099318285</v>
      </c>
    </row>
    <row r="75" spans="2:9" ht="15">
      <c r="B75" s="990">
        <v>147.06340000000003</v>
      </c>
      <c r="C75" s="666">
        <f t="shared" si="15"/>
        <v>66.339314999999999</v>
      </c>
      <c r="D75" s="666">
        <f t="shared" si="18"/>
        <v>9756.0852175710024</v>
      </c>
      <c r="E75" s="666">
        <f t="shared" si="16"/>
        <v>6.16</v>
      </c>
      <c r="F75" s="666">
        <f t="shared" si="19"/>
        <v>60097.484940237373</v>
      </c>
      <c r="G75" s="286">
        <v>1.4</v>
      </c>
      <c r="H75" s="286">
        <f t="shared" si="20"/>
        <v>84136.478916332315</v>
      </c>
      <c r="I75" s="666">
        <f t="shared" si="17"/>
        <v>94232.856386292202</v>
      </c>
    </row>
    <row r="76" spans="2:9" ht="15">
      <c r="B76" s="990">
        <v>160.77270000000001</v>
      </c>
      <c r="C76" s="666">
        <f t="shared" si="15"/>
        <v>66.339314999999999</v>
      </c>
      <c r="D76" s="666">
        <f t="shared" si="18"/>
        <v>10665.550788700501</v>
      </c>
      <c r="E76" s="666">
        <f t="shared" si="16"/>
        <v>6.16</v>
      </c>
      <c r="F76" s="666">
        <f t="shared" si="19"/>
        <v>65699.792858395085</v>
      </c>
      <c r="G76" s="286">
        <v>1.4</v>
      </c>
      <c r="H76" s="286">
        <f t="shared" si="20"/>
        <v>91979.710001753119</v>
      </c>
      <c r="I76" s="666">
        <f t="shared" si="17"/>
        <v>103017.27520196351</v>
      </c>
    </row>
    <row r="77" spans="2:9" ht="15">
      <c r="B77" s="990">
        <v>196.91540000000006</v>
      </c>
      <c r="C77" s="666">
        <f t="shared" si="15"/>
        <v>66.339314999999999</v>
      </c>
      <c r="D77" s="666">
        <f t="shared" si="18"/>
        <v>13063.232748951004</v>
      </c>
      <c r="E77" s="666">
        <f t="shared" si="16"/>
        <v>6.16</v>
      </c>
      <c r="F77" s="666">
        <f t="shared" si="19"/>
        <v>80469.513733538188</v>
      </c>
      <c r="G77" s="286">
        <v>1.4</v>
      </c>
      <c r="H77" s="286">
        <f t="shared" si="20"/>
        <v>112657.31922695346</v>
      </c>
      <c r="I77" s="666">
        <f t="shared" si="17"/>
        <v>126176.19753418789</v>
      </c>
    </row>
    <row r="78" spans="2:9" ht="15">
      <c r="B78" s="990">
        <v>270.44710000000003</v>
      </c>
      <c r="C78" s="666">
        <f t="shared" si="15"/>
        <v>66.339314999999999</v>
      </c>
      <c r="D78" s="666">
        <f t="shared" si="18"/>
        <v>17941.275357736504</v>
      </c>
      <c r="E78" s="666">
        <f t="shared" si="16"/>
        <v>6.16</v>
      </c>
      <c r="F78" s="666">
        <f t="shared" si="19"/>
        <v>110518.25620365687</v>
      </c>
      <c r="G78" s="286">
        <v>1.4</v>
      </c>
      <c r="H78" s="286">
        <f t="shared" si="20"/>
        <v>154725.55868511961</v>
      </c>
      <c r="I78" s="666">
        <f t="shared" si="17"/>
        <v>173292.62572733397</v>
      </c>
    </row>
    <row r="79" spans="2:9" ht="15">
      <c r="B79" s="990">
        <v>315.31390000000005</v>
      </c>
      <c r="C79" s="666">
        <f t="shared" si="15"/>
        <v>66.339314999999999</v>
      </c>
      <c r="D79" s="666">
        <f t="shared" si="18"/>
        <v>20917.708135978504</v>
      </c>
      <c r="E79" s="666">
        <f t="shared" si="16"/>
        <v>6.16</v>
      </c>
      <c r="F79" s="666">
        <f t="shared" si="19"/>
        <v>128853.08211762759</v>
      </c>
      <c r="G79" s="286">
        <v>1.4</v>
      </c>
      <c r="H79" s="286">
        <f t="shared" si="20"/>
        <v>180394.31496467863</v>
      </c>
      <c r="I79" s="666">
        <f t="shared" si="17"/>
        <v>202041.63276044009</v>
      </c>
    </row>
    <row r="80" spans="2:9" ht="12.75" thickBot="1">
      <c r="C80" s="666">
        <f t="shared" si="15"/>
        <v>66.339314999999999</v>
      </c>
      <c r="E80" s="666">
        <f t="shared" si="16"/>
        <v>6.16</v>
      </c>
      <c r="I80" s="666">
        <f t="shared" si="17"/>
        <v>0</v>
      </c>
    </row>
    <row r="81" spans="2:9" ht="13.5" thickBot="1">
      <c r="B81" s="1006">
        <v>12.374999999999998</v>
      </c>
      <c r="C81" s="666">
        <f t="shared" si="15"/>
        <v>66.339314999999999</v>
      </c>
      <c r="D81" s="666">
        <f t="shared" ref="D81:D89" si="21">B81*C81</f>
        <v>820.94902312499983</v>
      </c>
      <c r="E81" s="666">
        <f t="shared" si="16"/>
        <v>6.16</v>
      </c>
      <c r="F81" s="666">
        <f t="shared" ref="F81:F89" si="22">D81*E81</f>
        <v>5057.0459824499994</v>
      </c>
      <c r="G81" s="286">
        <v>1.4</v>
      </c>
      <c r="H81" s="286">
        <f t="shared" ref="H81:H89" si="23">F81*G81</f>
        <v>7079.8643754299992</v>
      </c>
      <c r="I81" s="666">
        <f t="shared" si="17"/>
        <v>7929.4481004815998</v>
      </c>
    </row>
    <row r="82" spans="2:9" ht="15">
      <c r="B82" s="989">
        <v>26.674993566899065</v>
      </c>
      <c r="C82" s="666">
        <f t="shared" si="15"/>
        <v>66.339314999999999</v>
      </c>
      <c r="D82" s="666">
        <f t="shared" si="21"/>
        <v>1769.6008008574906</v>
      </c>
      <c r="E82" s="666">
        <f t="shared" si="16"/>
        <v>6.16</v>
      </c>
      <c r="F82" s="666">
        <f t="shared" si="22"/>
        <v>10900.740933282143</v>
      </c>
      <c r="G82" s="286">
        <v>1.4</v>
      </c>
      <c r="H82" s="286">
        <f t="shared" si="23"/>
        <v>15261.037306594999</v>
      </c>
      <c r="I82" s="666">
        <f t="shared" si="17"/>
        <v>17092.361783386401</v>
      </c>
    </row>
    <row r="83" spans="2:9" ht="15">
      <c r="B83" s="990">
        <v>27.888608806759724</v>
      </c>
      <c r="C83" s="666">
        <f t="shared" si="15"/>
        <v>66.339314999999999</v>
      </c>
      <c r="D83" s="666">
        <f t="shared" si="21"/>
        <v>1850.1112045434074</v>
      </c>
      <c r="E83" s="666">
        <f t="shared" si="16"/>
        <v>6.16</v>
      </c>
      <c r="F83" s="666">
        <f t="shared" si="22"/>
        <v>11396.68501998739</v>
      </c>
      <c r="G83" s="286">
        <v>1.4</v>
      </c>
      <c r="H83" s="286">
        <f t="shared" si="23"/>
        <v>15955.359027982344</v>
      </c>
      <c r="I83" s="666">
        <f t="shared" si="17"/>
        <v>17870.002111340225</v>
      </c>
    </row>
    <row r="84" spans="2:9" ht="15">
      <c r="B84" s="990">
        <v>28.211341519929288</v>
      </c>
      <c r="C84" s="666">
        <f t="shared" si="15"/>
        <v>66.339314999999999</v>
      </c>
      <c r="D84" s="666">
        <f t="shared" si="21"/>
        <v>1871.5210716631677</v>
      </c>
      <c r="E84" s="666">
        <f t="shared" si="16"/>
        <v>6.16</v>
      </c>
      <c r="F84" s="666">
        <f t="shared" si="22"/>
        <v>11528.569801445114</v>
      </c>
      <c r="G84" s="286">
        <v>1.4</v>
      </c>
      <c r="H84" s="286">
        <f t="shared" si="23"/>
        <v>16139.997722023158</v>
      </c>
      <c r="I84" s="666">
        <f t="shared" si="17"/>
        <v>18076.797448665937</v>
      </c>
    </row>
    <row r="85" spans="2:9" ht="15">
      <c r="B85" s="990">
        <v>29.048527523159908</v>
      </c>
      <c r="C85" s="666">
        <f t="shared" si="15"/>
        <v>66.339314999999999</v>
      </c>
      <c r="D85" s="666">
        <f t="shared" si="21"/>
        <v>1927.059417645075</v>
      </c>
      <c r="E85" s="666">
        <f t="shared" si="16"/>
        <v>6.16</v>
      </c>
      <c r="F85" s="666">
        <f t="shared" si="22"/>
        <v>11870.686012693663</v>
      </c>
      <c r="G85" s="286">
        <v>1.4</v>
      </c>
      <c r="H85" s="286">
        <f t="shared" si="23"/>
        <v>16618.960417771126</v>
      </c>
      <c r="I85" s="666">
        <f t="shared" si="17"/>
        <v>18613.235667903664</v>
      </c>
    </row>
    <row r="86" spans="2:9" ht="15">
      <c r="B86" s="990">
        <v>29.371075712193871</v>
      </c>
      <c r="C86" s="666">
        <f t="shared" si="15"/>
        <v>66.339314999999999</v>
      </c>
      <c r="D86" s="666">
        <f t="shared" si="21"/>
        <v>1948.4570435600785</v>
      </c>
      <c r="E86" s="666">
        <f t="shared" si="16"/>
        <v>6.16</v>
      </c>
      <c r="F86" s="666">
        <f t="shared" si="22"/>
        <v>12002.495388330084</v>
      </c>
      <c r="G86" s="286">
        <v>1.4</v>
      </c>
      <c r="H86" s="286">
        <f t="shared" si="23"/>
        <v>16803.493543662116</v>
      </c>
      <c r="I86" s="666">
        <f t="shared" si="17"/>
        <v>18819.912768901573</v>
      </c>
    </row>
    <row r="87" spans="2:9" ht="15">
      <c r="B87" s="990">
        <v>32.633831477925362</v>
      </c>
      <c r="C87" s="666">
        <f t="shared" si="15"/>
        <v>66.339314999999999</v>
      </c>
      <c r="D87" s="666">
        <f t="shared" si="21"/>
        <v>2164.9060260710062</v>
      </c>
      <c r="E87" s="666">
        <f t="shared" si="16"/>
        <v>6.16</v>
      </c>
      <c r="F87" s="666">
        <f t="shared" si="22"/>
        <v>13335.821120597398</v>
      </c>
      <c r="G87" s="286">
        <v>1.4</v>
      </c>
      <c r="H87" s="286">
        <f t="shared" si="23"/>
        <v>18670.149568836358</v>
      </c>
      <c r="I87" s="666">
        <f t="shared" si="17"/>
        <v>20910.567517096722</v>
      </c>
    </row>
    <row r="88" spans="2:9" ht="15">
      <c r="B88" s="990">
        <v>36.568808669658416</v>
      </c>
      <c r="C88" s="666">
        <f t="shared" si="15"/>
        <v>66.339314999999999</v>
      </c>
      <c r="D88" s="666">
        <f t="shared" si="21"/>
        <v>2425.9497175112006</v>
      </c>
      <c r="E88" s="666">
        <f t="shared" si="16"/>
        <v>6.16</v>
      </c>
      <c r="F88" s="666">
        <f t="shared" si="22"/>
        <v>14943.850259868996</v>
      </c>
      <c r="G88" s="286">
        <v>1.4</v>
      </c>
      <c r="H88" s="286">
        <f t="shared" si="23"/>
        <v>20921.390363816594</v>
      </c>
      <c r="I88" s="666">
        <f t="shared" si="17"/>
        <v>23431.957207474588</v>
      </c>
    </row>
    <row r="89" spans="2:9" ht="15">
      <c r="B89" s="990">
        <v>38.419954798027284</v>
      </c>
      <c r="C89" s="666">
        <f t="shared" si="15"/>
        <v>66.339314999999999</v>
      </c>
      <c r="D89" s="666">
        <f t="shared" si="21"/>
        <v>2548.7534836320933</v>
      </c>
      <c r="E89" s="666">
        <f t="shared" si="16"/>
        <v>6.16</v>
      </c>
      <c r="F89" s="666">
        <f t="shared" si="22"/>
        <v>15700.321459173696</v>
      </c>
      <c r="G89" s="286">
        <v>1.4</v>
      </c>
      <c r="H89" s="286">
        <f t="shared" si="23"/>
        <v>21980.450042843175</v>
      </c>
      <c r="I89" s="666">
        <f t="shared" si="17"/>
        <v>24618.104047984358</v>
      </c>
    </row>
    <row r="90" spans="2:9">
      <c r="C90" s="666">
        <f t="shared" si="15"/>
        <v>66.339314999999999</v>
      </c>
      <c r="E90" s="666">
        <f t="shared" si="16"/>
        <v>6.16</v>
      </c>
      <c r="I90" s="666">
        <f t="shared" si="17"/>
        <v>0</v>
      </c>
    </row>
    <row r="91" spans="2:9">
      <c r="B91" s="670">
        <v>3.3840000000000003</v>
      </c>
      <c r="C91" s="666">
        <f t="shared" si="15"/>
        <v>66.339314999999999</v>
      </c>
      <c r="D91" s="666">
        <f t="shared" ref="D91:D99" si="24">B91*C91</f>
        <v>224.49224196000003</v>
      </c>
      <c r="E91" s="666">
        <f t="shared" si="16"/>
        <v>6.16</v>
      </c>
      <c r="F91" s="666">
        <f t="shared" ref="F91:F99" si="25">D91*E91</f>
        <v>1382.8722104736003</v>
      </c>
      <c r="G91" s="286">
        <v>1.4</v>
      </c>
      <c r="H91" s="286">
        <f t="shared" ref="H91:H99" si="26">F91*G91</f>
        <v>1936.0210946630402</v>
      </c>
      <c r="I91" s="666">
        <f t="shared" si="17"/>
        <v>2168.3436260226053</v>
      </c>
    </row>
    <row r="92" spans="2:9">
      <c r="B92" s="670">
        <v>4.6530000000000005</v>
      </c>
      <c r="C92" s="666">
        <f t="shared" si="15"/>
        <v>66.339314999999999</v>
      </c>
      <c r="D92" s="666">
        <f t="shared" si="24"/>
        <v>308.67683269500003</v>
      </c>
      <c r="E92" s="666">
        <f t="shared" si="16"/>
        <v>6.16</v>
      </c>
      <c r="F92" s="666">
        <f t="shared" si="25"/>
        <v>1901.4492894012003</v>
      </c>
      <c r="G92" s="286">
        <v>1.4</v>
      </c>
      <c r="H92" s="286">
        <f t="shared" si="26"/>
        <v>2662.0290051616803</v>
      </c>
      <c r="I92" s="666">
        <f t="shared" si="17"/>
        <v>2981.472485781082</v>
      </c>
    </row>
    <row r="93" spans="2:9">
      <c r="B93" s="670">
        <v>5.4990000000000006</v>
      </c>
      <c r="C93" s="666">
        <f t="shared" si="15"/>
        <v>66.339314999999999</v>
      </c>
      <c r="D93" s="666">
        <f t="shared" si="24"/>
        <v>364.79989318500003</v>
      </c>
      <c r="E93" s="666">
        <f t="shared" si="16"/>
        <v>6.16</v>
      </c>
      <c r="F93" s="666">
        <f t="shared" si="25"/>
        <v>2247.1673420196003</v>
      </c>
      <c r="G93" s="286">
        <v>1.4</v>
      </c>
      <c r="H93" s="286">
        <f t="shared" si="26"/>
        <v>3146.0342788274402</v>
      </c>
      <c r="I93" s="666">
        <f t="shared" si="17"/>
        <v>3523.5583922867331</v>
      </c>
    </row>
    <row r="94" spans="2:9">
      <c r="B94" s="670">
        <v>5.9220000000000006</v>
      </c>
      <c r="C94" s="666">
        <f t="shared" si="15"/>
        <v>66.339314999999999</v>
      </c>
      <c r="D94" s="666">
        <f t="shared" si="24"/>
        <v>392.86142343000006</v>
      </c>
      <c r="E94" s="666">
        <f t="shared" si="16"/>
        <v>6.16</v>
      </c>
      <c r="F94" s="666">
        <f t="shared" si="25"/>
        <v>2420.0263683288003</v>
      </c>
      <c r="G94" s="286">
        <v>1.4</v>
      </c>
      <c r="H94" s="286">
        <f t="shared" si="26"/>
        <v>3388.0369156603201</v>
      </c>
      <c r="I94" s="666">
        <f t="shared" si="17"/>
        <v>3794.6013455395587</v>
      </c>
    </row>
    <row r="95" spans="2:9">
      <c r="B95" s="670">
        <v>6.3450000000000006</v>
      </c>
      <c r="C95" s="666">
        <f t="shared" si="15"/>
        <v>66.339314999999999</v>
      </c>
      <c r="D95" s="666">
        <f t="shared" si="24"/>
        <v>420.92295367500003</v>
      </c>
      <c r="E95" s="666">
        <f t="shared" si="16"/>
        <v>6.16</v>
      </c>
      <c r="F95" s="666">
        <f t="shared" si="25"/>
        <v>2592.8853946380004</v>
      </c>
      <c r="G95" s="286">
        <v>1.4</v>
      </c>
      <c r="H95" s="286">
        <f t="shared" si="26"/>
        <v>3630.0395524932005</v>
      </c>
      <c r="I95" s="666">
        <f t="shared" si="17"/>
        <v>4065.6442987923851</v>
      </c>
    </row>
    <row r="96" spans="2:9">
      <c r="B96" s="670">
        <v>7.1910000000000007</v>
      </c>
      <c r="C96" s="666">
        <f t="shared" si="15"/>
        <v>66.339314999999999</v>
      </c>
      <c r="D96" s="666">
        <f t="shared" si="24"/>
        <v>477.04601416500003</v>
      </c>
      <c r="E96" s="666">
        <f t="shared" si="16"/>
        <v>6.16</v>
      </c>
      <c r="F96" s="666">
        <f t="shared" si="25"/>
        <v>2938.6034472564002</v>
      </c>
      <c r="G96" s="286">
        <v>1.4</v>
      </c>
      <c r="H96" s="286">
        <f t="shared" si="26"/>
        <v>4114.0448261589599</v>
      </c>
      <c r="I96" s="666">
        <f t="shared" si="17"/>
        <v>4607.7302052980358</v>
      </c>
    </row>
    <row r="97" spans="2:9">
      <c r="B97" s="670">
        <v>8.4600000000000009</v>
      </c>
      <c r="C97" s="666">
        <f t="shared" si="15"/>
        <v>66.339314999999999</v>
      </c>
      <c r="D97" s="666">
        <f t="shared" si="24"/>
        <v>561.2306049</v>
      </c>
      <c r="E97" s="666">
        <f t="shared" si="16"/>
        <v>6.16</v>
      </c>
      <c r="F97" s="666">
        <f t="shared" si="25"/>
        <v>3457.180526184</v>
      </c>
      <c r="G97" s="286">
        <v>1.4</v>
      </c>
      <c r="H97" s="286">
        <f t="shared" si="26"/>
        <v>4840.0527366575998</v>
      </c>
      <c r="I97" s="666">
        <f t="shared" si="17"/>
        <v>5420.859065056512</v>
      </c>
    </row>
    <row r="98" spans="2:9">
      <c r="B98" s="670">
        <v>10.575000000000001</v>
      </c>
      <c r="C98" s="666">
        <f t="shared" si="15"/>
        <v>66.339314999999999</v>
      </c>
      <c r="D98" s="666">
        <f t="shared" si="24"/>
        <v>701.53825612500009</v>
      </c>
      <c r="E98" s="666">
        <f t="shared" si="16"/>
        <v>6.16</v>
      </c>
      <c r="F98" s="666">
        <f t="shared" si="25"/>
        <v>4321.4756577300004</v>
      </c>
      <c r="G98" s="286">
        <v>1.4</v>
      </c>
      <c r="H98" s="286">
        <f t="shared" si="26"/>
        <v>6050.0659208220004</v>
      </c>
      <c r="I98" s="666">
        <f t="shared" si="17"/>
        <v>6776.0738313206411</v>
      </c>
    </row>
    <row r="99" spans="2:9">
      <c r="B99" s="670">
        <v>13.959000000000001</v>
      </c>
      <c r="C99" s="666">
        <f t="shared" si="15"/>
        <v>66.339314999999999</v>
      </c>
      <c r="D99" s="666">
        <f t="shared" si="24"/>
        <v>926.03049808500009</v>
      </c>
      <c r="E99" s="666">
        <f t="shared" si="16"/>
        <v>6.16</v>
      </c>
      <c r="F99" s="666">
        <f t="shared" si="25"/>
        <v>5704.3478682036011</v>
      </c>
      <c r="G99" s="286">
        <v>1.4</v>
      </c>
      <c r="H99" s="286">
        <f t="shared" si="26"/>
        <v>7986.0870154850409</v>
      </c>
      <c r="I99" s="666">
        <f t="shared" si="17"/>
        <v>8944.4174573432465</v>
      </c>
    </row>
    <row r="100" spans="2:9" ht="12.75" thickBot="1">
      <c r="C100" s="666">
        <f t="shared" si="15"/>
        <v>66.339314999999999</v>
      </c>
      <c r="E100" s="666">
        <f t="shared" si="16"/>
        <v>6.16</v>
      </c>
      <c r="I100" s="666">
        <f t="shared" si="17"/>
        <v>0</v>
      </c>
    </row>
    <row r="101" spans="2:9" ht="15">
      <c r="B101" s="878">
        <v>2.2102300962522192</v>
      </c>
      <c r="C101" s="666">
        <f t="shared" si="15"/>
        <v>66.339314999999999</v>
      </c>
      <c r="D101" s="666">
        <f t="shared" ref="D101:D109" si="27">B101*C101</f>
        <v>146.6251505777563</v>
      </c>
      <c r="E101" s="666">
        <f t="shared" si="16"/>
        <v>6.16</v>
      </c>
      <c r="F101" s="666">
        <f t="shared" ref="F101:F109" si="28">D101*E101</f>
        <v>903.21092755897882</v>
      </c>
      <c r="G101" s="286">
        <v>1.4</v>
      </c>
      <c r="H101" s="286">
        <f t="shared" ref="H101:H109" si="29">F101*G101</f>
        <v>1264.4952985825703</v>
      </c>
      <c r="I101" s="666">
        <f t="shared" si="17"/>
        <v>1416.2347344124789</v>
      </c>
    </row>
    <row r="102" spans="2:9" ht="15">
      <c r="B102" s="879">
        <v>2.9344873284938258</v>
      </c>
      <c r="C102" s="666">
        <f t="shared" si="15"/>
        <v>66.339314999999999</v>
      </c>
      <c r="D102" s="666">
        <f t="shared" si="27"/>
        <v>194.67187924846039</v>
      </c>
      <c r="E102" s="666">
        <f t="shared" si="16"/>
        <v>6.16</v>
      </c>
      <c r="F102" s="666">
        <f t="shared" si="28"/>
        <v>1199.1787761705159</v>
      </c>
      <c r="G102" s="286">
        <v>1.4</v>
      </c>
      <c r="H102" s="286">
        <f t="shared" si="29"/>
        <v>1678.8502866387221</v>
      </c>
      <c r="I102" s="666">
        <f t="shared" si="17"/>
        <v>1880.312321035369</v>
      </c>
    </row>
    <row r="103" spans="2:9" ht="15">
      <c r="B103" s="879">
        <v>3.7043220222293614</v>
      </c>
      <c r="C103" s="666">
        <f t="shared" si="15"/>
        <v>66.339314999999999</v>
      </c>
      <c r="D103" s="666">
        <f t="shared" si="27"/>
        <v>245.7421854941106</v>
      </c>
      <c r="E103" s="666">
        <f t="shared" si="16"/>
        <v>6.16</v>
      </c>
      <c r="F103" s="666">
        <f t="shared" si="28"/>
        <v>1513.7718626437213</v>
      </c>
      <c r="G103" s="286">
        <v>1.4</v>
      </c>
      <c r="H103" s="286">
        <f t="shared" si="29"/>
        <v>2119.2806077012096</v>
      </c>
      <c r="I103" s="666">
        <f t="shared" si="17"/>
        <v>2373.5942806253552</v>
      </c>
    </row>
    <row r="104" spans="2:9" ht="15">
      <c r="B104" s="879">
        <v>11.86933049852461</v>
      </c>
      <c r="C104" s="666">
        <f t="shared" si="15"/>
        <v>66.339314999999999</v>
      </c>
      <c r="D104" s="666">
        <f t="shared" si="27"/>
        <v>787.40325478073112</v>
      </c>
      <c r="E104" s="666">
        <f t="shared" si="16"/>
        <v>6.16</v>
      </c>
      <c r="F104" s="666">
        <f t="shared" si="28"/>
        <v>4850.4040494493038</v>
      </c>
      <c r="G104" s="286">
        <v>1.4</v>
      </c>
      <c r="H104" s="286">
        <f t="shared" si="29"/>
        <v>6790.5656692290249</v>
      </c>
      <c r="I104" s="666">
        <f t="shared" si="17"/>
        <v>7605.4335495365085</v>
      </c>
    </row>
    <row r="105" spans="2:9" ht="15">
      <c r="B105" s="879">
        <v>4.5195496533232262</v>
      </c>
      <c r="C105" s="666">
        <f t="shared" si="15"/>
        <v>66.339314999999999</v>
      </c>
      <c r="D105" s="666">
        <f t="shared" si="27"/>
        <v>299.82382810995028</v>
      </c>
      <c r="E105" s="666">
        <f t="shared" si="16"/>
        <v>6.16</v>
      </c>
      <c r="F105" s="666">
        <f t="shared" si="28"/>
        <v>1846.9147811572939</v>
      </c>
      <c r="G105" s="286">
        <v>1.4</v>
      </c>
      <c r="H105" s="286">
        <f t="shared" si="29"/>
        <v>2585.6806936202111</v>
      </c>
      <c r="I105" s="666">
        <f t="shared" si="17"/>
        <v>2895.9623768546367</v>
      </c>
    </row>
    <row r="106" spans="2:9" ht="15">
      <c r="B106" s="879">
        <v>13.126677958523159</v>
      </c>
      <c r="C106" s="666">
        <f t="shared" si="15"/>
        <v>66.339314999999999</v>
      </c>
      <c r="D106" s="666">
        <f t="shared" si="27"/>
        <v>870.81482399402478</v>
      </c>
      <c r="E106" s="666">
        <f t="shared" si="16"/>
        <v>6.16</v>
      </c>
      <c r="F106" s="666">
        <f t="shared" si="28"/>
        <v>5364.2193158031923</v>
      </c>
      <c r="G106" s="286">
        <v>1.4</v>
      </c>
      <c r="H106" s="286">
        <f t="shared" si="29"/>
        <v>7509.9070421244687</v>
      </c>
      <c r="I106" s="666">
        <f t="shared" si="17"/>
        <v>8411.0958871794064</v>
      </c>
    </row>
    <row r="107" spans="2:9" ht="15">
      <c r="B107" s="879">
        <v>13.692982530688633</v>
      </c>
      <c r="C107" s="666">
        <f t="shared" si="15"/>
        <v>66.339314999999999</v>
      </c>
      <c r="D107" s="666">
        <f t="shared" si="27"/>
        <v>908.38308139285039</v>
      </c>
      <c r="E107" s="666">
        <f t="shared" si="16"/>
        <v>6.16</v>
      </c>
      <c r="F107" s="666">
        <f t="shared" si="28"/>
        <v>5595.6397813799585</v>
      </c>
      <c r="G107" s="286">
        <v>1.4</v>
      </c>
      <c r="H107" s="286">
        <f t="shared" si="29"/>
        <v>7833.8956939319414</v>
      </c>
      <c r="I107" s="666">
        <f t="shared" si="17"/>
        <v>8773.9631772037756</v>
      </c>
    </row>
    <row r="108" spans="2:9" ht="15">
      <c r="B108" s="879">
        <v>7.5093942224979386</v>
      </c>
      <c r="C108" s="666">
        <f t="shared" si="15"/>
        <v>66.339314999999999</v>
      </c>
      <c r="D108" s="666">
        <f t="shared" si="27"/>
        <v>498.16806878547084</v>
      </c>
      <c r="E108" s="666">
        <f t="shared" si="16"/>
        <v>6.16</v>
      </c>
      <c r="F108" s="666">
        <f t="shared" si="28"/>
        <v>3068.7153037185003</v>
      </c>
      <c r="G108" s="286">
        <v>1.4</v>
      </c>
      <c r="H108" s="286">
        <f t="shared" si="29"/>
        <v>4296.2014252058998</v>
      </c>
      <c r="I108" s="666">
        <f t="shared" si="17"/>
        <v>4811.7455962306085</v>
      </c>
    </row>
    <row r="109" spans="2:9" ht="15.75" thickBot="1">
      <c r="B109" s="915">
        <v>18.409603960835813</v>
      </c>
      <c r="C109" s="666">
        <f t="shared" si="15"/>
        <v>66.339314999999999</v>
      </c>
      <c r="D109" s="666">
        <f t="shared" si="27"/>
        <v>1221.2805161831348</v>
      </c>
      <c r="E109" s="666">
        <f t="shared" si="16"/>
        <v>6.16</v>
      </c>
      <c r="F109" s="666">
        <f t="shared" si="28"/>
        <v>7523.08797968811</v>
      </c>
      <c r="G109" s="286">
        <v>1.4</v>
      </c>
      <c r="H109" s="286">
        <f t="shared" si="29"/>
        <v>10532.323171563354</v>
      </c>
      <c r="I109" s="666">
        <f t="shared" si="17"/>
        <v>11796.201952150957</v>
      </c>
    </row>
    <row r="110" spans="2:9" ht="12.75" thickBot="1">
      <c r="C110" s="666">
        <f t="shared" si="15"/>
        <v>66.339314999999999</v>
      </c>
      <c r="E110" s="666">
        <f t="shared" si="16"/>
        <v>6.16</v>
      </c>
      <c r="I110" s="666">
        <f t="shared" si="17"/>
        <v>0</v>
      </c>
    </row>
    <row r="111" spans="2:9" ht="15">
      <c r="B111" s="878">
        <v>28.999813151360726</v>
      </c>
      <c r="C111" s="666">
        <f t="shared" si="15"/>
        <v>66.339314999999999</v>
      </c>
      <c r="D111" s="666">
        <f t="shared" ref="D111:D119" si="30">B111*C111</f>
        <v>1923.8277395892619</v>
      </c>
      <c r="E111" s="666">
        <f t="shared" si="16"/>
        <v>6.16</v>
      </c>
      <c r="F111" s="666">
        <f t="shared" ref="F111:F119" si="31">D111*E111</f>
        <v>11850.778875869853</v>
      </c>
      <c r="G111" s="286">
        <v>1.4</v>
      </c>
      <c r="H111" s="286">
        <f t="shared" ref="H111:H119" si="32">F111*G111</f>
        <v>16591.090426217794</v>
      </c>
      <c r="I111" s="666">
        <f t="shared" si="17"/>
        <v>18582.021277363932</v>
      </c>
    </row>
    <row r="112" spans="2:9" ht="15">
      <c r="B112" s="879">
        <v>23.176231431731406</v>
      </c>
      <c r="C112" s="666">
        <f t="shared" si="15"/>
        <v>66.339314999999999</v>
      </c>
      <c r="D112" s="666">
        <f t="shared" si="30"/>
        <v>1537.4953174625307</v>
      </c>
      <c r="E112" s="666">
        <f t="shared" si="16"/>
        <v>6.16</v>
      </c>
      <c r="F112" s="666">
        <f t="shared" si="31"/>
        <v>9470.9711555691902</v>
      </c>
      <c r="G112" s="286">
        <v>1.4</v>
      </c>
      <c r="H112" s="286">
        <f t="shared" si="32"/>
        <v>13259.359617796865</v>
      </c>
      <c r="I112" s="666">
        <f t="shared" si="17"/>
        <v>14850.482771932489</v>
      </c>
    </row>
    <row r="113" spans="2:9" ht="15">
      <c r="B113" s="879">
        <v>25.907188638655164</v>
      </c>
      <c r="C113" s="666">
        <f t="shared" si="15"/>
        <v>66.339314999999999</v>
      </c>
      <c r="D113" s="666">
        <f t="shared" si="30"/>
        <v>1718.6651478641661</v>
      </c>
      <c r="E113" s="666">
        <f t="shared" si="16"/>
        <v>6.16</v>
      </c>
      <c r="F113" s="666">
        <f t="shared" si="31"/>
        <v>10586.977310843264</v>
      </c>
      <c r="G113" s="286">
        <v>1.4</v>
      </c>
      <c r="H113" s="286">
        <f t="shared" si="32"/>
        <v>14821.768235180569</v>
      </c>
      <c r="I113" s="666">
        <f t="shared" si="17"/>
        <v>16600.380423402239</v>
      </c>
    </row>
    <row r="114" spans="2:9" ht="15">
      <c r="B114" s="879">
        <v>28.342907228614195</v>
      </c>
      <c r="C114" s="666">
        <f t="shared" si="15"/>
        <v>66.339314999999999</v>
      </c>
      <c r="D114" s="666">
        <f t="shared" si="30"/>
        <v>1880.249050654814</v>
      </c>
      <c r="E114" s="666">
        <f t="shared" si="16"/>
        <v>6.16</v>
      </c>
      <c r="F114" s="666">
        <f t="shared" si="31"/>
        <v>11582.334152033654</v>
      </c>
      <c r="G114" s="286">
        <v>1.4</v>
      </c>
      <c r="H114" s="286">
        <f t="shared" si="32"/>
        <v>16215.267812847114</v>
      </c>
      <c r="I114" s="666">
        <f t="shared" si="17"/>
        <v>18161.099950388769</v>
      </c>
    </row>
    <row r="115" spans="2:9" ht="15">
      <c r="B115" s="879">
        <v>29.911362381239336</v>
      </c>
      <c r="C115" s="666">
        <f t="shared" si="15"/>
        <v>66.339314999999999</v>
      </c>
      <c r="D115" s="666">
        <f t="shared" si="30"/>
        <v>1984.2992910881865</v>
      </c>
      <c r="E115" s="666">
        <f t="shared" si="16"/>
        <v>6.16</v>
      </c>
      <c r="F115" s="666">
        <f t="shared" si="31"/>
        <v>12223.283633103229</v>
      </c>
      <c r="G115" s="286">
        <v>1.4</v>
      </c>
      <c r="H115" s="286">
        <f t="shared" si="32"/>
        <v>17112.597086344518</v>
      </c>
      <c r="I115" s="666">
        <f t="shared" si="17"/>
        <v>19166.108736705861</v>
      </c>
    </row>
    <row r="116" spans="2:9" ht="15">
      <c r="B116" s="879">
        <v>31.51672236098506</v>
      </c>
      <c r="C116" s="666">
        <f t="shared" si="15"/>
        <v>66.339314999999999</v>
      </c>
      <c r="D116" s="666">
        <f t="shared" si="30"/>
        <v>2090.7977724729317</v>
      </c>
      <c r="E116" s="666">
        <f t="shared" si="16"/>
        <v>6.16</v>
      </c>
      <c r="F116" s="666">
        <f t="shared" si="31"/>
        <v>12879.314278433259</v>
      </c>
      <c r="G116" s="286">
        <v>1.4</v>
      </c>
      <c r="H116" s="286">
        <f t="shared" si="32"/>
        <v>18031.039989806563</v>
      </c>
      <c r="I116" s="666">
        <f t="shared" si="17"/>
        <v>20194.76478858335</v>
      </c>
    </row>
    <row r="117" spans="2:9" ht="15">
      <c r="B117" s="879">
        <v>40.909000863175571</v>
      </c>
      <c r="C117" s="666">
        <f t="shared" si="15"/>
        <v>66.339314999999999</v>
      </c>
      <c r="D117" s="666">
        <f t="shared" si="30"/>
        <v>2713.8750945974762</v>
      </c>
      <c r="E117" s="666">
        <f t="shared" si="16"/>
        <v>6.16</v>
      </c>
      <c r="F117" s="666">
        <f t="shared" si="31"/>
        <v>16717.470582720453</v>
      </c>
      <c r="G117" s="286">
        <v>1.4</v>
      </c>
      <c r="H117" s="286">
        <f t="shared" si="32"/>
        <v>23404.458815808634</v>
      </c>
      <c r="I117" s="666">
        <f t="shared" si="17"/>
        <v>26212.993873705673</v>
      </c>
    </row>
    <row r="118" spans="2:9" ht="15">
      <c r="B118" s="879">
        <v>44.894722192199431</v>
      </c>
      <c r="C118" s="666">
        <f t="shared" si="15"/>
        <v>66.339314999999999</v>
      </c>
      <c r="D118" s="666">
        <f t="shared" si="30"/>
        <v>2978.2851173458084</v>
      </c>
      <c r="E118" s="666">
        <f t="shared" si="16"/>
        <v>6.16</v>
      </c>
      <c r="F118" s="666">
        <f t="shared" si="31"/>
        <v>18346.236322850182</v>
      </c>
      <c r="G118" s="286">
        <v>1.4</v>
      </c>
      <c r="H118" s="286">
        <f t="shared" si="32"/>
        <v>25684.730851990254</v>
      </c>
      <c r="I118" s="666">
        <f t="shared" si="17"/>
        <v>28766.898554229087</v>
      </c>
    </row>
    <row r="119" spans="2:9" ht="15.75" thickBot="1">
      <c r="B119" s="915">
        <v>56.058432396178354</v>
      </c>
      <c r="C119" s="666">
        <f t="shared" si="15"/>
        <v>66.339314999999999</v>
      </c>
      <c r="D119" s="666">
        <f t="shared" si="30"/>
        <v>3718.8780051362805</v>
      </c>
      <c r="E119" s="666">
        <f t="shared" si="16"/>
        <v>6.16</v>
      </c>
      <c r="F119" s="666">
        <f t="shared" si="31"/>
        <v>22908.28851163949</v>
      </c>
      <c r="G119" s="286">
        <v>1.4</v>
      </c>
      <c r="H119" s="286">
        <f t="shared" si="32"/>
        <v>32071.603916295284</v>
      </c>
      <c r="I119" s="666">
        <f t="shared" si="17"/>
        <v>35920.196386250718</v>
      </c>
    </row>
    <row r="120" spans="2:9">
      <c r="C120" s="666">
        <f t="shared" si="15"/>
        <v>66.339314999999999</v>
      </c>
      <c r="E120" s="666">
        <f t="shared" si="16"/>
        <v>6.16</v>
      </c>
      <c r="I120" s="666">
        <f t="shared" si="17"/>
        <v>0</v>
      </c>
    </row>
    <row r="121" spans="2:9">
      <c r="B121" s="670">
        <v>3.3840000000000003</v>
      </c>
      <c r="C121" s="666">
        <f t="shared" si="15"/>
        <v>66.339314999999999</v>
      </c>
      <c r="D121" s="666">
        <f t="shared" ref="D121:D129" si="33">B121*C121</f>
        <v>224.49224196000003</v>
      </c>
      <c r="E121" s="666">
        <f t="shared" si="16"/>
        <v>6.16</v>
      </c>
      <c r="F121" s="666">
        <f t="shared" ref="F121:F129" si="34">D121*E121</f>
        <v>1382.8722104736003</v>
      </c>
      <c r="G121" s="286">
        <v>1.4</v>
      </c>
      <c r="H121" s="286">
        <f t="shared" ref="H121:H129" si="35">F121*G121</f>
        <v>1936.0210946630402</v>
      </c>
      <c r="I121" s="666">
        <f t="shared" si="17"/>
        <v>2168.3436260226053</v>
      </c>
    </row>
    <row r="122" spans="2:9">
      <c r="B122" s="670">
        <v>5.0760000000000005</v>
      </c>
      <c r="C122" s="666">
        <f t="shared" si="15"/>
        <v>66.339314999999999</v>
      </c>
      <c r="D122" s="666">
        <f t="shared" si="33"/>
        <v>336.73836294</v>
      </c>
      <c r="E122" s="666">
        <f t="shared" si="16"/>
        <v>6.16</v>
      </c>
      <c r="F122" s="666">
        <f t="shared" si="34"/>
        <v>2074.3083157104002</v>
      </c>
      <c r="G122" s="286">
        <v>1.4</v>
      </c>
      <c r="H122" s="286">
        <f t="shared" si="35"/>
        <v>2904.0316419945602</v>
      </c>
      <c r="I122" s="666">
        <f t="shared" si="17"/>
        <v>3252.5154390339076</v>
      </c>
    </row>
    <row r="123" spans="2:9">
      <c r="B123" s="670">
        <v>5.8232405927647832</v>
      </c>
      <c r="C123" s="666">
        <f t="shared" si="15"/>
        <v>66.339314999999999</v>
      </c>
      <c r="D123" s="666">
        <f t="shared" si="33"/>
        <v>386.30979200420967</v>
      </c>
      <c r="E123" s="666">
        <f t="shared" si="16"/>
        <v>6.16</v>
      </c>
      <c r="F123" s="666">
        <f t="shared" si="34"/>
        <v>2379.6683187459316</v>
      </c>
      <c r="G123" s="286">
        <v>1.4</v>
      </c>
      <c r="H123" s="286">
        <f t="shared" si="35"/>
        <v>3331.5356462443042</v>
      </c>
      <c r="I123" s="666">
        <f t="shared" si="17"/>
        <v>3731.319923793621</v>
      </c>
    </row>
    <row r="124" spans="2:9">
      <c r="B124" s="670">
        <v>5.8232405927647832</v>
      </c>
      <c r="C124" s="666">
        <f t="shared" si="15"/>
        <v>66.339314999999999</v>
      </c>
      <c r="D124" s="666">
        <f t="shared" si="33"/>
        <v>386.30979200420967</v>
      </c>
      <c r="E124" s="666">
        <f t="shared" si="16"/>
        <v>6.16</v>
      </c>
      <c r="F124" s="666">
        <f t="shared" si="34"/>
        <v>2379.6683187459316</v>
      </c>
      <c r="G124" s="286">
        <v>1.4</v>
      </c>
      <c r="H124" s="286">
        <f t="shared" si="35"/>
        <v>3331.5356462443042</v>
      </c>
      <c r="I124" s="666">
        <f t="shared" si="17"/>
        <v>3731.319923793621</v>
      </c>
    </row>
    <row r="125" spans="2:9">
      <c r="B125" s="670">
        <v>6.7549590876071486</v>
      </c>
      <c r="C125" s="666">
        <f t="shared" si="15"/>
        <v>66.339314999999999</v>
      </c>
      <c r="D125" s="666">
        <f t="shared" si="33"/>
        <v>448.11935872488323</v>
      </c>
      <c r="E125" s="666">
        <f t="shared" si="16"/>
        <v>6.16</v>
      </c>
      <c r="F125" s="666">
        <f t="shared" si="34"/>
        <v>2760.4152497452806</v>
      </c>
      <c r="G125" s="286">
        <v>1.4</v>
      </c>
      <c r="H125" s="286">
        <f t="shared" si="35"/>
        <v>3864.5813496433925</v>
      </c>
      <c r="I125" s="666">
        <f t="shared" si="17"/>
        <v>4328.3311116005998</v>
      </c>
    </row>
    <row r="126" spans="2:9">
      <c r="B126" s="670">
        <v>6.9878887113177415</v>
      </c>
      <c r="C126" s="666">
        <f t="shared" si="15"/>
        <v>66.339314999999999</v>
      </c>
      <c r="D126" s="666">
        <f t="shared" si="33"/>
        <v>463.57175040505172</v>
      </c>
      <c r="E126" s="666">
        <f t="shared" si="16"/>
        <v>6.16</v>
      </c>
      <c r="F126" s="666">
        <f t="shared" si="34"/>
        <v>2855.6019824951186</v>
      </c>
      <c r="G126" s="286">
        <v>1.4</v>
      </c>
      <c r="H126" s="286">
        <f t="shared" si="35"/>
        <v>3997.8427754931658</v>
      </c>
      <c r="I126" s="666">
        <f t="shared" si="17"/>
        <v>4477.5839085523457</v>
      </c>
    </row>
    <row r="127" spans="2:9">
      <c r="B127" s="670">
        <v>10.575000000000001</v>
      </c>
      <c r="C127" s="666">
        <f t="shared" si="15"/>
        <v>66.339314999999999</v>
      </c>
      <c r="D127" s="666">
        <f t="shared" si="33"/>
        <v>701.53825612500009</v>
      </c>
      <c r="E127" s="666">
        <f t="shared" si="16"/>
        <v>6.16</v>
      </c>
      <c r="F127" s="666">
        <f t="shared" si="34"/>
        <v>4321.4756577300004</v>
      </c>
      <c r="G127" s="286">
        <v>1.4</v>
      </c>
      <c r="H127" s="286">
        <f t="shared" si="35"/>
        <v>6050.0659208220004</v>
      </c>
      <c r="I127" s="666">
        <f t="shared" si="17"/>
        <v>6776.0738313206411</v>
      </c>
    </row>
    <row r="128" spans="2:9">
      <c r="B128" s="670">
        <v>13.113000000000001</v>
      </c>
      <c r="C128" s="666">
        <f t="shared" si="15"/>
        <v>66.339314999999999</v>
      </c>
      <c r="D128" s="666">
        <f t="shared" si="33"/>
        <v>869.90743759500003</v>
      </c>
      <c r="E128" s="666">
        <f t="shared" si="16"/>
        <v>6.16</v>
      </c>
      <c r="F128" s="666">
        <f t="shared" si="34"/>
        <v>5358.6298155852</v>
      </c>
      <c r="G128" s="286">
        <v>1.4</v>
      </c>
      <c r="H128" s="286">
        <f t="shared" si="35"/>
        <v>7502.0817418192792</v>
      </c>
      <c r="I128" s="666">
        <f t="shared" si="17"/>
        <v>8402.3315508375927</v>
      </c>
    </row>
    <row r="129" spans="2:9">
      <c r="B129" s="670">
        <v>15.228000000000002</v>
      </c>
      <c r="C129" s="666">
        <f t="shared" si="15"/>
        <v>66.339314999999999</v>
      </c>
      <c r="D129" s="666">
        <f t="shared" si="33"/>
        <v>1010.2150888200001</v>
      </c>
      <c r="E129" s="666">
        <f t="shared" si="16"/>
        <v>6.16</v>
      </c>
      <c r="F129" s="666">
        <f t="shared" si="34"/>
        <v>6222.9249471312005</v>
      </c>
      <c r="G129" s="286">
        <v>1.4</v>
      </c>
      <c r="H129" s="286">
        <f t="shared" si="35"/>
        <v>8712.0949259836798</v>
      </c>
      <c r="I129" s="666">
        <f t="shared" si="17"/>
        <v>9757.5463171017218</v>
      </c>
    </row>
    <row r="130" spans="2:9" ht="12.75" thickBot="1">
      <c r="C130" s="666">
        <f t="shared" si="15"/>
        <v>66.339314999999999</v>
      </c>
      <c r="E130" s="666">
        <f t="shared" si="16"/>
        <v>6.16</v>
      </c>
      <c r="I130" s="666">
        <f t="shared" si="17"/>
        <v>0</v>
      </c>
    </row>
    <row r="131" spans="2:9" ht="12.75">
      <c r="B131" s="1006">
        <v>5.0971939997094289</v>
      </c>
      <c r="C131" s="666">
        <f t="shared" si="15"/>
        <v>66.339314999999999</v>
      </c>
      <c r="D131" s="666">
        <f t="shared" ref="D131:D139" si="36">B131*C131</f>
        <v>338.14435836283371</v>
      </c>
      <c r="E131" s="666">
        <f t="shared" si="16"/>
        <v>6.16</v>
      </c>
      <c r="F131" s="666">
        <f t="shared" ref="F131:F139" si="37">D131*E131</f>
        <v>2082.9692475150559</v>
      </c>
      <c r="G131" s="286">
        <v>1.4</v>
      </c>
      <c r="H131" s="286">
        <f t="shared" ref="H131:H139" si="38">F131*G131</f>
        <v>2916.1569465210782</v>
      </c>
      <c r="I131" s="666">
        <f t="shared" si="17"/>
        <v>3266.0957801036079</v>
      </c>
    </row>
    <row r="132" spans="2:9" ht="15">
      <c r="B132" s="879">
        <v>4.2256027053077148</v>
      </c>
      <c r="C132" s="666">
        <f t="shared" ref="C132:C189" si="39">C131</f>
        <v>66.339314999999999</v>
      </c>
      <c r="D132" s="666">
        <f t="shared" si="36"/>
        <v>280.32358893226063</v>
      </c>
      <c r="E132" s="666">
        <f t="shared" ref="E132:E189" si="40">E131</f>
        <v>6.16</v>
      </c>
      <c r="F132" s="666">
        <f t="shared" si="37"/>
        <v>1726.7933078227256</v>
      </c>
      <c r="G132" s="286">
        <v>1.4</v>
      </c>
      <c r="H132" s="286">
        <f t="shared" si="38"/>
        <v>2417.5106309518155</v>
      </c>
      <c r="I132" s="666">
        <f t="shared" ref="I132:I189" si="41">H132*1.12</f>
        <v>2707.6119066660335</v>
      </c>
    </row>
    <row r="133" spans="2:9" ht="15">
      <c r="B133" s="879">
        <v>5.3327475189254576</v>
      </c>
      <c r="C133" s="666">
        <f t="shared" si="39"/>
        <v>66.339314999999999</v>
      </c>
      <c r="D133" s="666">
        <f t="shared" si="36"/>
        <v>353.77081747346438</v>
      </c>
      <c r="E133" s="666">
        <f t="shared" si="40"/>
        <v>6.16</v>
      </c>
      <c r="F133" s="666">
        <f t="shared" si="37"/>
        <v>2179.2282356365408</v>
      </c>
      <c r="G133" s="286">
        <v>1.4</v>
      </c>
      <c r="H133" s="286">
        <f t="shared" si="38"/>
        <v>3050.9195298911568</v>
      </c>
      <c r="I133" s="666">
        <f t="shared" si="41"/>
        <v>3417.0298734780959</v>
      </c>
    </row>
    <row r="134" spans="2:9" ht="15">
      <c r="B134" s="879">
        <v>5.8678675121740334</v>
      </c>
      <c r="C134" s="666">
        <f t="shared" si="39"/>
        <v>66.339314999999999</v>
      </c>
      <c r="D134" s="666">
        <f t="shared" si="36"/>
        <v>389.27031126837954</v>
      </c>
      <c r="E134" s="666">
        <f t="shared" si="40"/>
        <v>6.16</v>
      </c>
      <c r="F134" s="666">
        <f t="shared" si="37"/>
        <v>2397.9051174132182</v>
      </c>
      <c r="G134" s="286">
        <v>1.4</v>
      </c>
      <c r="H134" s="286">
        <f t="shared" si="38"/>
        <v>3357.0671643785054</v>
      </c>
      <c r="I134" s="666">
        <f t="shared" si="41"/>
        <v>3759.9152241039264</v>
      </c>
    </row>
    <row r="135" spans="2:9" ht="15">
      <c r="B135" s="879">
        <v>6.9196550851108878</v>
      </c>
      <c r="C135" s="666">
        <f t="shared" si="39"/>
        <v>66.339314999999999</v>
      </c>
      <c r="D135" s="666">
        <f t="shared" si="36"/>
        <v>459.04517838252298</v>
      </c>
      <c r="E135" s="666">
        <f t="shared" si="40"/>
        <v>6.16</v>
      </c>
      <c r="F135" s="666">
        <f t="shared" si="37"/>
        <v>2827.7182988363415</v>
      </c>
      <c r="G135" s="286">
        <v>1.4</v>
      </c>
      <c r="H135" s="286">
        <f t="shared" si="38"/>
        <v>3958.8056183708777</v>
      </c>
      <c r="I135" s="666">
        <f t="shared" si="41"/>
        <v>4433.8622925753834</v>
      </c>
    </row>
    <row r="136" spans="2:9" ht="15">
      <c r="B136" s="879">
        <v>7.8422757631256728</v>
      </c>
      <c r="C136" s="666">
        <f t="shared" si="39"/>
        <v>66.339314999999999</v>
      </c>
      <c r="D136" s="666">
        <f t="shared" si="36"/>
        <v>520.25120216685934</v>
      </c>
      <c r="E136" s="666">
        <f t="shared" si="40"/>
        <v>6.16</v>
      </c>
      <c r="F136" s="666">
        <f t="shared" si="37"/>
        <v>3204.7474053478536</v>
      </c>
      <c r="G136" s="286">
        <v>1.4</v>
      </c>
      <c r="H136" s="286">
        <f t="shared" si="38"/>
        <v>4486.6463674869947</v>
      </c>
      <c r="I136" s="666">
        <f t="shared" si="41"/>
        <v>5025.0439315854346</v>
      </c>
    </row>
    <row r="137" spans="2:9" ht="15">
      <c r="B137" s="879">
        <v>10.019660563240564</v>
      </c>
      <c r="C137" s="666">
        <f t="shared" si="39"/>
        <v>66.339314999999999</v>
      </c>
      <c r="D137" s="666">
        <f t="shared" si="36"/>
        <v>664.69741829789314</v>
      </c>
      <c r="E137" s="666">
        <f t="shared" si="40"/>
        <v>6.16</v>
      </c>
      <c r="F137" s="666">
        <f t="shared" si="37"/>
        <v>4094.5360967150218</v>
      </c>
      <c r="G137" s="286">
        <v>1.4</v>
      </c>
      <c r="H137" s="286">
        <f t="shared" si="38"/>
        <v>5732.3505354010304</v>
      </c>
      <c r="I137" s="666">
        <f t="shared" si="41"/>
        <v>6420.2325996491545</v>
      </c>
    </row>
    <row r="138" spans="2:9" ht="15">
      <c r="B138" s="879">
        <v>13.876214997342368</v>
      </c>
      <c r="C138" s="666">
        <f t="shared" si="39"/>
        <v>66.339314999999999</v>
      </c>
      <c r="D138" s="666">
        <f t="shared" si="36"/>
        <v>920.53859771641953</v>
      </c>
      <c r="E138" s="666">
        <f t="shared" si="40"/>
        <v>6.16</v>
      </c>
      <c r="F138" s="666">
        <f t="shared" si="37"/>
        <v>5670.5177619331444</v>
      </c>
      <c r="G138" s="286">
        <v>1.4</v>
      </c>
      <c r="H138" s="286">
        <f t="shared" si="38"/>
        <v>7938.7248667064014</v>
      </c>
      <c r="I138" s="666">
        <f t="shared" si="41"/>
        <v>8891.3718507111698</v>
      </c>
    </row>
    <row r="139" spans="2:9" ht="15.75" thickBot="1">
      <c r="B139" s="915">
        <v>17.050030129713228</v>
      </c>
      <c r="C139" s="666">
        <f t="shared" si="39"/>
        <v>66.339314999999999</v>
      </c>
      <c r="D139" s="666">
        <f t="shared" si="36"/>
        <v>1131.0873195345366</v>
      </c>
      <c r="E139" s="666">
        <f t="shared" si="40"/>
        <v>6.16</v>
      </c>
      <c r="F139" s="666">
        <f t="shared" si="37"/>
        <v>6967.4978883327458</v>
      </c>
      <c r="G139" s="286">
        <v>1.4</v>
      </c>
      <c r="H139" s="286">
        <f t="shared" si="38"/>
        <v>9754.4970436658441</v>
      </c>
      <c r="I139" s="666">
        <f t="shared" si="41"/>
        <v>10925.036688905746</v>
      </c>
    </row>
    <row r="140" spans="2:9" ht="12.75" thickBot="1">
      <c r="C140" s="666">
        <f t="shared" si="39"/>
        <v>66.339314999999999</v>
      </c>
      <c r="E140" s="666">
        <f t="shared" si="40"/>
        <v>6.16</v>
      </c>
      <c r="I140" s="666">
        <f t="shared" si="41"/>
        <v>0</v>
      </c>
    </row>
    <row r="141" spans="2:9" ht="15">
      <c r="B141" s="1007">
        <v>517.27499999999998</v>
      </c>
      <c r="C141" s="666"/>
      <c r="D141" s="666">
        <f t="shared" ref="D141:D149" si="42">B141*C141</f>
        <v>0</v>
      </c>
      <c r="E141" s="666">
        <f t="shared" si="40"/>
        <v>6.16</v>
      </c>
      <c r="F141" s="666">
        <f>B141*E141</f>
        <v>3186.4139999999998</v>
      </c>
      <c r="G141" s="286">
        <v>1.4</v>
      </c>
      <c r="H141" s="286">
        <f t="shared" ref="H141:H149" si="43">F141*G141</f>
        <v>4460.9795999999997</v>
      </c>
      <c r="I141" s="666">
        <f t="shared" si="41"/>
        <v>4996.2971520000001</v>
      </c>
    </row>
    <row r="142" spans="2:9" ht="15">
      <c r="B142" s="1008">
        <v>556.875</v>
      </c>
      <c r="C142" s="666"/>
      <c r="D142" s="666">
        <f t="shared" si="42"/>
        <v>0</v>
      </c>
      <c r="E142" s="666">
        <f t="shared" si="40"/>
        <v>6.16</v>
      </c>
      <c r="F142" s="666">
        <f t="shared" ref="F142:F149" si="44">B142*E142</f>
        <v>3430.35</v>
      </c>
      <c r="G142" s="286">
        <v>1.4</v>
      </c>
      <c r="H142" s="286">
        <f t="shared" si="43"/>
        <v>4802.49</v>
      </c>
      <c r="I142" s="666">
        <f t="shared" si="41"/>
        <v>5378.7888000000003</v>
      </c>
    </row>
    <row r="143" spans="2:9" ht="15">
      <c r="B143" s="1008">
        <v>688.05</v>
      </c>
      <c r="C143" s="666"/>
      <c r="D143" s="666">
        <f t="shared" si="42"/>
        <v>0</v>
      </c>
      <c r="E143" s="666">
        <f t="shared" si="40"/>
        <v>6.16</v>
      </c>
      <c r="F143" s="666">
        <f t="shared" si="44"/>
        <v>4238.3879999999999</v>
      </c>
      <c r="G143" s="286">
        <v>1.4</v>
      </c>
      <c r="H143" s="286">
        <f t="shared" si="43"/>
        <v>5933.7431999999999</v>
      </c>
      <c r="I143" s="666">
        <f t="shared" si="41"/>
        <v>6645.7923840000003</v>
      </c>
    </row>
    <row r="144" spans="2:9" ht="15">
      <c r="B144" s="1008">
        <v>749.92499999999995</v>
      </c>
      <c r="C144" s="666"/>
      <c r="D144" s="666">
        <f t="shared" si="42"/>
        <v>0</v>
      </c>
      <c r="E144" s="666">
        <f t="shared" si="40"/>
        <v>6.16</v>
      </c>
      <c r="F144" s="666">
        <f t="shared" si="44"/>
        <v>4619.5379999999996</v>
      </c>
      <c r="G144" s="286">
        <v>1.4</v>
      </c>
      <c r="H144" s="286">
        <f t="shared" si="43"/>
        <v>6467.3531999999987</v>
      </c>
      <c r="I144" s="666">
        <f t="shared" si="41"/>
        <v>7243.4355839999989</v>
      </c>
    </row>
    <row r="145" spans="2:9" ht="15">
      <c r="B145" s="1008">
        <v>769.72499999999991</v>
      </c>
      <c r="C145" s="666"/>
      <c r="D145" s="666">
        <f t="shared" si="42"/>
        <v>0</v>
      </c>
      <c r="E145" s="666">
        <f t="shared" si="40"/>
        <v>6.16</v>
      </c>
      <c r="F145" s="666">
        <f t="shared" si="44"/>
        <v>4741.5059999999994</v>
      </c>
      <c r="G145" s="286">
        <v>1.4</v>
      </c>
      <c r="H145" s="286">
        <f t="shared" si="43"/>
        <v>6638.1083999999992</v>
      </c>
      <c r="I145" s="666">
        <f t="shared" si="41"/>
        <v>7434.6814079999995</v>
      </c>
    </row>
    <row r="146" spans="2:9" ht="15">
      <c r="B146" s="1008">
        <v>789.52499999999998</v>
      </c>
      <c r="C146" s="666"/>
      <c r="D146" s="666">
        <f t="shared" si="42"/>
        <v>0</v>
      </c>
      <c r="E146" s="666">
        <f t="shared" si="40"/>
        <v>6.16</v>
      </c>
      <c r="F146" s="666">
        <f t="shared" si="44"/>
        <v>4863.4740000000002</v>
      </c>
      <c r="G146" s="286">
        <v>1.4</v>
      </c>
      <c r="H146" s="286">
        <f t="shared" si="43"/>
        <v>6808.8635999999997</v>
      </c>
      <c r="I146" s="666">
        <f t="shared" si="41"/>
        <v>7625.927232</v>
      </c>
    </row>
    <row r="147" spans="2:9" ht="15">
      <c r="B147" s="1008">
        <v>1178.1000000000001</v>
      </c>
      <c r="C147" s="666"/>
      <c r="D147" s="666">
        <f t="shared" si="42"/>
        <v>0</v>
      </c>
      <c r="E147" s="666">
        <f t="shared" si="40"/>
        <v>6.16</v>
      </c>
      <c r="F147" s="666">
        <f t="shared" si="44"/>
        <v>7257.0960000000014</v>
      </c>
      <c r="G147" s="286">
        <v>1.4</v>
      </c>
      <c r="H147" s="286">
        <f t="shared" si="43"/>
        <v>10159.934400000002</v>
      </c>
      <c r="I147" s="666">
        <f t="shared" si="41"/>
        <v>11379.126528000003</v>
      </c>
    </row>
    <row r="148" spans="2:9" ht="15">
      <c r="B148" s="1008">
        <v>1447.875</v>
      </c>
      <c r="C148" s="666"/>
      <c r="D148" s="666">
        <f t="shared" si="42"/>
        <v>0</v>
      </c>
      <c r="E148" s="666">
        <f t="shared" si="40"/>
        <v>6.16</v>
      </c>
      <c r="F148" s="666">
        <f t="shared" si="44"/>
        <v>8918.91</v>
      </c>
      <c r="G148" s="286">
        <v>1.4</v>
      </c>
      <c r="H148" s="286">
        <f t="shared" si="43"/>
        <v>12486.473999999998</v>
      </c>
      <c r="I148" s="666">
        <f t="shared" si="41"/>
        <v>13984.85088</v>
      </c>
    </row>
    <row r="149" spans="2:9" ht="15.75" thickBot="1">
      <c r="B149" s="1009">
        <v>1876.0500000000002</v>
      </c>
      <c r="C149" s="666"/>
      <c r="D149" s="666">
        <f t="shared" si="42"/>
        <v>0</v>
      </c>
      <c r="E149" s="666">
        <f t="shared" si="40"/>
        <v>6.16</v>
      </c>
      <c r="F149" s="666">
        <f t="shared" si="44"/>
        <v>11556.468000000001</v>
      </c>
      <c r="G149" s="286">
        <v>1.4</v>
      </c>
      <c r="H149" s="286">
        <f t="shared" si="43"/>
        <v>16179.055200000001</v>
      </c>
      <c r="I149" s="666">
        <f t="shared" si="41"/>
        <v>18120.541824000004</v>
      </c>
    </row>
    <row r="150" spans="2:9" ht="12.75" thickBot="1">
      <c r="C150" s="666">
        <f>C140</f>
        <v>66.339314999999999</v>
      </c>
      <c r="E150" s="666">
        <f t="shared" si="40"/>
        <v>6.16</v>
      </c>
      <c r="I150" s="666">
        <f t="shared" si="41"/>
        <v>0</v>
      </c>
    </row>
    <row r="151" spans="2:9" ht="15">
      <c r="B151" s="1010">
        <v>6.7300200000000014</v>
      </c>
      <c r="C151" s="666">
        <f t="shared" si="39"/>
        <v>66.339314999999999</v>
      </c>
      <c r="D151" s="666">
        <f t="shared" ref="D151:D158" si="45">B151*C151</f>
        <v>446.4649167363001</v>
      </c>
      <c r="E151" s="666">
        <f t="shared" si="40"/>
        <v>6.16</v>
      </c>
      <c r="F151" s="666">
        <f t="shared" ref="F151:F158" si="46">D151*E151</f>
        <v>2750.2238870956085</v>
      </c>
      <c r="G151" s="286">
        <v>1.4</v>
      </c>
      <c r="H151" s="286">
        <f t="shared" ref="H151:H158" si="47">F151*G151</f>
        <v>3850.3134419338517</v>
      </c>
      <c r="I151" s="666">
        <f t="shared" si="41"/>
        <v>4312.351054965914</v>
      </c>
    </row>
    <row r="152" spans="2:9" ht="15">
      <c r="B152" s="1011">
        <v>8.100950000000001</v>
      </c>
      <c r="C152" s="666">
        <f t="shared" si="39"/>
        <v>66.339314999999999</v>
      </c>
      <c r="D152" s="666">
        <f t="shared" si="45"/>
        <v>537.41147384925011</v>
      </c>
      <c r="E152" s="666">
        <f t="shared" si="40"/>
        <v>6.16</v>
      </c>
      <c r="F152" s="666">
        <f t="shared" si="46"/>
        <v>3310.4546789113806</v>
      </c>
      <c r="G152" s="286">
        <v>1.4</v>
      </c>
      <c r="H152" s="286">
        <f t="shared" si="47"/>
        <v>4634.6365504759324</v>
      </c>
      <c r="I152" s="666">
        <f t="shared" si="41"/>
        <v>5190.7929365330447</v>
      </c>
    </row>
    <row r="153" spans="2:9" ht="15">
      <c r="B153" s="1011">
        <v>8.798878000000002</v>
      </c>
      <c r="C153" s="666">
        <f t="shared" si="39"/>
        <v>66.339314999999999</v>
      </c>
      <c r="D153" s="666">
        <f t="shared" si="45"/>
        <v>583.71153928857018</v>
      </c>
      <c r="E153" s="666">
        <f t="shared" si="40"/>
        <v>6.16</v>
      </c>
      <c r="F153" s="666">
        <f t="shared" si="46"/>
        <v>3595.6630820175924</v>
      </c>
      <c r="G153" s="286">
        <v>1.4</v>
      </c>
      <c r="H153" s="286">
        <f t="shared" si="47"/>
        <v>5033.9283148246286</v>
      </c>
      <c r="I153" s="666">
        <f t="shared" si="41"/>
        <v>5637.9997126035842</v>
      </c>
    </row>
    <row r="154" spans="2:9" ht="15">
      <c r="B154" s="1011">
        <v>9.0232120000000009</v>
      </c>
      <c r="C154" s="666">
        <f t="shared" si="39"/>
        <v>66.339314999999999</v>
      </c>
      <c r="D154" s="666">
        <f t="shared" si="45"/>
        <v>598.59370317978005</v>
      </c>
      <c r="E154" s="666">
        <f t="shared" si="40"/>
        <v>6.16</v>
      </c>
      <c r="F154" s="666">
        <f t="shared" si="46"/>
        <v>3687.3372115874454</v>
      </c>
      <c r="G154" s="286">
        <v>1.4</v>
      </c>
      <c r="H154" s="286">
        <f t="shared" si="47"/>
        <v>5162.272096222423</v>
      </c>
      <c r="I154" s="666">
        <f t="shared" si="41"/>
        <v>5781.7447477691139</v>
      </c>
    </row>
    <row r="155" spans="2:9" ht="15">
      <c r="B155" s="1011">
        <v>9.496806000000003</v>
      </c>
      <c r="C155" s="666">
        <f t="shared" si="39"/>
        <v>66.339314999999999</v>
      </c>
      <c r="D155" s="666">
        <f t="shared" si="45"/>
        <v>630.01160472789024</v>
      </c>
      <c r="E155" s="666">
        <f t="shared" si="40"/>
        <v>6.16</v>
      </c>
      <c r="F155" s="666">
        <f t="shared" si="46"/>
        <v>3880.8714851238042</v>
      </c>
      <c r="G155" s="286">
        <v>1.4</v>
      </c>
      <c r="H155" s="286">
        <f t="shared" si="47"/>
        <v>5433.2200791733258</v>
      </c>
      <c r="I155" s="666">
        <f t="shared" si="41"/>
        <v>6085.2064886741255</v>
      </c>
    </row>
    <row r="156" spans="2:9" ht="15">
      <c r="B156" s="1011">
        <v>9.7211400000000037</v>
      </c>
      <c r="C156" s="666">
        <f t="shared" si="39"/>
        <v>66.339314999999999</v>
      </c>
      <c r="D156" s="666">
        <f t="shared" si="45"/>
        <v>644.89376861910023</v>
      </c>
      <c r="E156" s="666">
        <f t="shared" si="40"/>
        <v>6.16</v>
      </c>
      <c r="F156" s="666">
        <f t="shared" si="46"/>
        <v>3972.5456146936576</v>
      </c>
      <c r="G156" s="286">
        <v>1.4</v>
      </c>
      <c r="H156" s="286">
        <f t="shared" si="47"/>
        <v>5561.5638605711201</v>
      </c>
      <c r="I156" s="666">
        <f t="shared" si="41"/>
        <v>6228.9515238396552</v>
      </c>
    </row>
    <row r="157" spans="2:9" ht="15">
      <c r="B157" s="1011">
        <v>10.431531000000003</v>
      </c>
      <c r="C157" s="666">
        <f t="shared" si="39"/>
        <v>66.339314999999999</v>
      </c>
      <c r="D157" s="666">
        <f t="shared" si="45"/>
        <v>692.02062094126518</v>
      </c>
      <c r="E157" s="666">
        <f t="shared" si="40"/>
        <v>6.16</v>
      </c>
      <c r="F157" s="666">
        <f t="shared" si="46"/>
        <v>4262.8470249981938</v>
      </c>
      <c r="G157" s="286">
        <v>1.4</v>
      </c>
      <c r="H157" s="286">
        <f t="shared" si="47"/>
        <v>5967.9858349974711</v>
      </c>
      <c r="I157" s="666">
        <f t="shared" si="41"/>
        <v>6684.144135197168</v>
      </c>
    </row>
    <row r="158" spans="2:9" ht="15">
      <c r="B158" s="1011">
        <v>11.353793000000001</v>
      </c>
      <c r="C158" s="666">
        <f t="shared" si="39"/>
        <v>66.339314999999999</v>
      </c>
      <c r="D158" s="666">
        <f t="shared" si="45"/>
        <v>753.20285027179511</v>
      </c>
      <c r="E158" s="666">
        <f t="shared" si="40"/>
        <v>6.16</v>
      </c>
      <c r="F158" s="666">
        <f t="shared" si="46"/>
        <v>4639.7295576742581</v>
      </c>
      <c r="G158" s="286">
        <v>1.4</v>
      </c>
      <c r="H158" s="286">
        <f t="shared" si="47"/>
        <v>6495.6213807439608</v>
      </c>
      <c r="I158" s="666">
        <f t="shared" si="41"/>
        <v>7275.0959464332363</v>
      </c>
    </row>
    <row r="159" spans="2:9" ht="15.75" thickBot="1">
      <c r="B159" s="1012">
        <v>12.288518000000002</v>
      </c>
      <c r="C159" s="666">
        <f t="shared" si="39"/>
        <v>66.339314999999999</v>
      </c>
      <c r="D159" s="666">
        <f>B159*C159</f>
        <v>815.21186648517005</v>
      </c>
      <c r="E159" s="666">
        <f t="shared" si="40"/>
        <v>6.16</v>
      </c>
      <c r="F159" s="666">
        <f>D159*E159</f>
        <v>5021.7050975486472</v>
      </c>
      <c r="G159" s="286">
        <v>1.4</v>
      </c>
      <c r="H159" s="286">
        <f>F159*G159</f>
        <v>7030.3871365681061</v>
      </c>
      <c r="I159" s="666">
        <f t="shared" si="41"/>
        <v>7874.0335929562798</v>
      </c>
    </row>
    <row r="160" spans="2:9" ht="12.75" thickBot="1">
      <c r="C160" s="666">
        <f t="shared" si="39"/>
        <v>66.339314999999999</v>
      </c>
      <c r="E160" s="666">
        <f t="shared" si="40"/>
        <v>6.16</v>
      </c>
      <c r="I160" s="666">
        <f t="shared" si="41"/>
        <v>0</v>
      </c>
    </row>
    <row r="161" spans="2:9" ht="15">
      <c r="B161" s="1010">
        <v>19.020320540054755</v>
      </c>
      <c r="C161" s="666">
        <f t="shared" si="39"/>
        <v>66.339314999999999</v>
      </c>
      <c r="D161" s="666">
        <f t="shared" ref="D161:D169" si="48">B161*C161</f>
        <v>1261.7950357076625</v>
      </c>
      <c r="E161" s="666">
        <f t="shared" si="40"/>
        <v>6.16</v>
      </c>
      <c r="F161" s="666">
        <f t="shared" ref="F161:F169" si="49">D161*E161</f>
        <v>7772.6574199592005</v>
      </c>
      <c r="G161" s="286">
        <v>1.4</v>
      </c>
      <c r="H161" s="286">
        <f t="shared" ref="H161:H169" si="50">F161*G161</f>
        <v>10881.72038794288</v>
      </c>
      <c r="I161" s="666">
        <f t="shared" si="41"/>
        <v>12187.526834496026</v>
      </c>
    </row>
    <row r="162" spans="2:9" ht="15">
      <c r="B162" s="1011">
        <v>21.84988674385302</v>
      </c>
      <c r="C162" s="666">
        <f t="shared" si="39"/>
        <v>66.339314999999999</v>
      </c>
      <c r="D162" s="666">
        <f t="shared" si="48"/>
        <v>1449.5065194147899</v>
      </c>
      <c r="E162" s="666">
        <f t="shared" si="40"/>
        <v>6.16</v>
      </c>
      <c r="F162" s="666">
        <f t="shared" si="49"/>
        <v>8928.9601595951062</v>
      </c>
      <c r="G162" s="286">
        <v>1.4</v>
      </c>
      <c r="H162" s="286">
        <f t="shared" si="50"/>
        <v>12500.544223433148</v>
      </c>
      <c r="I162" s="666">
        <f t="shared" si="41"/>
        <v>14000.609530245127</v>
      </c>
    </row>
    <row r="163" spans="2:9" ht="15">
      <c r="B163" s="1011">
        <v>30.491217557112464</v>
      </c>
      <c r="C163" s="666">
        <f t="shared" si="39"/>
        <v>66.339314999999999</v>
      </c>
      <c r="D163" s="666">
        <f t="shared" si="48"/>
        <v>2022.7664862548143</v>
      </c>
      <c r="E163" s="666">
        <f t="shared" si="40"/>
        <v>6.16</v>
      </c>
      <c r="F163" s="666">
        <f t="shared" si="49"/>
        <v>12460.241555329656</v>
      </c>
      <c r="G163" s="286">
        <v>1.4</v>
      </c>
      <c r="H163" s="286">
        <f t="shared" si="50"/>
        <v>17444.338177461515</v>
      </c>
      <c r="I163" s="666">
        <f t="shared" si="41"/>
        <v>19537.658758756897</v>
      </c>
    </row>
    <row r="164" spans="2:9" ht="15">
      <c r="B164" s="1011">
        <v>31.090005425966037</v>
      </c>
      <c r="C164" s="666">
        <f t="shared" si="39"/>
        <v>66.339314999999999</v>
      </c>
      <c r="D164" s="666">
        <f t="shared" si="48"/>
        <v>2062.4896633048702</v>
      </c>
      <c r="E164" s="666">
        <f t="shared" si="40"/>
        <v>6.16</v>
      </c>
      <c r="F164" s="666">
        <f t="shared" si="49"/>
        <v>12704.936325958</v>
      </c>
      <c r="G164" s="286">
        <v>1.4</v>
      </c>
      <c r="H164" s="286">
        <f t="shared" si="50"/>
        <v>17786.910856341201</v>
      </c>
      <c r="I164" s="666">
        <f t="shared" si="41"/>
        <v>19921.340159102147</v>
      </c>
    </row>
    <row r="165" spans="2:9" ht="15">
      <c r="B165" s="1011">
        <v>34.389209173963195</v>
      </c>
      <c r="C165" s="666">
        <f t="shared" si="39"/>
        <v>66.339314999999999</v>
      </c>
      <c r="D165" s="666">
        <f t="shared" si="48"/>
        <v>2281.356579992434</v>
      </c>
      <c r="E165" s="666">
        <f t="shared" si="40"/>
        <v>6.16</v>
      </c>
      <c r="F165" s="666">
        <f t="shared" si="49"/>
        <v>14053.156532753394</v>
      </c>
      <c r="G165" s="286">
        <v>1.4</v>
      </c>
      <c r="H165" s="286">
        <f t="shared" si="50"/>
        <v>19674.41914585475</v>
      </c>
      <c r="I165" s="666">
        <f t="shared" si="41"/>
        <v>22035.349443357321</v>
      </c>
    </row>
    <row r="166" spans="2:9" ht="15">
      <c r="B166" s="1011">
        <v>40.788020713672971</v>
      </c>
      <c r="C166" s="666">
        <f t="shared" si="39"/>
        <v>66.339314999999999</v>
      </c>
      <c r="D166" s="666">
        <f t="shared" si="48"/>
        <v>2705.8493543508762</v>
      </c>
      <c r="E166" s="666">
        <f t="shared" si="40"/>
        <v>6.16</v>
      </c>
      <c r="F166" s="666">
        <f t="shared" si="49"/>
        <v>16668.032022801399</v>
      </c>
      <c r="G166" s="286">
        <v>1.4</v>
      </c>
      <c r="H166" s="286">
        <f t="shared" si="50"/>
        <v>23335.244831921958</v>
      </c>
      <c r="I166" s="666">
        <f t="shared" si="41"/>
        <v>26135.474211752597</v>
      </c>
    </row>
    <row r="167" spans="2:9" ht="15">
      <c r="B167" s="1011">
        <v>45.566582725896609</v>
      </c>
      <c r="C167" s="666">
        <f t="shared" si="39"/>
        <v>66.339314999999999</v>
      </c>
      <c r="D167" s="666">
        <f t="shared" si="48"/>
        <v>3022.8558849268138</v>
      </c>
      <c r="E167" s="666">
        <f t="shared" si="40"/>
        <v>6.16</v>
      </c>
      <c r="F167" s="666">
        <f t="shared" si="49"/>
        <v>18620.792251149174</v>
      </c>
      <c r="G167" s="286">
        <v>1.4</v>
      </c>
      <c r="H167" s="286">
        <f t="shared" si="50"/>
        <v>26069.109151608842</v>
      </c>
      <c r="I167" s="666">
        <f t="shared" si="41"/>
        <v>29197.402249801904</v>
      </c>
    </row>
    <row r="168" spans="2:9" ht="15">
      <c r="B168" s="1011">
        <v>58.011977647166987</v>
      </c>
      <c r="C168" s="666">
        <f t="shared" si="39"/>
        <v>66.339314999999999</v>
      </c>
      <c r="D168" s="666">
        <f t="shared" si="48"/>
        <v>3848.4748589083697</v>
      </c>
      <c r="E168" s="666">
        <f t="shared" si="40"/>
        <v>6.16</v>
      </c>
      <c r="F168" s="666">
        <f t="shared" si="49"/>
        <v>23706.60513087556</v>
      </c>
      <c r="G168" s="286">
        <v>1.4</v>
      </c>
      <c r="H168" s="286">
        <f t="shared" si="50"/>
        <v>33189.24718322578</v>
      </c>
      <c r="I168" s="666">
        <f t="shared" si="41"/>
        <v>37171.956845212873</v>
      </c>
    </row>
    <row r="169" spans="2:9" ht="15.75" thickBot="1">
      <c r="B169" s="1012">
        <v>67.134686943230292</v>
      </c>
      <c r="C169" s="666">
        <f t="shared" si="39"/>
        <v>66.339314999999999</v>
      </c>
      <c r="D169" s="666">
        <f t="shared" si="48"/>
        <v>4453.6691445533415</v>
      </c>
      <c r="E169" s="666">
        <f t="shared" si="40"/>
        <v>6.16</v>
      </c>
      <c r="F169" s="666">
        <f t="shared" si="49"/>
        <v>27434.601930448585</v>
      </c>
      <c r="G169" s="286">
        <v>1.4</v>
      </c>
      <c r="H169" s="286">
        <f t="shared" si="50"/>
        <v>38408.442702628017</v>
      </c>
      <c r="I169" s="666">
        <f t="shared" si="41"/>
        <v>43017.455826943384</v>
      </c>
    </row>
    <row r="170" spans="2:9" ht="12.75" thickBot="1">
      <c r="C170" s="666">
        <f t="shared" si="39"/>
        <v>66.339314999999999</v>
      </c>
      <c r="E170" s="666">
        <f t="shared" si="40"/>
        <v>6.16</v>
      </c>
      <c r="I170" s="666">
        <f t="shared" si="41"/>
        <v>0</v>
      </c>
    </row>
    <row r="171" spans="2:9" ht="15">
      <c r="B171" s="1010">
        <v>27.82623964892592</v>
      </c>
      <c r="C171" s="666">
        <f t="shared" si="39"/>
        <v>66.339314999999999</v>
      </c>
      <c r="D171" s="666">
        <f t="shared" ref="D171:D179" si="51">B171*C171</f>
        <v>1845.973677335586</v>
      </c>
      <c r="E171" s="666">
        <f t="shared" si="40"/>
        <v>6.16</v>
      </c>
      <c r="F171" s="666">
        <f t="shared" ref="F171:F179" si="52">D171*E171</f>
        <v>11371.197852387209</v>
      </c>
      <c r="G171" s="286">
        <v>1.4</v>
      </c>
      <c r="H171" s="286">
        <f t="shared" ref="H171:H179" si="53">F171*G171</f>
        <v>15919.676993342093</v>
      </c>
      <c r="I171" s="666">
        <f t="shared" si="41"/>
        <v>17830.038232543146</v>
      </c>
    </row>
    <row r="172" spans="2:9" ht="15">
      <c r="B172" s="1011">
        <v>33.25124923565285</v>
      </c>
      <c r="C172" s="666">
        <f t="shared" si="39"/>
        <v>66.339314999999999</v>
      </c>
      <c r="D172" s="666">
        <f t="shared" si="51"/>
        <v>2205.8650971874836</v>
      </c>
      <c r="E172" s="666">
        <f t="shared" si="40"/>
        <v>6.16</v>
      </c>
      <c r="F172" s="666">
        <f t="shared" si="52"/>
        <v>13588.1289986749</v>
      </c>
      <c r="G172" s="286">
        <v>1.4</v>
      </c>
      <c r="H172" s="286">
        <f t="shared" si="53"/>
        <v>19023.380598144857</v>
      </c>
      <c r="I172" s="666">
        <f t="shared" si="41"/>
        <v>21306.18626992224</v>
      </c>
    </row>
    <row r="173" spans="2:9" ht="15">
      <c r="B173" s="1011">
        <v>45.964962178696588</v>
      </c>
      <c r="C173" s="666">
        <f t="shared" si="39"/>
        <v>66.339314999999999</v>
      </c>
      <c r="D173" s="666">
        <f t="shared" si="51"/>
        <v>3049.2841049356393</v>
      </c>
      <c r="E173" s="666">
        <f t="shared" si="40"/>
        <v>6.16</v>
      </c>
      <c r="F173" s="666">
        <f t="shared" si="52"/>
        <v>18783.590086403539</v>
      </c>
      <c r="G173" s="286">
        <v>1.4</v>
      </c>
      <c r="H173" s="286">
        <f t="shared" si="53"/>
        <v>26297.026120964954</v>
      </c>
      <c r="I173" s="666">
        <f t="shared" si="41"/>
        <v>29452.669255480752</v>
      </c>
    </row>
    <row r="174" spans="2:9" ht="15">
      <c r="B174" s="1011">
        <v>50.375089019607266</v>
      </c>
      <c r="C174" s="666">
        <f t="shared" si="39"/>
        <v>66.339314999999999</v>
      </c>
      <c r="D174" s="666">
        <f t="shared" si="51"/>
        <v>3341.8488986247676</v>
      </c>
      <c r="E174" s="666">
        <f t="shared" si="40"/>
        <v>6.16</v>
      </c>
      <c r="F174" s="666">
        <f t="shared" si="52"/>
        <v>20585.78921552857</v>
      </c>
      <c r="G174" s="286">
        <v>1.4</v>
      </c>
      <c r="H174" s="286">
        <f t="shared" si="53"/>
        <v>28820.104901739996</v>
      </c>
      <c r="I174" s="666">
        <f t="shared" si="41"/>
        <v>32278.517489948797</v>
      </c>
    </row>
    <row r="175" spans="2:9" ht="15">
      <c r="B175" s="1011">
        <v>52.404854511239797</v>
      </c>
      <c r="C175" s="666">
        <f t="shared" si="39"/>
        <v>66.339314999999999</v>
      </c>
      <c r="D175" s="666">
        <f t="shared" si="51"/>
        <v>3476.5021509503081</v>
      </c>
      <c r="E175" s="666">
        <f t="shared" si="40"/>
        <v>6.16</v>
      </c>
      <c r="F175" s="666">
        <f t="shared" si="52"/>
        <v>21415.253249853897</v>
      </c>
      <c r="G175" s="286">
        <v>1.4</v>
      </c>
      <c r="H175" s="286">
        <f t="shared" si="53"/>
        <v>29981.354549795455</v>
      </c>
      <c r="I175" s="666">
        <f t="shared" si="41"/>
        <v>33579.117095770911</v>
      </c>
    </row>
    <row r="176" spans="2:9" ht="15">
      <c r="B176" s="1011">
        <v>57.608435135243177</v>
      </c>
      <c r="C176" s="666">
        <f t="shared" si="39"/>
        <v>66.339314999999999</v>
      </c>
      <c r="D176" s="666">
        <f t="shared" si="51"/>
        <v>3821.7041250939646</v>
      </c>
      <c r="E176" s="666">
        <f t="shared" si="40"/>
        <v>6.16</v>
      </c>
      <c r="F176" s="666">
        <f t="shared" si="52"/>
        <v>23541.697410578821</v>
      </c>
      <c r="G176" s="286">
        <v>1.4</v>
      </c>
      <c r="H176" s="286">
        <f t="shared" si="53"/>
        <v>32958.376374810345</v>
      </c>
      <c r="I176" s="666">
        <f t="shared" si="41"/>
        <v>36913.381539787588</v>
      </c>
    </row>
    <row r="177" spans="2:9" ht="15">
      <c r="B177" s="1011">
        <v>79.30847348215093</v>
      </c>
      <c r="C177" s="666">
        <f t="shared" si="39"/>
        <v>66.339314999999999</v>
      </c>
      <c r="D177" s="666">
        <f t="shared" si="51"/>
        <v>5261.2698045015577</v>
      </c>
      <c r="E177" s="666">
        <f t="shared" si="40"/>
        <v>6.16</v>
      </c>
      <c r="F177" s="666">
        <f t="shared" si="52"/>
        <v>32409.421995729597</v>
      </c>
      <c r="G177" s="286">
        <v>1.4</v>
      </c>
      <c r="H177" s="286">
        <f t="shared" si="53"/>
        <v>45373.190794021437</v>
      </c>
      <c r="I177" s="666">
        <f t="shared" si="41"/>
        <v>50817.973689304017</v>
      </c>
    </row>
    <row r="178" spans="2:9" ht="15">
      <c r="B178" s="1011">
        <v>90.564445753931295</v>
      </c>
      <c r="C178" s="666">
        <f t="shared" si="39"/>
        <v>66.339314999999999</v>
      </c>
      <c r="D178" s="666">
        <f t="shared" si="51"/>
        <v>6007.983294670461</v>
      </c>
      <c r="E178" s="666">
        <f t="shared" si="40"/>
        <v>6.16</v>
      </c>
      <c r="F178" s="666">
        <f t="shared" si="52"/>
        <v>37009.177095170038</v>
      </c>
      <c r="G178" s="286">
        <v>1.4</v>
      </c>
      <c r="H178" s="286">
        <f t="shared" si="53"/>
        <v>51812.847933238052</v>
      </c>
      <c r="I178" s="666">
        <f t="shared" si="41"/>
        <v>58030.389685226626</v>
      </c>
    </row>
    <row r="179" spans="2:9" ht="15.75" thickBot="1">
      <c r="B179" s="1012">
        <v>112.24603168727874</v>
      </c>
      <c r="C179" s="666">
        <f t="shared" si="39"/>
        <v>66.339314999999999</v>
      </c>
      <c r="D179" s="666">
        <f t="shared" si="51"/>
        <v>7446.3248536023657</v>
      </c>
      <c r="E179" s="666">
        <f t="shared" si="40"/>
        <v>6.16</v>
      </c>
      <c r="F179" s="666">
        <f t="shared" si="52"/>
        <v>45869.361098190573</v>
      </c>
      <c r="G179" s="286">
        <v>1.4</v>
      </c>
      <c r="H179" s="286">
        <f t="shared" si="53"/>
        <v>64217.105537466799</v>
      </c>
      <c r="I179" s="666">
        <f t="shared" si="41"/>
        <v>71923.158201962826</v>
      </c>
    </row>
    <row r="180" spans="2:9" ht="12.75" thickBot="1">
      <c r="C180" s="666">
        <f t="shared" si="39"/>
        <v>66.339314999999999</v>
      </c>
      <c r="E180" s="666">
        <f t="shared" si="40"/>
        <v>6.16</v>
      </c>
      <c r="I180" s="666">
        <f t="shared" si="41"/>
        <v>0</v>
      </c>
    </row>
    <row r="181" spans="2:9" ht="15">
      <c r="B181" s="1010">
        <v>27.503322411620744</v>
      </c>
      <c r="C181" s="666">
        <f t="shared" si="39"/>
        <v>66.339314999999999</v>
      </c>
      <c r="D181" s="666">
        <f t="shared" ref="D181:D189" si="54">B181*C181</f>
        <v>1824.5515690110681</v>
      </c>
      <c r="E181" s="666">
        <f t="shared" si="40"/>
        <v>6.16</v>
      </c>
      <c r="F181" s="666">
        <f t="shared" ref="F181:F189" si="55">D181*E181</f>
        <v>11239.237665108179</v>
      </c>
      <c r="G181" s="286">
        <v>1.4</v>
      </c>
      <c r="H181" s="286">
        <f t="shared" ref="H181:H189" si="56">F181*G181</f>
        <v>15734.93273115145</v>
      </c>
      <c r="I181" s="666">
        <f t="shared" si="41"/>
        <v>17623.124658889625</v>
      </c>
    </row>
    <row r="182" spans="2:9" ht="15">
      <c r="B182" s="1011">
        <v>27.36492930991853</v>
      </c>
      <c r="C182" s="666">
        <f t="shared" si="39"/>
        <v>66.339314999999999</v>
      </c>
      <c r="D182" s="666">
        <f t="shared" si="54"/>
        <v>1815.3706654434179</v>
      </c>
      <c r="E182" s="666">
        <f t="shared" si="40"/>
        <v>6.16</v>
      </c>
      <c r="F182" s="666">
        <f t="shared" si="55"/>
        <v>11182.683299131455</v>
      </c>
      <c r="G182" s="286">
        <v>1.4</v>
      </c>
      <c r="H182" s="286">
        <f t="shared" si="56"/>
        <v>15655.756618784037</v>
      </c>
      <c r="I182" s="666">
        <f t="shared" si="41"/>
        <v>17534.447413038124</v>
      </c>
    </row>
    <row r="183" spans="2:9" ht="15">
      <c r="B183" s="1011">
        <v>35.041133351001541</v>
      </c>
      <c r="C183" s="666">
        <f t="shared" si="39"/>
        <v>66.339314999999999</v>
      </c>
      <c r="D183" s="666">
        <f t="shared" si="54"/>
        <v>2324.6047833290968</v>
      </c>
      <c r="E183" s="666">
        <f t="shared" si="40"/>
        <v>6.16</v>
      </c>
      <c r="F183" s="666">
        <f t="shared" si="55"/>
        <v>14319.565465307236</v>
      </c>
      <c r="G183" s="286">
        <v>1.4</v>
      </c>
      <c r="H183" s="286">
        <f t="shared" si="56"/>
        <v>20047.391651430131</v>
      </c>
      <c r="I183" s="666">
        <f t="shared" si="41"/>
        <v>22453.07864960175</v>
      </c>
    </row>
    <row r="184" spans="2:9" ht="15">
      <c r="B184" s="1011">
        <v>38.178043656251809</v>
      </c>
      <c r="C184" s="666">
        <f t="shared" si="39"/>
        <v>66.339314999999999</v>
      </c>
      <c r="D184" s="666">
        <f t="shared" si="54"/>
        <v>2532.7052641958403</v>
      </c>
      <c r="E184" s="666">
        <f t="shared" si="40"/>
        <v>6.16</v>
      </c>
      <c r="F184" s="666">
        <f t="shared" si="55"/>
        <v>15601.464427446377</v>
      </c>
      <c r="G184" s="286">
        <v>1.4</v>
      </c>
      <c r="H184" s="286">
        <f t="shared" si="56"/>
        <v>21842.050198424928</v>
      </c>
      <c r="I184" s="666">
        <f t="shared" si="41"/>
        <v>24463.096222235923</v>
      </c>
    </row>
    <row r="185" spans="2:9" ht="15">
      <c r="B185" s="1011">
        <v>41.29650154794178</v>
      </c>
      <c r="C185" s="666">
        <f t="shared" si="39"/>
        <v>66.339314999999999</v>
      </c>
      <c r="D185" s="666">
        <f t="shared" si="54"/>
        <v>2739.5816245868973</v>
      </c>
      <c r="E185" s="666">
        <f t="shared" si="40"/>
        <v>6.16</v>
      </c>
      <c r="F185" s="666">
        <f t="shared" si="55"/>
        <v>16875.822807455286</v>
      </c>
      <c r="G185" s="286">
        <v>1.4</v>
      </c>
      <c r="H185" s="286">
        <f t="shared" si="56"/>
        <v>23626.151930437398</v>
      </c>
      <c r="I185" s="666">
        <f t="shared" si="41"/>
        <v>26461.290162089888</v>
      </c>
    </row>
    <row r="186" spans="2:9" ht="15">
      <c r="B186" s="1011">
        <v>44.986984260000931</v>
      </c>
      <c r="C186" s="666">
        <f t="shared" si="39"/>
        <v>66.339314999999999</v>
      </c>
      <c r="D186" s="666">
        <f t="shared" si="54"/>
        <v>2984.4057197242437</v>
      </c>
      <c r="E186" s="666">
        <f t="shared" si="40"/>
        <v>6.16</v>
      </c>
      <c r="F186" s="666">
        <f t="shared" si="55"/>
        <v>18383.93923350134</v>
      </c>
      <c r="G186" s="286">
        <v>1.4</v>
      </c>
      <c r="H186" s="286">
        <f t="shared" si="56"/>
        <v>25737.514926901873</v>
      </c>
      <c r="I186" s="666">
        <f t="shared" si="41"/>
        <v>28826.0167181301</v>
      </c>
    </row>
    <row r="187" spans="2:9" ht="15">
      <c r="B187" s="1011">
        <v>57.626887548803488</v>
      </c>
      <c r="C187" s="666">
        <f t="shared" si="39"/>
        <v>66.339314999999999</v>
      </c>
      <c r="D187" s="666">
        <f t="shared" si="54"/>
        <v>3822.9282455696525</v>
      </c>
      <c r="E187" s="666">
        <f t="shared" si="40"/>
        <v>6.16</v>
      </c>
      <c r="F187" s="666">
        <f t="shared" si="55"/>
        <v>23549.237992709059</v>
      </c>
      <c r="G187" s="286">
        <v>1.4</v>
      </c>
      <c r="H187" s="286">
        <f t="shared" si="56"/>
        <v>32968.933189792682</v>
      </c>
      <c r="I187" s="666">
        <f t="shared" si="41"/>
        <v>36925.20517256781</v>
      </c>
    </row>
    <row r="188" spans="2:9" ht="15">
      <c r="B188" s="1011">
        <v>66.041188132298316</v>
      </c>
      <c r="C188" s="666">
        <f t="shared" si="39"/>
        <v>66.339314999999999</v>
      </c>
      <c r="D188" s="666">
        <f t="shared" si="54"/>
        <v>4381.1271824828</v>
      </c>
      <c r="E188" s="666">
        <f t="shared" si="40"/>
        <v>6.16</v>
      </c>
      <c r="F188" s="666">
        <f t="shared" si="55"/>
        <v>26987.743444094049</v>
      </c>
      <c r="G188" s="286">
        <v>1.4</v>
      </c>
      <c r="H188" s="286">
        <f t="shared" si="56"/>
        <v>37782.840821731668</v>
      </c>
      <c r="I188" s="666">
        <f t="shared" si="41"/>
        <v>42316.781720339473</v>
      </c>
    </row>
    <row r="189" spans="2:9" ht="15.75" thickBot="1">
      <c r="B189" s="1012">
        <v>79.30847348215093</v>
      </c>
      <c r="C189" s="666">
        <f t="shared" si="39"/>
        <v>66.339314999999999</v>
      </c>
      <c r="D189" s="666">
        <f t="shared" si="54"/>
        <v>5261.2698045015577</v>
      </c>
      <c r="E189" s="666">
        <f t="shared" si="40"/>
        <v>6.16</v>
      </c>
      <c r="F189" s="666">
        <f t="shared" si="55"/>
        <v>32409.421995729597</v>
      </c>
      <c r="G189" s="286">
        <v>1.4</v>
      </c>
      <c r="H189" s="286">
        <f t="shared" si="56"/>
        <v>45373.190794021437</v>
      </c>
      <c r="I189" s="666">
        <f t="shared" si="41"/>
        <v>50817.973689304017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B1:J20"/>
  <sheetViews>
    <sheetView workbookViewId="0">
      <pane ySplit="1" topLeftCell="A2" activePane="bottomLeft" state="frozen"/>
      <selection activeCell="N15" sqref="N15"/>
      <selection pane="bottomLeft" activeCell="K12" sqref="K12"/>
    </sheetView>
  </sheetViews>
  <sheetFormatPr defaultRowHeight="12"/>
  <cols>
    <col min="1" max="1" width="9.140625" style="665"/>
    <col min="2" max="2" width="14.5703125" style="665" customWidth="1"/>
    <col min="3" max="3" width="9.28515625" style="665" customWidth="1"/>
    <col min="4" max="4" width="11.85546875" style="665" customWidth="1"/>
    <col min="5" max="5" width="9.28515625" style="665" customWidth="1"/>
    <col min="6" max="6" width="12" style="665" customWidth="1"/>
    <col min="7" max="7" width="9.28515625" style="665" customWidth="1"/>
    <col min="8" max="8" width="10.28515625" style="665" customWidth="1"/>
    <col min="9" max="9" width="12.7109375" style="665" customWidth="1"/>
    <col min="10" max="16384" width="9.140625" style="665"/>
  </cols>
  <sheetData>
    <row r="1" spans="2:10" ht="24">
      <c r="B1" s="321" t="s">
        <v>1086</v>
      </c>
      <c r="C1" s="322" t="s">
        <v>1087</v>
      </c>
      <c r="D1" s="322" t="s">
        <v>988</v>
      </c>
      <c r="E1" s="322" t="s">
        <v>989</v>
      </c>
      <c r="F1" s="322" t="s">
        <v>990</v>
      </c>
      <c r="G1" s="322" t="s">
        <v>991</v>
      </c>
      <c r="H1" s="322" t="s">
        <v>993</v>
      </c>
      <c r="I1" s="322" t="s">
        <v>2312</v>
      </c>
    </row>
    <row r="2" spans="2:10">
      <c r="B2" s="411"/>
      <c r="C2" s="327">
        <f>РФ!J12</f>
        <v>66.339314999999999</v>
      </c>
      <c r="D2" s="327"/>
      <c r="E2" s="327">
        <f>KZT!I3</f>
        <v>6.16</v>
      </c>
      <c r="F2" s="327"/>
      <c r="G2" s="327"/>
      <c r="H2" s="327"/>
      <c r="I2" s="327"/>
    </row>
    <row r="3" spans="2:10" ht="15">
      <c r="B3" s="971">
        <v>561.82500000000005</v>
      </c>
      <c r="C3" s="666">
        <f>C2</f>
        <v>66.339314999999999</v>
      </c>
      <c r="D3" s="666">
        <f>B3*C3</f>
        <v>37271.085649875</v>
      </c>
      <c r="E3" s="666">
        <f>E2</f>
        <v>6.16</v>
      </c>
      <c r="F3" s="666">
        <f>D3*E3</f>
        <v>229589.88760323002</v>
      </c>
      <c r="G3" s="286">
        <v>1.4</v>
      </c>
      <c r="H3" s="286">
        <f>F3*G3</f>
        <v>321425.84264452202</v>
      </c>
      <c r="I3" s="666">
        <f>H3*1.12</f>
        <v>359996.94376186468</v>
      </c>
      <c r="J3" s="668"/>
    </row>
    <row r="4" spans="2:10" ht="15">
      <c r="B4" s="971">
        <v>650.42999999999995</v>
      </c>
      <c r="C4" s="666">
        <f t="shared" ref="C4:C20" si="0">C3</f>
        <v>66.339314999999999</v>
      </c>
      <c r="D4" s="666">
        <f t="shared" ref="D4:D10" si="1">B4*C4</f>
        <v>43149.080655449994</v>
      </c>
      <c r="E4" s="666">
        <f t="shared" ref="E4:E20" si="2">E3</f>
        <v>6.16</v>
      </c>
      <c r="F4" s="666">
        <f t="shared" ref="F4:F10" si="3">D4*E4</f>
        <v>265798.33683757199</v>
      </c>
      <c r="G4" s="286">
        <v>1.4</v>
      </c>
      <c r="H4" s="286">
        <f t="shared" ref="H4:H10" si="4">F4*G4</f>
        <v>372117.67157260078</v>
      </c>
      <c r="I4" s="666">
        <f t="shared" ref="I4:I20" si="5">H4*1.12</f>
        <v>416771.79216131294</v>
      </c>
    </row>
    <row r="5" spans="2:10" ht="15">
      <c r="B5" s="971">
        <v>751.41</v>
      </c>
      <c r="C5" s="666">
        <f t="shared" si="0"/>
        <v>66.339314999999999</v>
      </c>
      <c r="D5" s="666">
        <f t="shared" si="1"/>
        <v>49848.024684149997</v>
      </c>
      <c r="E5" s="666">
        <f t="shared" si="2"/>
        <v>6.16</v>
      </c>
      <c r="F5" s="666">
        <f t="shared" si="3"/>
        <v>307063.83205436397</v>
      </c>
      <c r="G5" s="286">
        <v>1.4</v>
      </c>
      <c r="H5" s="286">
        <f t="shared" si="4"/>
        <v>429889.36487610952</v>
      </c>
      <c r="I5" s="666">
        <f t="shared" si="5"/>
        <v>481476.08866124274</v>
      </c>
    </row>
    <row r="6" spans="2:10" ht="15">
      <c r="B6" s="971">
        <v>934.56000000000006</v>
      </c>
      <c r="C6" s="666">
        <f t="shared" si="0"/>
        <v>66.339314999999999</v>
      </c>
      <c r="D6" s="666">
        <f t="shared" si="1"/>
        <v>61998.070226400007</v>
      </c>
      <c r="E6" s="666">
        <f t="shared" si="2"/>
        <v>6.16</v>
      </c>
      <c r="F6" s="666">
        <f t="shared" si="3"/>
        <v>381908.11259462405</v>
      </c>
      <c r="G6" s="286">
        <v>1.4</v>
      </c>
      <c r="H6" s="286">
        <f t="shared" si="4"/>
        <v>534671.35763247369</v>
      </c>
      <c r="I6" s="666">
        <f t="shared" si="5"/>
        <v>598831.92054837057</v>
      </c>
    </row>
    <row r="7" spans="2:10" ht="15">
      <c r="B7" s="971">
        <v>890.505</v>
      </c>
      <c r="C7" s="666">
        <f t="shared" si="0"/>
        <v>66.339314999999999</v>
      </c>
      <c r="D7" s="666">
        <f t="shared" si="1"/>
        <v>59075.491704075001</v>
      </c>
      <c r="E7" s="666">
        <f t="shared" si="2"/>
        <v>6.16</v>
      </c>
      <c r="F7" s="666">
        <f t="shared" si="3"/>
        <v>363905.02889710199</v>
      </c>
      <c r="G7" s="286">
        <v>1.4</v>
      </c>
      <c r="H7" s="286">
        <f t="shared" si="4"/>
        <v>509467.04045594274</v>
      </c>
      <c r="I7" s="666">
        <f t="shared" si="5"/>
        <v>570603.08531065588</v>
      </c>
    </row>
    <row r="8" spans="2:10" ht="15">
      <c r="B8" s="971">
        <v>966.2399999999999</v>
      </c>
      <c r="C8" s="666">
        <f t="shared" si="0"/>
        <v>66.339314999999999</v>
      </c>
      <c r="D8" s="666">
        <f t="shared" si="1"/>
        <v>64099.699725599989</v>
      </c>
      <c r="E8" s="666">
        <f t="shared" si="2"/>
        <v>6.16</v>
      </c>
      <c r="F8" s="666">
        <f t="shared" si="3"/>
        <v>394854.15030969592</v>
      </c>
      <c r="G8" s="286">
        <v>1.4</v>
      </c>
      <c r="H8" s="286">
        <f t="shared" si="4"/>
        <v>552795.81043357425</v>
      </c>
      <c r="I8" s="666">
        <f t="shared" si="5"/>
        <v>619131.30768560327</v>
      </c>
    </row>
    <row r="9" spans="2:10" ht="15">
      <c r="B9" s="971">
        <v>1124.6399999999999</v>
      </c>
      <c r="C9" s="666">
        <f t="shared" si="0"/>
        <v>66.339314999999999</v>
      </c>
      <c r="D9" s="666">
        <f t="shared" si="1"/>
        <v>74607.847221599994</v>
      </c>
      <c r="E9" s="666">
        <f t="shared" si="2"/>
        <v>6.16</v>
      </c>
      <c r="F9" s="666">
        <f t="shared" si="3"/>
        <v>459584.33888505597</v>
      </c>
      <c r="G9" s="286">
        <v>1.4</v>
      </c>
      <c r="H9" s="286">
        <f t="shared" si="4"/>
        <v>643418.07443907834</v>
      </c>
      <c r="I9" s="666">
        <f t="shared" si="5"/>
        <v>720628.24337176781</v>
      </c>
    </row>
    <row r="10" spans="2:10" ht="15">
      <c r="B10" s="971">
        <v>1300.8599999999999</v>
      </c>
      <c r="C10" s="666">
        <f t="shared" si="0"/>
        <v>66.339314999999999</v>
      </c>
      <c r="D10" s="666">
        <f t="shared" si="1"/>
        <v>86298.161310899988</v>
      </c>
      <c r="E10" s="666">
        <f t="shared" si="2"/>
        <v>6.16</v>
      </c>
      <c r="F10" s="666">
        <f t="shared" si="3"/>
        <v>531596.67367514397</v>
      </c>
      <c r="G10" s="286">
        <v>1.4</v>
      </c>
      <c r="H10" s="286">
        <f t="shared" si="4"/>
        <v>744235.34314520156</v>
      </c>
      <c r="I10" s="666">
        <f t="shared" si="5"/>
        <v>833543.58432262589</v>
      </c>
    </row>
    <row r="11" spans="2:10">
      <c r="B11" s="970"/>
      <c r="C11" s="666">
        <f t="shared" si="0"/>
        <v>66.339314999999999</v>
      </c>
      <c r="D11" s="666"/>
      <c r="E11" s="666">
        <f t="shared" si="2"/>
        <v>6.16</v>
      </c>
      <c r="F11" s="666"/>
      <c r="G11" s="286"/>
      <c r="H11" s="286"/>
      <c r="I11" s="666">
        <f t="shared" si="5"/>
        <v>0</v>
      </c>
    </row>
    <row r="12" spans="2:10" ht="15">
      <c r="B12" s="971">
        <v>545.98500000000001</v>
      </c>
      <c r="C12" s="666">
        <f t="shared" si="0"/>
        <v>66.339314999999999</v>
      </c>
      <c r="D12" s="666">
        <f t="shared" ref="D12:D20" si="6">B12*C12</f>
        <v>36220.270900274998</v>
      </c>
      <c r="E12" s="666">
        <f t="shared" si="2"/>
        <v>6.16</v>
      </c>
      <c r="F12" s="666">
        <f t="shared" ref="F12:F20" si="7">D12*E12</f>
        <v>223116.868745694</v>
      </c>
      <c r="G12" s="286">
        <v>1.3</v>
      </c>
      <c r="H12" s="286">
        <f t="shared" ref="H12:H20" si="8">F12*G12</f>
        <v>290051.92936940218</v>
      </c>
      <c r="I12" s="666">
        <f t="shared" si="5"/>
        <v>324858.16089373047</v>
      </c>
    </row>
    <row r="13" spans="2:10" ht="15">
      <c r="B13" s="971">
        <v>570.7349999999999</v>
      </c>
      <c r="C13" s="666">
        <f t="shared" si="0"/>
        <v>66.339314999999999</v>
      </c>
      <c r="D13" s="666">
        <f t="shared" si="6"/>
        <v>37862.168946524995</v>
      </c>
      <c r="E13" s="666">
        <f t="shared" si="2"/>
        <v>6.16</v>
      </c>
      <c r="F13" s="666">
        <f t="shared" si="7"/>
        <v>233230.96071059396</v>
      </c>
      <c r="G13" s="286">
        <v>1.3</v>
      </c>
      <c r="H13" s="286">
        <f t="shared" si="8"/>
        <v>303200.24892377219</v>
      </c>
      <c r="I13" s="666">
        <f t="shared" si="5"/>
        <v>339584.2787946249</v>
      </c>
    </row>
    <row r="14" spans="2:10" ht="15">
      <c r="B14" s="971">
        <v>601.42500000000007</v>
      </c>
      <c r="C14" s="666">
        <f t="shared" si="0"/>
        <v>66.339314999999999</v>
      </c>
      <c r="D14" s="666">
        <f t="shared" si="6"/>
        <v>39898.122523875005</v>
      </c>
      <c r="E14" s="666">
        <f t="shared" si="2"/>
        <v>6.16</v>
      </c>
      <c r="F14" s="666">
        <f t="shared" si="7"/>
        <v>245772.43474707004</v>
      </c>
      <c r="G14" s="286">
        <v>1.3</v>
      </c>
      <c r="H14" s="286">
        <f t="shared" si="8"/>
        <v>319504.1651711911</v>
      </c>
      <c r="I14" s="666">
        <f t="shared" si="5"/>
        <v>357844.66499173408</v>
      </c>
    </row>
    <row r="15" spans="2:10" ht="12.75" customHeight="1">
      <c r="B15" s="971">
        <v>662.31</v>
      </c>
      <c r="C15" s="666">
        <f t="shared" si="0"/>
        <v>66.339314999999999</v>
      </c>
      <c r="D15" s="666">
        <f t="shared" si="6"/>
        <v>43937.191717649999</v>
      </c>
      <c r="E15" s="666">
        <f t="shared" si="2"/>
        <v>6.16</v>
      </c>
      <c r="F15" s="666">
        <f t="shared" si="7"/>
        <v>270653.10098072398</v>
      </c>
      <c r="G15" s="286">
        <v>1.3</v>
      </c>
      <c r="H15" s="286">
        <f t="shared" si="8"/>
        <v>351849.03127494117</v>
      </c>
      <c r="I15" s="666">
        <f t="shared" si="5"/>
        <v>394070.91502793413</v>
      </c>
    </row>
    <row r="16" spans="2:10" ht="12.75" customHeight="1">
      <c r="B16" s="971">
        <v>748.43999999999994</v>
      </c>
      <c r="C16" s="666">
        <f t="shared" si="0"/>
        <v>66.339314999999999</v>
      </c>
      <c r="D16" s="666">
        <f t="shared" si="6"/>
        <v>49650.996918599994</v>
      </c>
      <c r="E16" s="666">
        <f t="shared" si="2"/>
        <v>6.16</v>
      </c>
      <c r="F16" s="666">
        <f t="shared" si="7"/>
        <v>305850.14101857599</v>
      </c>
      <c r="G16" s="286">
        <v>1.3</v>
      </c>
      <c r="H16" s="286">
        <f t="shared" si="8"/>
        <v>397605.18332414882</v>
      </c>
      <c r="I16" s="666">
        <f t="shared" si="5"/>
        <v>445317.80532304675</v>
      </c>
    </row>
    <row r="17" spans="2:9" ht="12.75" customHeight="1">
      <c r="B17" s="971">
        <v>828.13499999999999</v>
      </c>
      <c r="C17" s="666">
        <f t="shared" si="0"/>
        <v>66.339314999999999</v>
      </c>
      <c r="D17" s="666">
        <f t="shared" si="6"/>
        <v>54937.908627525001</v>
      </c>
      <c r="E17" s="666">
        <f t="shared" si="2"/>
        <v>6.16</v>
      </c>
      <c r="F17" s="666">
        <f t="shared" si="7"/>
        <v>338417.51714555401</v>
      </c>
      <c r="G17" s="286">
        <v>1.3</v>
      </c>
      <c r="H17" s="286">
        <f t="shared" si="8"/>
        <v>439942.77228922024</v>
      </c>
      <c r="I17" s="666">
        <f t="shared" si="5"/>
        <v>492735.9049639267</v>
      </c>
    </row>
    <row r="18" spans="2:9" ht="12.75" customHeight="1">
      <c r="B18" s="971">
        <v>1018.2149999999999</v>
      </c>
      <c r="C18" s="666">
        <f t="shared" si="0"/>
        <v>66.339314999999999</v>
      </c>
      <c r="D18" s="666">
        <f t="shared" si="6"/>
        <v>67547.685622724995</v>
      </c>
      <c r="E18" s="666">
        <f t="shared" si="2"/>
        <v>6.16</v>
      </c>
      <c r="F18" s="666">
        <f t="shared" si="7"/>
        <v>416093.74343598599</v>
      </c>
      <c r="G18" s="286">
        <v>1.3</v>
      </c>
      <c r="H18" s="286">
        <f t="shared" si="8"/>
        <v>540921.86646678182</v>
      </c>
      <c r="I18" s="666">
        <f t="shared" si="5"/>
        <v>605832.49044279568</v>
      </c>
    </row>
    <row r="19" spans="2:9" ht="15">
      <c r="B19" s="971">
        <v>1288.4850000000001</v>
      </c>
      <c r="C19" s="666">
        <f t="shared" si="0"/>
        <v>66.339314999999999</v>
      </c>
      <c r="D19" s="666">
        <f t="shared" si="6"/>
        <v>85477.212287775008</v>
      </c>
      <c r="E19" s="666">
        <f t="shared" si="2"/>
        <v>6.16</v>
      </c>
      <c r="F19" s="666">
        <f t="shared" si="7"/>
        <v>526539.62769269408</v>
      </c>
      <c r="G19" s="286">
        <v>1.3</v>
      </c>
      <c r="H19" s="286">
        <f t="shared" si="8"/>
        <v>684501.51600050228</v>
      </c>
      <c r="I19" s="666">
        <f t="shared" si="5"/>
        <v>766641.69792056258</v>
      </c>
    </row>
    <row r="20" spans="2:9" ht="15">
      <c r="B20" s="971">
        <v>1594.8899999999999</v>
      </c>
      <c r="C20" s="666">
        <f t="shared" si="0"/>
        <v>66.339314999999999</v>
      </c>
      <c r="D20" s="666">
        <f t="shared" si="6"/>
        <v>105803.91010035</v>
      </c>
      <c r="E20" s="666">
        <f t="shared" si="2"/>
        <v>6.16</v>
      </c>
      <c r="F20" s="666">
        <f t="shared" si="7"/>
        <v>651752.08621815604</v>
      </c>
      <c r="G20" s="286">
        <v>1.3</v>
      </c>
      <c r="H20" s="286">
        <f t="shared" si="8"/>
        <v>847277.71208360291</v>
      </c>
      <c r="I20" s="666">
        <f t="shared" si="5"/>
        <v>948951.03753363539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2060"/>
  </sheetPr>
  <dimension ref="A1:M79"/>
  <sheetViews>
    <sheetView view="pageBreakPreview" zoomScaleNormal="100" zoomScaleSheetLayoutView="100" workbookViewId="0">
      <selection activeCell="K1" sqref="K1"/>
    </sheetView>
  </sheetViews>
  <sheetFormatPr defaultColWidth="9" defaultRowHeight="12.75"/>
  <cols>
    <col min="1" max="1" width="16.28515625" style="8" customWidth="1"/>
    <col min="2" max="2" width="18" style="8" customWidth="1"/>
    <col min="3" max="4" width="7" style="1" customWidth="1"/>
    <col min="5" max="5" width="9.85546875" style="1" customWidth="1"/>
    <col min="6" max="6" width="11.140625" style="1" customWidth="1"/>
    <col min="7" max="7" width="7.5703125" style="1" customWidth="1"/>
    <col min="8" max="8" width="14.5703125" style="1" customWidth="1"/>
    <col min="9" max="9" width="5.85546875" style="6" customWidth="1"/>
    <col min="10" max="10" width="9.5703125" style="115" customWidth="1"/>
    <col min="11" max="11" width="13.42578125" style="1" customWidth="1"/>
    <col min="12" max="12" width="9" style="1"/>
    <col min="13" max="13" width="9" style="1" customWidth="1"/>
    <col min="14" max="16384" width="9" style="1"/>
  </cols>
  <sheetData>
    <row r="1" spans="1:11" ht="27" customHeight="1">
      <c r="A1" s="2644" t="s">
        <v>222</v>
      </c>
      <c r="B1" s="2631" t="s">
        <v>466</v>
      </c>
      <c r="C1" s="2631" t="s">
        <v>586</v>
      </c>
      <c r="D1" s="2631"/>
      <c r="E1" s="619" t="s">
        <v>232</v>
      </c>
      <c r="F1" s="2631" t="s">
        <v>2243</v>
      </c>
      <c r="G1" s="2631" t="s">
        <v>838</v>
      </c>
      <c r="H1" s="619" t="s">
        <v>234</v>
      </c>
      <c r="I1" s="2631" t="s">
        <v>18</v>
      </c>
      <c r="J1" s="2633" t="s">
        <v>985</v>
      </c>
    </row>
    <row r="2" spans="1:11" ht="16.5" customHeight="1" thickBot="1">
      <c r="A2" s="2645"/>
      <c r="B2" s="2632"/>
      <c r="C2" s="618" t="s">
        <v>236</v>
      </c>
      <c r="D2" s="618" t="s">
        <v>237</v>
      </c>
      <c r="E2" s="618" t="s">
        <v>238</v>
      </c>
      <c r="F2" s="2632"/>
      <c r="G2" s="2632"/>
      <c r="H2" s="618" t="s">
        <v>839</v>
      </c>
      <c r="I2" s="2632"/>
      <c r="J2" s="2634"/>
    </row>
    <row r="3" spans="1:11" ht="15" customHeight="1" thickBot="1">
      <c r="A3" s="2628" t="s">
        <v>2</v>
      </c>
      <c r="B3" s="2629"/>
      <c r="C3" s="2629"/>
      <c r="D3" s="2629"/>
      <c r="E3" s="2629"/>
      <c r="F3" s="2629"/>
      <c r="G3" s="2629"/>
      <c r="H3" s="2629"/>
      <c r="I3" s="2629"/>
      <c r="J3" s="2630"/>
    </row>
    <row r="4" spans="1:11" ht="29.25" customHeight="1">
      <c r="A4" s="2635" t="s">
        <v>1000</v>
      </c>
      <c r="B4" s="2636"/>
      <c r="C4" s="2636"/>
      <c r="D4" s="2636"/>
      <c r="E4" s="2636"/>
      <c r="F4" s="2636"/>
      <c r="G4" s="2636"/>
      <c r="H4" s="2636"/>
      <c r="I4" s="2636"/>
      <c r="J4" s="2637"/>
    </row>
    <row r="5" spans="1:11" ht="13.5" customHeight="1">
      <c r="A5" s="582"/>
      <c r="B5" s="582" t="s">
        <v>523</v>
      </c>
      <c r="C5" s="620">
        <v>35</v>
      </c>
      <c r="D5" s="620">
        <v>37</v>
      </c>
      <c r="E5" s="620">
        <v>6</v>
      </c>
      <c r="F5" s="621">
        <v>55</v>
      </c>
      <c r="G5" s="621">
        <v>65</v>
      </c>
      <c r="H5" s="620" t="s">
        <v>840</v>
      </c>
      <c r="I5" s="583">
        <v>320</v>
      </c>
      <c r="J5" s="622">
        <f>'Chiller (2)'!H3</f>
        <v>1554130.0995398643</v>
      </c>
    </row>
    <row r="6" spans="1:11" ht="13.5" customHeight="1">
      <c r="A6" s="582"/>
      <c r="B6" s="582" t="s">
        <v>524</v>
      </c>
      <c r="C6" s="620">
        <v>65</v>
      </c>
      <c r="D6" s="620">
        <v>69</v>
      </c>
      <c r="E6" s="620">
        <v>11.2</v>
      </c>
      <c r="F6" s="621">
        <v>30</v>
      </c>
      <c r="G6" s="621">
        <v>67</v>
      </c>
      <c r="H6" s="620" t="s">
        <v>841</v>
      </c>
      <c r="I6" s="583">
        <v>530</v>
      </c>
      <c r="J6" s="622">
        <f>'Chiller (2)'!H4</f>
        <v>2498668.4281138275</v>
      </c>
    </row>
    <row r="7" spans="1:11" ht="13.5" customHeight="1">
      <c r="A7" s="582"/>
      <c r="B7" s="582" t="s">
        <v>602</v>
      </c>
      <c r="C7" s="620">
        <v>80</v>
      </c>
      <c r="D7" s="620">
        <v>85</v>
      </c>
      <c r="E7" s="620">
        <v>13.8</v>
      </c>
      <c r="F7" s="621">
        <v>30</v>
      </c>
      <c r="G7" s="621">
        <v>67</v>
      </c>
      <c r="H7" s="620" t="s">
        <v>841</v>
      </c>
      <c r="I7" s="583">
        <v>645</v>
      </c>
      <c r="J7" s="622">
        <f>'Chiller (2)'!H5</f>
        <v>3385646.3826307594</v>
      </c>
      <c r="K7" s="102"/>
    </row>
    <row r="8" spans="1:11" ht="13.5" customHeight="1">
      <c r="A8" s="582"/>
      <c r="B8" s="582" t="s">
        <v>790</v>
      </c>
      <c r="C8" s="620">
        <v>130</v>
      </c>
      <c r="D8" s="620">
        <v>138</v>
      </c>
      <c r="E8" s="620">
        <v>22.4</v>
      </c>
      <c r="F8" s="621">
        <v>40</v>
      </c>
      <c r="G8" s="621">
        <v>68</v>
      </c>
      <c r="H8" s="620" t="s">
        <v>842</v>
      </c>
      <c r="I8" s="583">
        <v>935</v>
      </c>
      <c r="J8" s="622">
        <f>'Chiller (2)'!H6</f>
        <v>5364078.6680767462</v>
      </c>
    </row>
    <row r="9" spans="1:11" s="38" customFormat="1" ht="15" customHeight="1" thickBot="1">
      <c r="A9" s="2641" t="s">
        <v>485</v>
      </c>
      <c r="B9" s="2642"/>
      <c r="C9" s="2642"/>
      <c r="D9" s="2642"/>
      <c r="E9" s="2642"/>
      <c r="F9" s="2642"/>
      <c r="G9" s="2642"/>
      <c r="H9" s="2642"/>
      <c r="I9" s="2642"/>
      <c r="J9" s="2643"/>
      <c r="K9" s="102"/>
    </row>
    <row r="10" spans="1:11" s="38" customFormat="1">
      <c r="A10" s="584"/>
      <c r="B10" s="585" t="s">
        <v>566</v>
      </c>
      <c r="C10" s="623">
        <v>30</v>
      </c>
      <c r="D10" s="623">
        <v>32</v>
      </c>
      <c r="E10" s="623">
        <v>5.2</v>
      </c>
      <c r="F10" s="624">
        <v>60</v>
      </c>
      <c r="G10" s="624">
        <v>65</v>
      </c>
      <c r="H10" s="623" t="s">
        <v>240</v>
      </c>
      <c r="I10" s="586">
        <v>380</v>
      </c>
      <c r="J10" s="625">
        <f>'Chiller (2)'!H8</f>
        <v>1915389.9710025701</v>
      </c>
      <c r="K10" s="102"/>
    </row>
    <row r="11" spans="1:11">
      <c r="A11" s="587"/>
      <c r="B11" s="582" t="s">
        <v>452</v>
      </c>
      <c r="C11" s="620">
        <v>65</v>
      </c>
      <c r="D11" s="620">
        <v>69</v>
      </c>
      <c r="E11" s="620">
        <v>11.2</v>
      </c>
      <c r="F11" s="621">
        <v>15</v>
      </c>
      <c r="G11" s="621">
        <v>65</v>
      </c>
      <c r="H11" s="626" t="s">
        <v>241</v>
      </c>
      <c r="I11" s="588">
        <v>580</v>
      </c>
      <c r="J11" s="625">
        <f>'Chiller (2)'!H9</f>
        <v>2995880.4211588562</v>
      </c>
      <c r="K11" s="102"/>
    </row>
    <row r="12" spans="1:11" ht="26.25" thickBot="1">
      <c r="A12" s="589"/>
      <c r="B12" s="590" t="s">
        <v>453</v>
      </c>
      <c r="C12" s="627">
        <v>130</v>
      </c>
      <c r="D12" s="627">
        <v>138</v>
      </c>
      <c r="E12" s="627">
        <v>22.4</v>
      </c>
      <c r="F12" s="628">
        <v>25</v>
      </c>
      <c r="G12" s="628">
        <v>68</v>
      </c>
      <c r="H12" s="629" t="s">
        <v>242</v>
      </c>
      <c r="I12" s="591">
        <v>1080</v>
      </c>
      <c r="J12" s="625">
        <f>'Chiller (2)'!H10</f>
        <v>6808569.9598889286</v>
      </c>
      <c r="K12" s="102"/>
    </row>
    <row r="13" spans="1:11" ht="15" customHeight="1" thickBot="1">
      <c r="A13" s="2628" t="s">
        <v>484</v>
      </c>
      <c r="B13" s="2629"/>
      <c r="C13" s="2629"/>
      <c r="D13" s="2629"/>
      <c r="E13" s="2629"/>
      <c r="F13" s="2629"/>
      <c r="G13" s="2629"/>
      <c r="H13" s="2629"/>
      <c r="I13" s="2629"/>
      <c r="J13" s="2630"/>
    </row>
    <row r="14" spans="1:11" s="38" customFormat="1">
      <c r="A14" s="584"/>
      <c r="B14" s="585" t="s">
        <v>673</v>
      </c>
      <c r="C14" s="623">
        <v>30</v>
      </c>
      <c r="D14" s="623">
        <v>32</v>
      </c>
      <c r="E14" s="623">
        <v>5.2</v>
      </c>
      <c r="F14" s="624">
        <v>60</v>
      </c>
      <c r="G14" s="624">
        <v>65</v>
      </c>
      <c r="H14" s="623" t="s">
        <v>698</v>
      </c>
      <c r="I14" s="586">
        <v>375</v>
      </c>
      <c r="J14" s="625">
        <f>'Chiller (2)'!H12</f>
        <v>2011323.92776429</v>
      </c>
    </row>
    <row r="15" spans="1:11" ht="13.5" thickBot="1">
      <c r="A15" s="589"/>
      <c r="B15" s="590" t="s">
        <v>674</v>
      </c>
      <c r="C15" s="627">
        <v>65</v>
      </c>
      <c r="D15" s="627">
        <v>69</v>
      </c>
      <c r="E15" s="627">
        <v>11.2</v>
      </c>
      <c r="F15" s="628">
        <v>15</v>
      </c>
      <c r="G15" s="628">
        <v>67</v>
      </c>
      <c r="H15" s="627" t="s">
        <v>699</v>
      </c>
      <c r="I15" s="592">
        <v>580</v>
      </c>
      <c r="J15" s="625">
        <f>'Chiller (2)'!H13</f>
        <v>3145537.3937071394</v>
      </c>
    </row>
    <row r="16" spans="1:11" ht="15" customHeight="1" thickBot="1">
      <c r="A16" s="2628" t="s">
        <v>487</v>
      </c>
      <c r="B16" s="2629"/>
      <c r="C16" s="2629"/>
      <c r="D16" s="2629"/>
      <c r="E16" s="2629"/>
      <c r="F16" s="2629"/>
      <c r="G16" s="2629"/>
      <c r="H16" s="2629"/>
      <c r="I16" s="2629"/>
      <c r="J16" s="2630"/>
    </row>
    <row r="17" spans="1:12" ht="14.25" customHeight="1">
      <c r="A17" s="593"/>
      <c r="B17" s="585" t="s">
        <v>843</v>
      </c>
      <c r="C17" s="623">
        <v>30</v>
      </c>
      <c r="D17" s="623">
        <v>32</v>
      </c>
      <c r="E17" s="623">
        <v>5.2</v>
      </c>
      <c r="F17" s="624">
        <v>60</v>
      </c>
      <c r="G17" s="624">
        <v>65</v>
      </c>
      <c r="H17" s="623" t="s">
        <v>1</v>
      </c>
      <c r="I17" s="586">
        <v>375</v>
      </c>
      <c r="J17" s="625">
        <f>'Chiller (2)'!H15</f>
        <v>2131926.6162647381</v>
      </c>
    </row>
    <row r="18" spans="1:12" ht="14.25" customHeight="1">
      <c r="A18" s="594"/>
      <c r="B18" s="582" t="s">
        <v>844</v>
      </c>
      <c r="C18" s="620">
        <v>65</v>
      </c>
      <c r="D18" s="620">
        <v>69</v>
      </c>
      <c r="E18" s="620">
        <v>11.2</v>
      </c>
      <c r="F18" s="621">
        <v>15</v>
      </c>
      <c r="G18" s="621">
        <v>67</v>
      </c>
      <c r="H18" s="620" t="s">
        <v>846</v>
      </c>
      <c r="I18" s="583">
        <v>580</v>
      </c>
      <c r="J18" s="625">
        <f>'Chiller (2)'!H16</f>
        <v>3334664.3370373878</v>
      </c>
    </row>
    <row r="19" spans="1:12" ht="14.25" customHeight="1">
      <c r="A19" s="594"/>
      <c r="B19" s="582" t="s">
        <v>488</v>
      </c>
      <c r="C19" s="620">
        <v>130</v>
      </c>
      <c r="D19" s="620">
        <v>138</v>
      </c>
      <c r="E19" s="620">
        <v>22.4</v>
      </c>
      <c r="F19" s="621">
        <v>25</v>
      </c>
      <c r="G19" s="621">
        <v>70</v>
      </c>
      <c r="H19" s="620" t="s">
        <v>490</v>
      </c>
      <c r="I19" s="583">
        <v>1150</v>
      </c>
      <c r="J19" s="625">
        <f>'Chiller (2)'!H17</f>
        <v>7216974.5186745385</v>
      </c>
    </row>
    <row r="20" spans="1:12" ht="14.25" customHeight="1">
      <c r="A20" s="594"/>
      <c r="B20" s="582" t="s">
        <v>489</v>
      </c>
      <c r="C20" s="620">
        <v>185</v>
      </c>
      <c r="D20" s="620">
        <v>200</v>
      </c>
      <c r="E20" s="620">
        <v>31.8</v>
      </c>
      <c r="F20" s="621">
        <v>30</v>
      </c>
      <c r="G20" s="621">
        <v>74</v>
      </c>
      <c r="H20" s="620" t="s">
        <v>847</v>
      </c>
      <c r="I20" s="583">
        <v>1730</v>
      </c>
      <c r="J20" s="625">
        <f>'Chiller (2)'!H18</f>
        <v>7577686.1960986052</v>
      </c>
    </row>
    <row r="21" spans="1:12" ht="14.25" customHeight="1" thickBot="1">
      <c r="A21" s="595"/>
      <c r="B21" s="590" t="s">
        <v>845</v>
      </c>
      <c r="C21" s="627">
        <v>250</v>
      </c>
      <c r="D21" s="627">
        <v>270</v>
      </c>
      <c r="E21" s="627">
        <v>43</v>
      </c>
      <c r="F21" s="628">
        <v>40</v>
      </c>
      <c r="G21" s="628">
        <v>74</v>
      </c>
      <c r="H21" s="627" t="s">
        <v>848</v>
      </c>
      <c r="I21" s="592">
        <v>2450</v>
      </c>
      <c r="J21" s="625">
        <f>'Chiller (2)'!H19</f>
        <v>9319846.8508914411</v>
      </c>
    </row>
    <row r="22" spans="1:12" ht="15" customHeight="1" thickBot="1">
      <c r="A22" s="2628" t="s">
        <v>2241</v>
      </c>
      <c r="B22" s="2629"/>
      <c r="C22" s="2629"/>
      <c r="D22" s="2629"/>
      <c r="E22" s="2629"/>
      <c r="F22" s="2629"/>
      <c r="G22" s="2629"/>
      <c r="H22" s="2629"/>
      <c r="I22" s="2629"/>
      <c r="J22" s="2630"/>
      <c r="K22" s="40"/>
      <c r="L22" s="40"/>
    </row>
    <row r="23" spans="1:12">
      <c r="A23" s="630"/>
      <c r="B23" s="596" t="s">
        <v>454</v>
      </c>
      <c r="C23" s="623">
        <v>5</v>
      </c>
      <c r="D23" s="623">
        <v>5.5</v>
      </c>
      <c r="E23" s="631">
        <v>0.86</v>
      </c>
      <c r="F23" s="623">
        <v>21</v>
      </c>
      <c r="G23" s="624">
        <v>55</v>
      </c>
      <c r="H23" s="623" t="s">
        <v>360</v>
      </c>
      <c r="I23" s="597">
        <v>83</v>
      </c>
      <c r="J23" s="625">
        <f>'Chiller (2)'!H21</f>
        <v>524621.6949769489</v>
      </c>
      <c r="K23" s="40"/>
      <c r="L23" s="40"/>
    </row>
    <row r="24" spans="1:12">
      <c r="A24" s="632"/>
      <c r="B24" s="598" t="s">
        <v>455</v>
      </c>
      <c r="C24" s="620">
        <v>7.2</v>
      </c>
      <c r="D24" s="620">
        <v>7.7</v>
      </c>
      <c r="E24" s="633">
        <v>1.24</v>
      </c>
      <c r="F24" s="620">
        <v>35</v>
      </c>
      <c r="G24" s="621">
        <v>56</v>
      </c>
      <c r="H24" s="620" t="s">
        <v>360</v>
      </c>
      <c r="I24" s="599">
        <v>94</v>
      </c>
      <c r="J24" s="625">
        <f>'Chiller (2)'!H22</f>
        <v>587115.81538172648</v>
      </c>
      <c r="K24" s="40"/>
      <c r="L24" s="40"/>
    </row>
    <row r="25" spans="1:12">
      <c r="A25" s="632"/>
      <c r="B25" s="598" t="s">
        <v>456</v>
      </c>
      <c r="C25" s="620">
        <v>10.5</v>
      </c>
      <c r="D25" s="620">
        <v>12</v>
      </c>
      <c r="E25" s="633">
        <v>1.74</v>
      </c>
      <c r="F25" s="620">
        <v>44</v>
      </c>
      <c r="G25" s="621">
        <v>60</v>
      </c>
      <c r="H25" s="620" t="s">
        <v>361</v>
      </c>
      <c r="I25" s="599">
        <v>138</v>
      </c>
      <c r="J25" s="625">
        <f>'Chiller (2)'!H23</f>
        <v>833803.13276900665</v>
      </c>
      <c r="K25" s="40"/>
      <c r="L25" s="40"/>
    </row>
    <row r="26" spans="1:12">
      <c r="A26" s="632"/>
      <c r="B26" s="598" t="s">
        <v>457</v>
      </c>
      <c r="C26" s="620">
        <v>10.5</v>
      </c>
      <c r="D26" s="620">
        <v>12</v>
      </c>
      <c r="E26" s="633">
        <v>1.72</v>
      </c>
      <c r="F26" s="620">
        <v>44</v>
      </c>
      <c r="G26" s="621">
        <v>58</v>
      </c>
      <c r="H26" s="620" t="s">
        <v>361</v>
      </c>
      <c r="I26" s="599">
        <v>131</v>
      </c>
      <c r="J26" s="625">
        <f>'Chiller (2)'!H24</f>
        <v>833803.13276900665</v>
      </c>
      <c r="K26" s="40"/>
      <c r="L26" s="40"/>
    </row>
    <row r="27" spans="1:12">
      <c r="A27" s="632"/>
      <c r="B27" s="598" t="s">
        <v>458</v>
      </c>
      <c r="C27" s="620">
        <v>12</v>
      </c>
      <c r="D27" s="620">
        <v>14</v>
      </c>
      <c r="E27" s="633">
        <v>2</v>
      </c>
      <c r="F27" s="620">
        <v>40</v>
      </c>
      <c r="G27" s="621">
        <v>59</v>
      </c>
      <c r="H27" s="620" t="s">
        <v>362</v>
      </c>
      <c r="I27" s="599">
        <v>137</v>
      </c>
      <c r="J27" s="625">
        <f>'Chiller (2)'!H25</f>
        <v>919321.4027965971</v>
      </c>
      <c r="K27" s="40"/>
      <c r="L27" s="40"/>
    </row>
    <row r="28" spans="1:12">
      <c r="A28" s="632"/>
      <c r="B28" s="598" t="s">
        <v>459</v>
      </c>
      <c r="C28" s="620">
        <v>14</v>
      </c>
      <c r="D28" s="620">
        <v>16.12</v>
      </c>
      <c r="E28" s="633">
        <v>2.4</v>
      </c>
      <c r="F28" s="620">
        <v>34</v>
      </c>
      <c r="G28" s="621">
        <v>60</v>
      </c>
      <c r="H28" s="620" t="s">
        <v>362</v>
      </c>
      <c r="I28" s="599">
        <v>145</v>
      </c>
      <c r="J28" s="625">
        <f>'Chiller (2)'!H26</f>
        <v>962628.73184903082</v>
      </c>
      <c r="K28" s="102"/>
      <c r="L28" s="40"/>
    </row>
    <row r="29" spans="1:12" ht="13.5" thickBot="1">
      <c r="A29" s="634"/>
      <c r="B29" s="600" t="s">
        <v>460</v>
      </c>
      <c r="C29" s="635">
        <v>16</v>
      </c>
      <c r="D29" s="635">
        <v>18</v>
      </c>
      <c r="E29" s="636">
        <v>2.8</v>
      </c>
      <c r="F29" s="635">
        <v>38</v>
      </c>
      <c r="G29" s="637">
        <v>60</v>
      </c>
      <c r="H29" s="635" t="s">
        <v>362</v>
      </c>
      <c r="I29" s="601">
        <v>142</v>
      </c>
      <c r="J29" s="625">
        <f>'Chiller (2)'!H27</f>
        <v>1271261.9756024501</v>
      </c>
      <c r="K29" s="102"/>
      <c r="L29" s="40"/>
    </row>
    <row r="30" spans="1:12" ht="15" customHeight="1" thickBot="1">
      <c r="A30" s="2638" t="s">
        <v>2242</v>
      </c>
      <c r="B30" s="2639"/>
      <c r="C30" s="2639"/>
      <c r="D30" s="2639"/>
      <c r="E30" s="2639"/>
      <c r="F30" s="2639"/>
      <c r="G30" s="2639"/>
      <c r="H30" s="2639"/>
      <c r="I30" s="2639"/>
      <c r="J30" s="2640"/>
      <c r="K30" s="40"/>
      <c r="L30" s="40"/>
    </row>
    <row r="31" spans="1:12">
      <c r="A31" s="630"/>
      <c r="B31" s="596" t="s">
        <v>851</v>
      </c>
      <c r="C31" s="623">
        <v>5</v>
      </c>
      <c r="D31" s="623">
        <v>5.5</v>
      </c>
      <c r="E31" s="631">
        <v>0.86</v>
      </c>
      <c r="F31" s="623">
        <v>15</v>
      </c>
      <c r="G31" s="624">
        <v>58</v>
      </c>
      <c r="H31" s="623" t="s">
        <v>228</v>
      </c>
      <c r="I31" s="597">
        <v>81</v>
      </c>
      <c r="J31" s="625">
        <f>'Chiller (2)'!H29</f>
        <v>635356.89078190573</v>
      </c>
      <c r="K31" s="40"/>
      <c r="L31" s="40"/>
    </row>
    <row r="32" spans="1:12">
      <c r="A32" s="632"/>
      <c r="B32" s="598" t="s">
        <v>852</v>
      </c>
      <c r="C32" s="620">
        <v>7</v>
      </c>
      <c r="D32" s="620">
        <v>8</v>
      </c>
      <c r="E32" s="633">
        <v>1.2</v>
      </c>
      <c r="F32" s="620">
        <v>15</v>
      </c>
      <c r="G32" s="621">
        <v>58</v>
      </c>
      <c r="H32" s="620" t="s">
        <v>228</v>
      </c>
      <c r="I32" s="599">
        <v>81</v>
      </c>
      <c r="J32" s="625">
        <f>'Chiller (2)'!H30</f>
        <v>703881.14561170572</v>
      </c>
      <c r="K32" s="40"/>
      <c r="L32" s="40"/>
    </row>
    <row r="33" spans="1:13">
      <c r="A33" s="632"/>
      <c r="B33" s="598" t="s">
        <v>853</v>
      </c>
      <c r="C33" s="620">
        <v>10</v>
      </c>
      <c r="D33" s="620">
        <v>11</v>
      </c>
      <c r="E33" s="633">
        <v>1.72</v>
      </c>
      <c r="F33" s="620">
        <v>18</v>
      </c>
      <c r="G33" s="621">
        <v>59</v>
      </c>
      <c r="H33" s="620" t="s">
        <v>857</v>
      </c>
      <c r="I33" s="599">
        <v>110</v>
      </c>
      <c r="J33" s="625">
        <f>'Chiller (2)'!H31</f>
        <v>1065689.2111130499</v>
      </c>
      <c r="K33" s="40"/>
      <c r="L33" s="40"/>
    </row>
    <row r="34" spans="1:13">
      <c r="A34" s="632"/>
      <c r="B34" s="598" t="s">
        <v>854</v>
      </c>
      <c r="C34" s="620">
        <v>12</v>
      </c>
      <c r="D34" s="620">
        <v>12.3</v>
      </c>
      <c r="E34" s="633">
        <v>1.92</v>
      </c>
      <c r="F34" s="620">
        <v>18</v>
      </c>
      <c r="G34" s="621">
        <v>59</v>
      </c>
      <c r="H34" s="620" t="s">
        <v>857</v>
      </c>
      <c r="I34" s="599">
        <v>110</v>
      </c>
      <c r="J34" s="625">
        <f>'Chiller (2)'!H32</f>
        <v>1149562.899024725</v>
      </c>
      <c r="K34" s="40"/>
      <c r="L34" s="40"/>
    </row>
    <row r="35" spans="1:13">
      <c r="A35" s="632"/>
      <c r="B35" s="598" t="s">
        <v>855</v>
      </c>
      <c r="C35" s="620">
        <v>14</v>
      </c>
      <c r="D35" s="620">
        <v>13.8</v>
      </c>
      <c r="E35" s="633">
        <v>2.15</v>
      </c>
      <c r="F35" s="620">
        <v>18</v>
      </c>
      <c r="G35" s="621">
        <v>60</v>
      </c>
      <c r="H35" s="620" t="s">
        <v>857</v>
      </c>
      <c r="I35" s="599">
        <v>111</v>
      </c>
      <c r="J35" s="625">
        <f>'Chiller (2)'!H33</f>
        <v>1158334.0036429395</v>
      </c>
      <c r="K35" s="40"/>
      <c r="L35" s="40"/>
    </row>
    <row r="36" spans="1:13" ht="13.5" thickBot="1">
      <c r="A36" s="638"/>
      <c r="B36" s="602" t="s">
        <v>856</v>
      </c>
      <c r="C36" s="627">
        <v>16</v>
      </c>
      <c r="D36" s="627">
        <v>16</v>
      </c>
      <c r="E36" s="639">
        <v>2.4900000000000002</v>
      </c>
      <c r="F36" s="627">
        <v>18</v>
      </c>
      <c r="G36" s="628">
        <v>60</v>
      </c>
      <c r="H36" s="627" t="s">
        <v>857</v>
      </c>
      <c r="I36" s="603">
        <v>111</v>
      </c>
      <c r="J36" s="625">
        <f>'Chiller (2)'!H34</f>
        <v>1267972.8113706198</v>
      </c>
      <c r="K36" s="102"/>
      <c r="L36" s="40"/>
    </row>
    <row r="37" spans="1:13" ht="30" customHeight="1" thickBot="1">
      <c r="A37" s="2638" t="s">
        <v>730</v>
      </c>
      <c r="B37" s="2639"/>
      <c r="C37" s="2639"/>
      <c r="D37" s="2639"/>
      <c r="E37" s="2639"/>
      <c r="F37" s="2639"/>
      <c r="G37" s="2639"/>
      <c r="H37" s="2639"/>
      <c r="I37" s="2639"/>
      <c r="J37" s="2640"/>
      <c r="K37" s="569"/>
      <c r="L37" s="569"/>
    </row>
    <row r="38" spans="1:13" s="5" customFormat="1" ht="13.5" thickBot="1">
      <c r="A38" s="604"/>
      <c r="B38" s="605" t="s">
        <v>465</v>
      </c>
      <c r="C38" s="640">
        <v>30</v>
      </c>
      <c r="D38" s="640">
        <v>32</v>
      </c>
      <c r="E38" s="641">
        <v>5.2</v>
      </c>
      <c r="F38" s="642">
        <v>18</v>
      </c>
      <c r="G38" s="642">
        <v>67</v>
      </c>
      <c r="H38" s="643" t="s">
        <v>1</v>
      </c>
      <c r="I38" s="606">
        <v>430</v>
      </c>
      <c r="J38" s="625">
        <f>'Chiller (2)'!H36</f>
        <v>1803010.1930816981</v>
      </c>
      <c r="K38" s="1"/>
      <c r="L38" s="1"/>
      <c r="M38" s="1"/>
    </row>
    <row r="39" spans="1:13" ht="15" customHeight="1" thickBot="1">
      <c r="A39" s="2628" t="s">
        <v>532</v>
      </c>
      <c r="B39" s="2629"/>
      <c r="C39" s="2629"/>
      <c r="D39" s="2629"/>
      <c r="E39" s="2629"/>
      <c r="F39" s="2629"/>
      <c r="G39" s="2629"/>
      <c r="H39" s="2629"/>
      <c r="I39" s="2629"/>
      <c r="J39" s="2630"/>
    </row>
    <row r="40" spans="1:13">
      <c r="A40" s="584"/>
      <c r="B40" s="585" t="s">
        <v>533</v>
      </c>
      <c r="C40" s="644">
        <v>1.8</v>
      </c>
      <c r="D40" s="644">
        <v>3.5</v>
      </c>
      <c r="E40" s="631">
        <v>11</v>
      </c>
      <c r="F40" s="624">
        <v>16</v>
      </c>
      <c r="G40" s="624">
        <v>68</v>
      </c>
      <c r="H40" s="645" t="s">
        <v>849</v>
      </c>
      <c r="I40" s="597">
        <v>290</v>
      </c>
      <c r="J40" s="625">
        <f>'Chiller (2)'!H38</f>
        <v>1340882.6185095266</v>
      </c>
    </row>
    <row r="41" spans="1:13" ht="26.25" thickBot="1">
      <c r="A41" s="589"/>
      <c r="B41" s="590" t="s">
        <v>534</v>
      </c>
      <c r="C41" s="646">
        <v>1.8</v>
      </c>
      <c r="D41" s="646">
        <v>3.5</v>
      </c>
      <c r="E41" s="639">
        <v>22</v>
      </c>
      <c r="F41" s="628">
        <v>17</v>
      </c>
      <c r="G41" s="628">
        <v>68</v>
      </c>
      <c r="H41" s="647" t="s">
        <v>850</v>
      </c>
      <c r="I41" s="603">
        <v>400</v>
      </c>
      <c r="J41" s="625">
        <f>'Chiller (2)'!H39</f>
        <v>1832064.4771295332</v>
      </c>
    </row>
    <row r="42" spans="1:13" ht="15" customHeight="1" thickBot="1">
      <c r="A42" s="2628" t="s">
        <v>472</v>
      </c>
      <c r="B42" s="2629"/>
      <c r="C42" s="2629"/>
      <c r="D42" s="2629"/>
      <c r="E42" s="2629"/>
      <c r="F42" s="2629"/>
      <c r="G42" s="2629"/>
      <c r="H42" s="2629"/>
      <c r="I42" s="2629"/>
      <c r="J42" s="2630"/>
      <c r="K42" s="74"/>
      <c r="L42" s="74"/>
    </row>
    <row r="43" spans="1:13" ht="15" customHeight="1" thickBot="1">
      <c r="A43" s="2628" t="s">
        <v>652</v>
      </c>
      <c r="B43" s="2629"/>
      <c r="C43" s="2629"/>
      <c r="D43" s="2629"/>
      <c r="E43" s="2629"/>
      <c r="F43" s="2629"/>
      <c r="G43" s="2629"/>
      <c r="H43" s="2629"/>
      <c r="I43" s="2629"/>
      <c r="J43" s="2630"/>
    </row>
    <row r="44" spans="1:13">
      <c r="A44" s="584"/>
      <c r="B44" s="585" t="s">
        <v>461</v>
      </c>
      <c r="C44" s="623">
        <v>10</v>
      </c>
      <c r="D44" s="623">
        <v>12.6</v>
      </c>
      <c r="E44" s="644" t="s">
        <v>243</v>
      </c>
      <c r="F44" s="644" t="s">
        <v>243</v>
      </c>
      <c r="G44" s="624">
        <v>57</v>
      </c>
      <c r="H44" s="645" t="s">
        <v>363</v>
      </c>
      <c r="I44" s="597">
        <v>109</v>
      </c>
      <c r="J44" s="625">
        <f>'Chiller (2)'!H41</f>
        <v>544904.87440656975</v>
      </c>
      <c r="K44" s="38"/>
      <c r="L44" s="38"/>
    </row>
    <row r="45" spans="1:13">
      <c r="A45" s="587" t="s">
        <v>977</v>
      </c>
      <c r="B45" s="582" t="s">
        <v>244</v>
      </c>
      <c r="C45" s="648" t="s">
        <v>243</v>
      </c>
      <c r="D45" s="648" t="s">
        <v>243</v>
      </c>
      <c r="E45" s="633">
        <v>1.8</v>
      </c>
      <c r="F45" s="621">
        <v>22</v>
      </c>
      <c r="G45" s="621">
        <v>38</v>
      </c>
      <c r="H45" s="649" t="s">
        <v>364</v>
      </c>
      <c r="I45" s="599">
        <v>52</v>
      </c>
      <c r="J45" s="625">
        <f>'Chiller (2)'!H42</f>
        <v>364549.03569453611</v>
      </c>
      <c r="K45" s="38"/>
      <c r="L45" s="38"/>
    </row>
    <row r="46" spans="1:13">
      <c r="A46" s="587"/>
      <c r="B46" s="582" t="s">
        <v>462</v>
      </c>
      <c r="C46" s="620">
        <v>12</v>
      </c>
      <c r="D46" s="620">
        <v>14.3</v>
      </c>
      <c r="E46" s="648" t="s">
        <v>243</v>
      </c>
      <c r="F46" s="648" t="s">
        <v>243</v>
      </c>
      <c r="G46" s="621">
        <v>60</v>
      </c>
      <c r="H46" s="649" t="s">
        <v>365</v>
      </c>
      <c r="I46" s="599">
        <v>122</v>
      </c>
      <c r="J46" s="625">
        <f>'Chiller (2)'!H43</f>
        <v>617266.48750683852</v>
      </c>
      <c r="K46" s="38"/>
      <c r="L46" s="38"/>
    </row>
    <row r="47" spans="1:13">
      <c r="A47" s="587" t="s">
        <v>977</v>
      </c>
      <c r="B47" s="582" t="s">
        <v>245</v>
      </c>
      <c r="C47" s="648" t="s">
        <v>243</v>
      </c>
      <c r="D47" s="648" t="s">
        <v>243</v>
      </c>
      <c r="E47" s="633">
        <v>2.06</v>
      </c>
      <c r="F47" s="621">
        <v>20</v>
      </c>
      <c r="G47" s="621">
        <v>39</v>
      </c>
      <c r="H47" s="649" t="s">
        <v>364</v>
      </c>
      <c r="I47" s="599">
        <v>54</v>
      </c>
      <c r="J47" s="625">
        <f>'Chiller (2)'!H44</f>
        <v>406759.9766696929</v>
      </c>
      <c r="K47" s="38"/>
      <c r="L47" s="38"/>
    </row>
    <row r="48" spans="1:13">
      <c r="A48" s="587"/>
      <c r="B48" s="582" t="s">
        <v>463</v>
      </c>
      <c r="C48" s="620">
        <v>14</v>
      </c>
      <c r="D48" s="620">
        <v>16</v>
      </c>
      <c r="E48" s="648" t="s">
        <v>243</v>
      </c>
      <c r="F48" s="648" t="s">
        <v>243</v>
      </c>
      <c r="G48" s="621">
        <v>60</v>
      </c>
      <c r="H48" s="649" t="s">
        <v>365</v>
      </c>
      <c r="I48" s="599">
        <v>123</v>
      </c>
      <c r="J48" s="625">
        <f>'Chiller (2)'!H45</f>
        <v>671537.69733204017</v>
      </c>
      <c r="K48" s="38"/>
      <c r="L48" s="38"/>
    </row>
    <row r="49" spans="1:12">
      <c r="A49" s="587" t="s">
        <v>977</v>
      </c>
      <c r="B49" s="582" t="s">
        <v>246</v>
      </c>
      <c r="C49" s="648" t="s">
        <v>243</v>
      </c>
      <c r="D49" s="648" t="s">
        <v>243</v>
      </c>
      <c r="E49" s="633">
        <v>2.4</v>
      </c>
      <c r="F49" s="621">
        <v>18</v>
      </c>
      <c r="G49" s="621">
        <v>41</v>
      </c>
      <c r="H49" s="649" t="s">
        <v>364</v>
      </c>
      <c r="I49" s="599">
        <v>54</v>
      </c>
      <c r="J49" s="625">
        <f>'Chiller (2)'!H46</f>
        <v>406759.9766696929</v>
      </c>
      <c r="K49" s="38"/>
      <c r="L49" s="38"/>
    </row>
    <row r="50" spans="1:12">
      <c r="A50" s="587"/>
      <c r="B50" s="582" t="s">
        <v>464</v>
      </c>
      <c r="C50" s="620">
        <v>16</v>
      </c>
      <c r="D50" s="620">
        <v>17</v>
      </c>
      <c r="E50" s="648" t="s">
        <v>243</v>
      </c>
      <c r="F50" s="648" t="s">
        <v>243</v>
      </c>
      <c r="G50" s="621">
        <v>60</v>
      </c>
      <c r="H50" s="649" t="s">
        <v>365</v>
      </c>
      <c r="I50" s="599">
        <v>126</v>
      </c>
      <c r="J50" s="625">
        <f>'Chiller (2)'!H47</f>
        <v>720875.16080949618</v>
      </c>
      <c r="K50" s="38"/>
      <c r="L50" s="38"/>
    </row>
    <row r="51" spans="1:12" ht="15" customHeight="1" thickBot="1">
      <c r="A51" s="589" t="s">
        <v>977</v>
      </c>
      <c r="B51" s="590" t="s">
        <v>247</v>
      </c>
      <c r="C51" s="646" t="s">
        <v>243</v>
      </c>
      <c r="D51" s="646" t="s">
        <v>243</v>
      </c>
      <c r="E51" s="639">
        <v>2.58</v>
      </c>
      <c r="F51" s="628">
        <v>17</v>
      </c>
      <c r="G51" s="628">
        <v>38</v>
      </c>
      <c r="H51" s="647" t="s">
        <v>364</v>
      </c>
      <c r="I51" s="603">
        <v>55</v>
      </c>
      <c r="J51" s="625">
        <f>'Chiller (2)'!H48</f>
        <v>449519.11168348807</v>
      </c>
      <c r="K51" s="570"/>
      <c r="L51" s="570"/>
    </row>
    <row r="52" spans="1:12" ht="15" customHeight="1" thickBot="1">
      <c r="A52" s="2628" t="s">
        <v>647</v>
      </c>
      <c r="B52" s="2629"/>
      <c r="C52" s="2629"/>
      <c r="D52" s="2629"/>
      <c r="E52" s="2629"/>
      <c r="F52" s="2629"/>
      <c r="G52" s="2629"/>
      <c r="H52" s="2629"/>
      <c r="I52" s="2629"/>
      <c r="J52" s="2630"/>
      <c r="K52" s="74"/>
      <c r="L52" s="74"/>
    </row>
    <row r="53" spans="1:12" ht="15" customHeight="1" thickBot="1">
      <c r="A53" s="2628" t="s">
        <v>653</v>
      </c>
      <c r="B53" s="2629"/>
      <c r="C53" s="2629"/>
      <c r="D53" s="2629"/>
      <c r="E53" s="2629"/>
      <c r="F53" s="2629"/>
      <c r="G53" s="2629"/>
      <c r="H53" s="2629"/>
      <c r="I53" s="2629"/>
      <c r="J53" s="2630"/>
    </row>
    <row r="54" spans="1:12" ht="13.5" customHeight="1">
      <c r="A54" s="630"/>
      <c r="B54" s="596" t="s">
        <v>492</v>
      </c>
      <c r="C54" s="623">
        <v>376</v>
      </c>
      <c r="D54" s="623" t="s">
        <v>218</v>
      </c>
      <c r="E54" s="631">
        <v>65.400000000000006</v>
      </c>
      <c r="F54" s="623">
        <v>39</v>
      </c>
      <c r="G54" s="631">
        <v>83.03</v>
      </c>
      <c r="H54" s="645" t="s">
        <v>591</v>
      </c>
      <c r="I54" s="597">
        <v>3320</v>
      </c>
      <c r="J54" s="625">
        <f>'Chiller (2)'!H50</f>
        <v>15638879.534276279</v>
      </c>
      <c r="K54" s="40"/>
      <c r="L54" s="40"/>
    </row>
    <row r="55" spans="1:12" ht="13.5" customHeight="1">
      <c r="A55" s="632"/>
      <c r="B55" s="598" t="s">
        <v>493</v>
      </c>
      <c r="C55" s="620">
        <v>496</v>
      </c>
      <c r="D55" s="620" t="s">
        <v>218</v>
      </c>
      <c r="E55" s="633">
        <v>86</v>
      </c>
      <c r="F55" s="620">
        <v>54</v>
      </c>
      <c r="G55" s="633">
        <v>83.17</v>
      </c>
      <c r="H55" s="649" t="s">
        <v>499</v>
      </c>
      <c r="I55" s="599">
        <v>4330</v>
      </c>
      <c r="J55" s="625">
        <f>'Chiller (2)'!H51</f>
        <v>19364954.414901484</v>
      </c>
      <c r="K55" s="40"/>
      <c r="L55" s="40"/>
    </row>
    <row r="56" spans="1:12" ht="13.5" customHeight="1">
      <c r="A56" s="632"/>
      <c r="B56" s="598" t="s">
        <v>494</v>
      </c>
      <c r="C56" s="620">
        <v>594</v>
      </c>
      <c r="D56" s="620" t="s">
        <v>218</v>
      </c>
      <c r="E56" s="633">
        <v>103.2</v>
      </c>
      <c r="F56" s="620">
        <v>56</v>
      </c>
      <c r="G56" s="633">
        <v>83.64</v>
      </c>
      <c r="H56" s="649" t="s">
        <v>858</v>
      </c>
      <c r="I56" s="599">
        <v>5000</v>
      </c>
      <c r="J56" s="625">
        <f>'Chiller (2)'!H52</f>
        <v>22795004.514661957</v>
      </c>
      <c r="K56" s="40"/>
      <c r="L56" s="40"/>
    </row>
    <row r="57" spans="1:12" ht="13.5" customHeight="1">
      <c r="A57" s="632"/>
      <c r="B57" s="598" t="s">
        <v>495</v>
      </c>
      <c r="C57" s="620">
        <v>720</v>
      </c>
      <c r="D57" s="620" t="s">
        <v>218</v>
      </c>
      <c r="E57" s="633">
        <v>123.8</v>
      </c>
      <c r="F57" s="620">
        <v>58</v>
      </c>
      <c r="G57" s="633">
        <v>84.2</v>
      </c>
      <c r="H57" s="649" t="s">
        <v>592</v>
      </c>
      <c r="I57" s="599">
        <v>5500</v>
      </c>
      <c r="J57" s="625">
        <f>'Chiller (2)'!H53</f>
        <v>28500608.068810426</v>
      </c>
      <c r="K57" s="40"/>
      <c r="L57" s="40"/>
    </row>
    <row r="58" spans="1:12" ht="13.5" customHeight="1">
      <c r="A58" s="632"/>
      <c r="B58" s="598" t="s">
        <v>732</v>
      </c>
      <c r="C58" s="620">
        <v>880</v>
      </c>
      <c r="D58" s="620" t="s">
        <v>218</v>
      </c>
      <c r="E58" s="633">
        <v>154.80000000000001</v>
      </c>
      <c r="F58" s="620">
        <v>74</v>
      </c>
      <c r="G58" s="633">
        <v>84.5</v>
      </c>
      <c r="H58" s="649" t="s">
        <v>500</v>
      </c>
      <c r="I58" s="599">
        <v>7750</v>
      </c>
      <c r="J58" s="625">
        <f>'Chiller (2)'!H54</f>
        <v>33886614.498432703</v>
      </c>
      <c r="K58" s="40"/>
      <c r="L58" s="40"/>
    </row>
    <row r="59" spans="1:12" ht="13.5" customHeight="1">
      <c r="A59" s="632"/>
      <c r="B59" s="598" t="s">
        <v>496</v>
      </c>
      <c r="C59" s="620">
        <v>996</v>
      </c>
      <c r="D59" s="620" t="s">
        <v>218</v>
      </c>
      <c r="E59" s="633">
        <v>172</v>
      </c>
      <c r="F59" s="620">
        <v>75</v>
      </c>
      <c r="G59" s="633">
        <v>84.59</v>
      </c>
      <c r="H59" s="649" t="s">
        <v>593</v>
      </c>
      <c r="I59" s="599">
        <v>8900</v>
      </c>
      <c r="J59" s="625">
        <f>'Chiller (2)'!H55</f>
        <v>36439554.136371732</v>
      </c>
      <c r="K59" s="40"/>
      <c r="L59" s="40"/>
    </row>
    <row r="60" spans="1:12" ht="13.5" customHeight="1">
      <c r="A60" s="632"/>
      <c r="B60" s="598" t="s">
        <v>497</v>
      </c>
      <c r="C60" s="620">
        <v>1203</v>
      </c>
      <c r="D60" s="620" t="s">
        <v>218</v>
      </c>
      <c r="E60" s="633">
        <v>206.4</v>
      </c>
      <c r="F60" s="620">
        <v>71</v>
      </c>
      <c r="G60" s="633">
        <v>85.06</v>
      </c>
      <c r="H60" s="649" t="s">
        <v>593</v>
      </c>
      <c r="I60" s="599">
        <v>9100</v>
      </c>
      <c r="J60" s="625">
        <f>'Chiller (2)'!H56</f>
        <v>43217973.424135551</v>
      </c>
      <c r="K60" s="40"/>
      <c r="L60" s="40"/>
    </row>
    <row r="61" spans="1:12" ht="13.5" customHeight="1" thickBot="1">
      <c r="A61" s="638"/>
      <c r="B61" s="602" t="s">
        <v>498</v>
      </c>
      <c r="C61" s="627">
        <v>1419</v>
      </c>
      <c r="D61" s="627" t="s">
        <v>218</v>
      </c>
      <c r="E61" s="639">
        <v>244.2</v>
      </c>
      <c r="F61" s="627">
        <v>69</v>
      </c>
      <c r="G61" s="639">
        <v>85.44</v>
      </c>
      <c r="H61" s="647" t="s">
        <v>501</v>
      </c>
      <c r="I61" s="603">
        <v>11100</v>
      </c>
      <c r="J61" s="625">
        <f>'Chiller (2)'!H57</f>
        <v>50406990.046839535</v>
      </c>
      <c r="K61" s="40"/>
      <c r="L61" s="40"/>
    </row>
    <row r="62" spans="1:12" ht="15" customHeight="1" thickBot="1">
      <c r="A62" s="2628" t="s">
        <v>2240</v>
      </c>
      <c r="B62" s="2629"/>
      <c r="C62" s="2629"/>
      <c r="D62" s="2629"/>
      <c r="E62" s="2629"/>
      <c r="F62" s="2629"/>
      <c r="G62" s="2629"/>
      <c r="H62" s="2629"/>
      <c r="I62" s="2629"/>
      <c r="J62" s="2630"/>
    </row>
    <row r="63" spans="1:12" ht="15" customHeight="1">
      <c r="A63" s="630"/>
      <c r="B63" s="596" t="s">
        <v>654</v>
      </c>
      <c r="C63" s="623">
        <v>340</v>
      </c>
      <c r="D63" s="623" t="s">
        <v>218</v>
      </c>
      <c r="E63" s="631">
        <v>58</v>
      </c>
      <c r="F63" s="623">
        <v>55</v>
      </c>
      <c r="G63" s="623" t="s">
        <v>218</v>
      </c>
      <c r="H63" s="645" t="s">
        <v>700</v>
      </c>
      <c r="I63" s="597">
        <v>2500</v>
      </c>
      <c r="J63" s="625">
        <f>'Chiller (2)'!H59</f>
        <v>11119567.879741307</v>
      </c>
      <c r="K63" s="40"/>
      <c r="L63" s="40"/>
    </row>
    <row r="64" spans="1:12" ht="15" customHeight="1">
      <c r="A64" s="632"/>
      <c r="B64" s="598" t="s">
        <v>655</v>
      </c>
      <c r="C64" s="620">
        <v>440</v>
      </c>
      <c r="D64" s="620" t="s">
        <v>218</v>
      </c>
      <c r="E64" s="633">
        <v>76</v>
      </c>
      <c r="F64" s="620">
        <v>49</v>
      </c>
      <c r="G64" s="620" t="s">
        <v>218</v>
      </c>
      <c r="H64" s="649" t="s">
        <v>701</v>
      </c>
      <c r="I64" s="599">
        <v>2850</v>
      </c>
      <c r="J64" s="625">
        <f>'Chiller (2)'!H60</f>
        <v>13322211.526990401</v>
      </c>
      <c r="K64" s="40"/>
      <c r="L64" s="40"/>
    </row>
    <row r="65" spans="1:13" ht="15" customHeight="1">
      <c r="A65" s="632"/>
      <c r="B65" s="598" t="s">
        <v>656</v>
      </c>
      <c r="C65" s="620">
        <v>540</v>
      </c>
      <c r="D65" s="620" t="s">
        <v>218</v>
      </c>
      <c r="E65" s="633">
        <v>93</v>
      </c>
      <c r="F65" s="620">
        <v>53</v>
      </c>
      <c r="G65" s="620" t="s">
        <v>218</v>
      </c>
      <c r="H65" s="649" t="s">
        <v>702</v>
      </c>
      <c r="I65" s="599">
        <v>2950</v>
      </c>
      <c r="J65" s="625">
        <f>'Chiller (2)'!H61</f>
        <v>15092330.077753795</v>
      </c>
      <c r="K65" s="40"/>
      <c r="L65" s="40"/>
    </row>
    <row r="66" spans="1:13" ht="15" customHeight="1">
      <c r="A66" s="632"/>
      <c r="B66" s="598" t="s">
        <v>657</v>
      </c>
      <c r="C66" s="620">
        <v>690</v>
      </c>
      <c r="D66" s="620" t="s">
        <v>218</v>
      </c>
      <c r="E66" s="633">
        <v>119</v>
      </c>
      <c r="F66" s="620">
        <v>46</v>
      </c>
      <c r="G66" s="620" t="s">
        <v>218</v>
      </c>
      <c r="H66" s="649" t="s">
        <v>859</v>
      </c>
      <c r="I66" s="599">
        <v>3550</v>
      </c>
      <c r="J66" s="625">
        <f>'Chiller (2)'!H62</f>
        <v>18683001.030835319</v>
      </c>
      <c r="K66" s="40"/>
      <c r="L66" s="40"/>
    </row>
    <row r="67" spans="1:13" ht="15" customHeight="1">
      <c r="A67" s="632"/>
      <c r="B67" s="598" t="s">
        <v>658</v>
      </c>
      <c r="C67" s="620">
        <v>805</v>
      </c>
      <c r="D67" s="620" t="s">
        <v>218</v>
      </c>
      <c r="E67" s="633">
        <v>138</v>
      </c>
      <c r="F67" s="620">
        <v>39</v>
      </c>
      <c r="G67" s="620" t="s">
        <v>218</v>
      </c>
      <c r="H67" s="649" t="s">
        <v>860</v>
      </c>
      <c r="I67" s="599">
        <v>4050</v>
      </c>
      <c r="J67" s="625">
        <f>'Chiller (2)'!H63</f>
        <v>21780297.349142279</v>
      </c>
      <c r="K67" s="40"/>
      <c r="L67" s="40"/>
    </row>
    <row r="68" spans="1:13" ht="15" customHeight="1">
      <c r="A68" s="632"/>
      <c r="B68" s="598" t="s">
        <v>659</v>
      </c>
      <c r="C68" s="620">
        <v>890</v>
      </c>
      <c r="D68" s="620" t="s">
        <v>218</v>
      </c>
      <c r="E68" s="633">
        <v>153</v>
      </c>
      <c r="F68" s="620">
        <v>39</v>
      </c>
      <c r="G68" s="620" t="s">
        <v>218</v>
      </c>
      <c r="H68" s="649" t="s">
        <v>860</v>
      </c>
      <c r="I68" s="599">
        <v>4150</v>
      </c>
      <c r="J68" s="625">
        <f>'Chiller (2)'!H64</f>
        <v>23872753.994625051</v>
      </c>
      <c r="K68" s="40"/>
      <c r="L68" s="40"/>
    </row>
    <row r="69" spans="1:13" ht="15" customHeight="1">
      <c r="A69" s="632"/>
      <c r="B69" s="598" t="s">
        <v>660</v>
      </c>
      <c r="C69" s="620">
        <v>1080</v>
      </c>
      <c r="D69" s="620" t="s">
        <v>218</v>
      </c>
      <c r="E69" s="633">
        <v>186</v>
      </c>
      <c r="F69" s="620">
        <v>78</v>
      </c>
      <c r="G69" s="620" t="s">
        <v>218</v>
      </c>
      <c r="H69" s="649" t="s">
        <v>703</v>
      </c>
      <c r="I69" s="599">
        <v>6700</v>
      </c>
      <c r="J69" s="625">
        <f>'Chiller (2)'!H65</f>
        <v>29342634.11215901</v>
      </c>
      <c r="K69" s="40"/>
      <c r="L69" s="40"/>
    </row>
    <row r="70" spans="1:13" ht="15" customHeight="1">
      <c r="A70" s="632"/>
      <c r="B70" s="598" t="s">
        <v>661</v>
      </c>
      <c r="C70" s="620">
        <v>1200</v>
      </c>
      <c r="D70" s="620" t="s">
        <v>218</v>
      </c>
      <c r="E70" s="633">
        <v>206</v>
      </c>
      <c r="F70" s="620">
        <v>79</v>
      </c>
      <c r="G70" s="620" t="s">
        <v>218</v>
      </c>
      <c r="H70" s="649" t="s">
        <v>703</v>
      </c>
      <c r="I70" s="599">
        <v>6900</v>
      </c>
      <c r="J70" s="625">
        <f>'Chiller (2)'!H66</f>
        <v>31517868.057476178</v>
      </c>
      <c r="K70" s="40"/>
      <c r="L70" s="40"/>
    </row>
    <row r="71" spans="1:13" ht="15" customHeight="1" thickBot="1">
      <c r="A71" s="638"/>
      <c r="B71" s="602" t="s">
        <v>662</v>
      </c>
      <c r="C71" s="627">
        <v>1385</v>
      </c>
      <c r="D71" s="627" t="s">
        <v>218</v>
      </c>
      <c r="E71" s="639">
        <v>238</v>
      </c>
      <c r="F71" s="627">
        <v>79</v>
      </c>
      <c r="G71" s="627" t="s">
        <v>218</v>
      </c>
      <c r="H71" s="647" t="s">
        <v>703</v>
      </c>
      <c r="I71" s="603">
        <v>7150</v>
      </c>
      <c r="J71" s="625">
        <f>'Chiller (2)'!H67</f>
        <v>36310180.343253069</v>
      </c>
      <c r="K71" s="40"/>
      <c r="L71" s="40"/>
    </row>
    <row r="72" spans="1:13" ht="15" customHeight="1" thickBot="1">
      <c r="A72" s="2628" t="s">
        <v>3</v>
      </c>
      <c r="B72" s="2629"/>
      <c r="C72" s="2629"/>
      <c r="D72" s="2629"/>
      <c r="E72" s="2629"/>
      <c r="F72" s="2629"/>
      <c r="G72" s="2629"/>
      <c r="H72" s="2629"/>
      <c r="I72" s="2629"/>
      <c r="J72" s="2630"/>
    </row>
    <row r="73" spans="1:13">
      <c r="A73" s="607"/>
      <c r="B73" s="608" t="s">
        <v>248</v>
      </c>
      <c r="C73" s="2658" t="s">
        <v>22</v>
      </c>
      <c r="D73" s="2659"/>
      <c r="E73" s="2659"/>
      <c r="F73" s="2659"/>
      <c r="G73" s="2659"/>
      <c r="H73" s="2659"/>
      <c r="I73" s="2660"/>
      <c r="J73" s="625">
        <f>'Chiller (2)'!H69</f>
        <v>105253.25541857282</v>
      </c>
    </row>
    <row r="74" spans="1:13" s="5" customFormat="1">
      <c r="A74" s="609"/>
      <c r="B74" s="610" t="s">
        <v>249</v>
      </c>
      <c r="C74" s="2655" t="s">
        <v>250</v>
      </c>
      <c r="D74" s="2656"/>
      <c r="E74" s="2656"/>
      <c r="F74" s="2656"/>
      <c r="G74" s="2656"/>
      <c r="H74" s="2656"/>
      <c r="I74" s="2657"/>
      <c r="J74" s="625">
        <f>'Chiller (2)'!H70</f>
        <v>36180.806550134417</v>
      </c>
      <c r="K74" s="1"/>
      <c r="L74" s="1"/>
      <c r="M74" s="1"/>
    </row>
    <row r="75" spans="1:13">
      <c r="A75" s="611"/>
      <c r="B75" s="612" t="s">
        <v>978</v>
      </c>
      <c r="C75" s="2652" t="s">
        <v>383</v>
      </c>
      <c r="D75" s="2653"/>
      <c r="E75" s="2653"/>
      <c r="F75" s="2653"/>
      <c r="G75" s="2653"/>
      <c r="H75" s="2653"/>
      <c r="I75" s="2654"/>
      <c r="J75" s="625">
        <f>'Chiller (2)'!H71</f>
        <v>44403.717129710414</v>
      </c>
    </row>
    <row r="76" spans="1:13" ht="13.5" thickBot="1">
      <c r="A76" s="613"/>
      <c r="B76" s="614" t="s">
        <v>491</v>
      </c>
      <c r="C76" s="2649" t="s">
        <v>526</v>
      </c>
      <c r="D76" s="2650"/>
      <c r="E76" s="2650"/>
      <c r="F76" s="2650"/>
      <c r="G76" s="2650"/>
      <c r="H76" s="2650"/>
      <c r="I76" s="2651"/>
      <c r="J76" s="625">
        <f>'Chiller (2)'!H72</f>
        <v>62494.120404777612</v>
      </c>
    </row>
    <row r="77" spans="1:13" ht="15" customHeight="1" thickBot="1">
      <c r="A77" s="2628" t="s">
        <v>4</v>
      </c>
      <c r="B77" s="2629"/>
      <c r="C77" s="2629"/>
      <c r="D77" s="2629"/>
      <c r="E77" s="2629"/>
      <c r="F77" s="2629"/>
      <c r="G77" s="2629"/>
      <c r="H77" s="2629"/>
      <c r="I77" s="2629"/>
      <c r="J77" s="2630"/>
    </row>
    <row r="78" spans="1:13" ht="13.5" thickBot="1">
      <c r="A78" s="615"/>
      <c r="B78" s="616" t="s">
        <v>381</v>
      </c>
      <c r="C78" s="2646" t="s">
        <v>380</v>
      </c>
      <c r="D78" s="2647"/>
      <c r="E78" s="2647"/>
      <c r="F78" s="2647"/>
      <c r="G78" s="2647"/>
      <c r="H78" s="2647"/>
      <c r="I78" s="2648"/>
      <c r="J78" s="650">
        <f>'Chiller (2)'!H74</f>
        <v>1001550.5085923569</v>
      </c>
    </row>
    <row r="79" spans="1:13">
      <c r="F79" s="39"/>
    </row>
  </sheetData>
  <sheetProtection password="C617" sheet="1" objects="1" scenarios="1" selectLockedCells="1" selectUnlockedCells="1"/>
  <mergeCells count="28">
    <mergeCell ref="C78:I78"/>
    <mergeCell ref="C76:I76"/>
    <mergeCell ref="C75:I75"/>
    <mergeCell ref="C74:I74"/>
    <mergeCell ref="C73:I73"/>
    <mergeCell ref="A77:J77"/>
    <mergeCell ref="A9:J9"/>
    <mergeCell ref="A13:J13"/>
    <mergeCell ref="A16:J16"/>
    <mergeCell ref="A1:A2"/>
    <mergeCell ref="B1:B2"/>
    <mergeCell ref="C1:D1"/>
    <mergeCell ref="A52:J52"/>
    <mergeCell ref="A53:J53"/>
    <mergeCell ref="A62:J62"/>
    <mergeCell ref="A72:J72"/>
    <mergeCell ref="F1:F2"/>
    <mergeCell ref="G1:G2"/>
    <mergeCell ref="I1:I2"/>
    <mergeCell ref="A43:J43"/>
    <mergeCell ref="J1:J2"/>
    <mergeCell ref="A3:J3"/>
    <mergeCell ref="A4:J4"/>
    <mergeCell ref="A22:J22"/>
    <mergeCell ref="A30:J30"/>
    <mergeCell ref="A37:J37"/>
    <mergeCell ref="A39:J39"/>
    <mergeCell ref="A42:J42"/>
  </mergeCells>
  <printOptions horizontalCentered="1"/>
  <pageMargins left="0.39370078740157483" right="0.39370078740157483" top="0.78740157480314965" bottom="0.78740157480314965" header="0.51181102362204722" footer="0.51181102362204722"/>
  <pageSetup paperSize="9" scale="72" orientation="portrait" r:id="rId1"/>
  <headerFooter alignWithMargins="0"/>
  <rowBreaks count="1" manualBreakCount="1">
    <brk id="61" max="9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I28"/>
  <sheetViews>
    <sheetView workbookViewId="0">
      <pane ySplit="1" topLeftCell="A2" activePane="bottomLeft" state="frozen"/>
      <selection activeCell="N15" sqref="N15"/>
      <selection pane="bottomLeft" activeCell="K12" sqref="K12"/>
    </sheetView>
  </sheetViews>
  <sheetFormatPr defaultRowHeight="12"/>
  <cols>
    <col min="1" max="1" width="9.140625" style="665"/>
    <col min="2" max="2" width="14.5703125" style="665" customWidth="1"/>
    <col min="3" max="3" width="9.28515625" style="665" customWidth="1"/>
    <col min="4" max="4" width="11.85546875" style="665" customWidth="1"/>
    <col min="5" max="5" width="9.28515625" style="665" customWidth="1"/>
    <col min="6" max="6" width="12" style="665" customWidth="1"/>
    <col min="7" max="7" width="9.28515625" style="665" customWidth="1"/>
    <col min="8" max="8" width="10.28515625" style="665" customWidth="1"/>
    <col min="9" max="9" width="11.140625" style="665" customWidth="1"/>
    <col min="10" max="16384" width="9.140625" style="665"/>
  </cols>
  <sheetData>
    <row r="1" spans="1:9" ht="24.75" thickBot="1">
      <c r="B1" s="321" t="s">
        <v>1086</v>
      </c>
      <c r="C1" s="322" t="s">
        <v>1087</v>
      </c>
      <c r="D1" s="322" t="s">
        <v>988</v>
      </c>
      <c r="E1" s="322" t="s">
        <v>989</v>
      </c>
      <c r="F1" s="322" t="s">
        <v>990</v>
      </c>
      <c r="G1" s="322" t="s">
        <v>991</v>
      </c>
      <c r="H1" s="322" t="s">
        <v>993</v>
      </c>
      <c r="I1" s="322" t="s">
        <v>994</v>
      </c>
    </row>
    <row r="2" spans="1:9" ht="12.75" thickBot="1">
      <c r="B2" s="321"/>
      <c r="C2" s="322">
        <f>РФ!J12</f>
        <v>66.339314999999999</v>
      </c>
      <c r="D2" s="322"/>
      <c r="E2" s="322">
        <f>KZT!I3</f>
        <v>6.16</v>
      </c>
      <c r="F2" s="322"/>
      <c r="G2" s="322">
        <v>1.47</v>
      </c>
      <c r="H2" s="322"/>
      <c r="I2" s="322"/>
    </row>
    <row r="3" spans="1:9" ht="15.75" thickBot="1">
      <c r="A3" s="665">
        <v>1</v>
      </c>
      <c r="B3" s="954">
        <v>92.62465307744003</v>
      </c>
      <c r="C3" s="671">
        <f>C2</f>
        <v>66.339314999999999</v>
      </c>
      <c r="D3" s="671">
        <f t="shared" ref="D3:D19" si="0">B3*C3</f>
        <v>6144.6560372700133</v>
      </c>
      <c r="E3" s="322">
        <f>E2</f>
        <v>6.16</v>
      </c>
      <c r="F3" s="671">
        <f t="shared" ref="F3:F19" si="1">D3*E3</f>
        <v>37851.081189583281</v>
      </c>
      <c r="G3" s="283">
        <f>G2</f>
        <v>1.47</v>
      </c>
      <c r="H3" s="283">
        <f t="shared" ref="H3:H19" si="2">F3*G3</f>
        <v>55641.089348687419</v>
      </c>
      <c r="I3" s="671">
        <f>H3*1.12</f>
        <v>62318.020070529914</v>
      </c>
    </row>
    <row r="4" spans="1:9" ht="15.75" thickBot="1">
      <c r="A4" s="665">
        <v>2</v>
      </c>
      <c r="B4" s="954">
        <v>100.58819102464003</v>
      </c>
      <c r="C4" s="671">
        <f t="shared" ref="C4:C28" si="3">C3</f>
        <v>66.339314999999999</v>
      </c>
      <c r="D4" s="666">
        <f t="shared" si="0"/>
        <v>6672.951689663767</v>
      </c>
      <c r="E4" s="322">
        <f t="shared" ref="E4:E28" si="4">E3</f>
        <v>6.16</v>
      </c>
      <c r="F4" s="666">
        <f t="shared" si="1"/>
        <v>41105.382408328805</v>
      </c>
      <c r="G4" s="283">
        <f t="shared" ref="G4:G28" si="5">G3</f>
        <v>1.47</v>
      </c>
      <c r="H4" s="286">
        <f t="shared" si="2"/>
        <v>60424.912140243345</v>
      </c>
      <c r="I4" s="671">
        <f t="shared" ref="I4:I28" si="6">H4*1.12</f>
        <v>67675.90159707256</v>
      </c>
    </row>
    <row r="5" spans="1:9" ht="15.75" thickBot="1">
      <c r="A5" s="665">
        <v>3</v>
      </c>
      <c r="B5" s="954">
        <v>106.01543070272001</v>
      </c>
      <c r="C5" s="671">
        <f t="shared" si="3"/>
        <v>66.339314999999999</v>
      </c>
      <c r="D5" s="666">
        <f t="shared" si="0"/>
        <v>7032.9910522484142</v>
      </c>
      <c r="E5" s="322">
        <f t="shared" si="4"/>
        <v>6.16</v>
      </c>
      <c r="F5" s="666">
        <f t="shared" si="1"/>
        <v>43323.224881850234</v>
      </c>
      <c r="G5" s="283">
        <f t="shared" si="5"/>
        <v>1.47</v>
      </c>
      <c r="H5" s="286">
        <f t="shared" si="2"/>
        <v>63685.140576319842</v>
      </c>
      <c r="I5" s="671">
        <f t="shared" si="6"/>
        <v>71327.357445478236</v>
      </c>
    </row>
    <row r="6" spans="1:9" ht="15.75" thickBot="1">
      <c r="A6" s="665">
        <v>4</v>
      </c>
      <c r="B6" s="954">
        <v>108.85051394271999</v>
      </c>
      <c r="C6" s="671">
        <f t="shared" si="3"/>
        <v>66.339314999999999</v>
      </c>
      <c r="D6" s="666">
        <f t="shared" si="0"/>
        <v>7221.0685323579928</v>
      </c>
      <c r="E6" s="322">
        <f t="shared" si="4"/>
        <v>6.16</v>
      </c>
      <c r="F6" s="666">
        <f t="shared" si="1"/>
        <v>44481.782159325237</v>
      </c>
      <c r="G6" s="283">
        <f t="shared" si="5"/>
        <v>1.47</v>
      </c>
      <c r="H6" s="286">
        <f t="shared" si="2"/>
        <v>65388.219774208097</v>
      </c>
      <c r="I6" s="671">
        <f t="shared" si="6"/>
        <v>73234.806147113079</v>
      </c>
    </row>
    <row r="7" spans="1:9" ht="15.75" thickBot="1">
      <c r="A7" s="665">
        <v>5</v>
      </c>
      <c r="B7" s="954">
        <v>239.68841600000005</v>
      </c>
      <c r="C7" s="671">
        <f t="shared" si="3"/>
        <v>66.339314999999999</v>
      </c>
      <c r="D7" s="666">
        <f t="shared" si="0"/>
        <v>15900.765330875043</v>
      </c>
      <c r="E7" s="322">
        <f t="shared" si="4"/>
        <v>6.16</v>
      </c>
      <c r="F7" s="666">
        <f t="shared" si="1"/>
        <v>97948.714438190262</v>
      </c>
      <c r="G7" s="283">
        <f t="shared" si="5"/>
        <v>1.47</v>
      </c>
      <c r="H7" s="286">
        <f t="shared" si="2"/>
        <v>143984.61022413967</v>
      </c>
      <c r="I7" s="671">
        <f t="shared" si="6"/>
        <v>161262.76345103644</v>
      </c>
    </row>
    <row r="8" spans="1:9" ht="12.75" customHeight="1" thickBot="1">
      <c r="A8" s="665">
        <v>6</v>
      </c>
      <c r="B8" s="954">
        <v>194.85900500000005</v>
      </c>
      <c r="C8" s="671">
        <f t="shared" si="3"/>
        <v>66.339314999999999</v>
      </c>
      <c r="D8" s="666">
        <f t="shared" si="0"/>
        <v>12926.812913281577</v>
      </c>
      <c r="E8" s="322">
        <f t="shared" si="4"/>
        <v>6.16</v>
      </c>
      <c r="F8" s="666">
        <f t="shared" si="1"/>
        <v>79629.167545814518</v>
      </c>
      <c r="G8" s="283">
        <f t="shared" si="5"/>
        <v>1.47</v>
      </c>
      <c r="H8" s="286">
        <f t="shared" si="2"/>
        <v>117054.87629234734</v>
      </c>
      <c r="I8" s="671">
        <f t="shared" si="6"/>
        <v>131101.46144742903</v>
      </c>
    </row>
    <row r="9" spans="1:9" ht="12.75" customHeight="1" thickBot="1">
      <c r="A9" s="665">
        <v>7</v>
      </c>
      <c r="B9" s="955">
        <v>333.05580000000003</v>
      </c>
      <c r="C9" s="671">
        <f t="shared" si="3"/>
        <v>66.339314999999999</v>
      </c>
      <c r="D9" s="666">
        <f t="shared" si="0"/>
        <v>22094.693628777</v>
      </c>
      <c r="E9" s="322">
        <f t="shared" si="4"/>
        <v>6.16</v>
      </c>
      <c r="F9" s="666">
        <f t="shared" si="1"/>
        <v>136103.31275326633</v>
      </c>
      <c r="G9" s="283">
        <f t="shared" si="5"/>
        <v>1.47</v>
      </c>
      <c r="H9" s="286">
        <f t="shared" si="2"/>
        <v>200071.86974730151</v>
      </c>
      <c r="I9" s="671">
        <f t="shared" si="6"/>
        <v>224080.4941169777</v>
      </c>
    </row>
    <row r="10" spans="1:9" ht="12.75" customHeight="1" thickBot="1">
      <c r="A10" s="665">
        <v>8</v>
      </c>
      <c r="B10" s="954">
        <v>244.40603539000006</v>
      </c>
      <c r="C10" s="671">
        <f t="shared" si="3"/>
        <v>66.339314999999999</v>
      </c>
      <c r="D10" s="666">
        <f t="shared" si="0"/>
        <v>16213.728969638361</v>
      </c>
      <c r="E10" s="322">
        <f t="shared" si="4"/>
        <v>6.16</v>
      </c>
      <c r="F10" s="666">
        <f t="shared" si="1"/>
        <v>99876.570452972315</v>
      </c>
      <c r="G10" s="283">
        <f t="shared" si="5"/>
        <v>1.47</v>
      </c>
      <c r="H10" s="286">
        <f t="shared" si="2"/>
        <v>146818.55856586929</v>
      </c>
      <c r="I10" s="671">
        <f t="shared" si="6"/>
        <v>164436.78559377362</v>
      </c>
    </row>
    <row r="11" spans="1:9" ht="12.75" customHeight="1" thickBot="1">
      <c r="A11" s="665">
        <v>9</v>
      </c>
      <c r="B11" s="954">
        <v>277.46376900000007</v>
      </c>
      <c r="C11" s="671">
        <f t="shared" si="3"/>
        <v>66.339314999999999</v>
      </c>
      <c r="D11" s="666">
        <f t="shared" si="0"/>
        <v>18406.75637277824</v>
      </c>
      <c r="E11" s="322">
        <f t="shared" si="4"/>
        <v>6.16</v>
      </c>
      <c r="F11" s="666">
        <f t="shared" si="1"/>
        <v>113385.61925631396</v>
      </c>
      <c r="G11" s="283">
        <f t="shared" si="5"/>
        <v>1.47</v>
      </c>
      <c r="H11" s="286">
        <f t="shared" si="2"/>
        <v>166676.86030678151</v>
      </c>
      <c r="I11" s="671">
        <f t="shared" si="6"/>
        <v>186678.0835435953</v>
      </c>
    </row>
    <row r="12" spans="1:9" ht="15.75" thickBot="1">
      <c r="A12" s="665">
        <v>10</v>
      </c>
      <c r="B12" s="954">
        <v>274.8340760000001</v>
      </c>
      <c r="C12" s="671">
        <f t="shared" si="3"/>
        <v>66.339314999999999</v>
      </c>
      <c r="D12" s="666">
        <f t="shared" si="0"/>
        <v>18232.304340497947</v>
      </c>
      <c r="E12" s="322">
        <f t="shared" si="4"/>
        <v>6.16</v>
      </c>
      <c r="F12" s="666">
        <f t="shared" si="1"/>
        <v>112310.99473746735</v>
      </c>
      <c r="G12" s="283">
        <f t="shared" si="5"/>
        <v>1.47</v>
      </c>
      <c r="H12" s="286">
        <f t="shared" si="2"/>
        <v>165097.16226407699</v>
      </c>
      <c r="I12" s="671">
        <f t="shared" si="6"/>
        <v>184908.82173576625</v>
      </c>
    </row>
    <row r="13" spans="1:9" ht="15.75" thickBot="1">
      <c r="A13" s="665">
        <v>11</v>
      </c>
      <c r="B13" s="954">
        <v>341.47373700000009</v>
      </c>
      <c r="C13" s="671">
        <f t="shared" si="3"/>
        <v>66.339314999999999</v>
      </c>
      <c r="D13" s="666">
        <f t="shared" si="0"/>
        <v>22653.133803070159</v>
      </c>
      <c r="E13" s="322">
        <f t="shared" si="4"/>
        <v>6.16</v>
      </c>
      <c r="F13" s="666">
        <f t="shared" si="1"/>
        <v>139543.30422691218</v>
      </c>
      <c r="G13" s="283">
        <f t="shared" si="5"/>
        <v>1.47</v>
      </c>
      <c r="H13" s="286">
        <f t="shared" si="2"/>
        <v>205128.65721356089</v>
      </c>
      <c r="I13" s="671">
        <f t="shared" si="6"/>
        <v>229744.09607918822</v>
      </c>
    </row>
    <row r="14" spans="1:9" ht="15.75" thickBot="1">
      <c r="A14" s="665">
        <v>12</v>
      </c>
      <c r="B14" s="954">
        <v>350.68389400000001</v>
      </c>
      <c r="C14" s="671">
        <f t="shared" si="3"/>
        <v>66.339314999999999</v>
      </c>
      <c r="D14" s="666">
        <f t="shared" si="0"/>
        <v>23264.129309492611</v>
      </c>
      <c r="E14" s="322">
        <f t="shared" si="4"/>
        <v>6.16</v>
      </c>
      <c r="F14" s="666">
        <f t="shared" si="1"/>
        <v>143307.0365464745</v>
      </c>
      <c r="G14" s="283">
        <f t="shared" si="5"/>
        <v>1.47</v>
      </c>
      <c r="H14" s="286">
        <f t="shared" si="2"/>
        <v>210661.34372331752</v>
      </c>
      <c r="I14" s="671">
        <f t="shared" si="6"/>
        <v>235940.70497011565</v>
      </c>
    </row>
    <row r="15" spans="1:9" ht="15.75" thickBot="1">
      <c r="A15" s="665">
        <v>13</v>
      </c>
      <c r="B15" s="954">
        <v>451.4597120000002</v>
      </c>
      <c r="C15" s="671">
        <f t="shared" si="3"/>
        <v>66.339314999999999</v>
      </c>
      <c r="D15" s="666">
        <f t="shared" si="0"/>
        <v>29949.528044177292</v>
      </c>
      <c r="E15" s="322">
        <f t="shared" si="4"/>
        <v>6.16</v>
      </c>
      <c r="F15" s="666">
        <f t="shared" si="1"/>
        <v>184489.09275213213</v>
      </c>
      <c r="G15" s="283">
        <f t="shared" si="5"/>
        <v>1.47</v>
      </c>
      <c r="H15" s="286">
        <f t="shared" si="2"/>
        <v>271198.9663456342</v>
      </c>
      <c r="I15" s="671">
        <f t="shared" si="6"/>
        <v>303742.84230711032</v>
      </c>
    </row>
    <row r="16" spans="1:9" ht="15.75" thickBot="1">
      <c r="A16" s="665">
        <v>14</v>
      </c>
      <c r="B16" s="955">
        <v>851.81827500000009</v>
      </c>
      <c r="C16" s="671">
        <f t="shared" si="3"/>
        <v>66.339314999999999</v>
      </c>
      <c r="D16" s="666">
        <f t="shared" si="0"/>
        <v>56509.040867981632</v>
      </c>
      <c r="E16" s="322">
        <f t="shared" si="4"/>
        <v>6.16</v>
      </c>
      <c r="F16" s="666">
        <f t="shared" si="1"/>
        <v>348095.69174676685</v>
      </c>
      <c r="G16" s="283">
        <f t="shared" si="5"/>
        <v>1.47</v>
      </c>
      <c r="H16" s="286">
        <f t="shared" si="2"/>
        <v>511700.66686774726</v>
      </c>
      <c r="I16" s="671">
        <f t="shared" si="6"/>
        <v>573104.74689187703</v>
      </c>
    </row>
    <row r="17" spans="1:9" ht="15.75" thickBot="1">
      <c r="A17" s="665">
        <v>15</v>
      </c>
      <c r="B17" s="955">
        <v>1325.2065750000004</v>
      </c>
      <c r="C17" s="671">
        <f t="shared" si="3"/>
        <v>66.339314999999999</v>
      </c>
      <c r="D17" s="666">
        <f t="shared" si="0"/>
        <v>87913.296418996149</v>
      </c>
      <c r="E17" s="322">
        <f t="shared" si="4"/>
        <v>6.16</v>
      </c>
      <c r="F17" s="666">
        <f t="shared" si="1"/>
        <v>541545.90594101627</v>
      </c>
      <c r="G17" s="283">
        <f t="shared" si="5"/>
        <v>1.47</v>
      </c>
      <c r="H17" s="286">
        <f t="shared" si="2"/>
        <v>796072.48173329385</v>
      </c>
      <c r="I17" s="671">
        <f t="shared" si="6"/>
        <v>891601.17954128922</v>
      </c>
    </row>
    <row r="18" spans="1:9" ht="12.75" thickBot="1">
      <c r="A18" s="665">
        <v>16</v>
      </c>
      <c r="B18" s="945"/>
      <c r="C18" s="671">
        <f t="shared" si="3"/>
        <v>66.339314999999999</v>
      </c>
      <c r="D18" s="666">
        <f t="shared" si="0"/>
        <v>0</v>
      </c>
      <c r="E18" s="322">
        <f t="shared" si="4"/>
        <v>6.16</v>
      </c>
      <c r="F18" s="666">
        <f t="shared" si="1"/>
        <v>0</v>
      </c>
      <c r="G18" s="283">
        <f t="shared" si="5"/>
        <v>1.47</v>
      </c>
      <c r="H18" s="286">
        <f t="shared" si="2"/>
        <v>0</v>
      </c>
      <c r="I18" s="671">
        <f t="shared" si="6"/>
        <v>0</v>
      </c>
    </row>
    <row r="19" spans="1:9" ht="12.75" thickBot="1">
      <c r="A19" s="665">
        <v>17</v>
      </c>
      <c r="B19" s="946"/>
      <c r="C19" s="671">
        <f t="shared" si="3"/>
        <v>66.339314999999999</v>
      </c>
      <c r="D19" s="756">
        <f t="shared" si="0"/>
        <v>0</v>
      </c>
      <c r="E19" s="322">
        <f t="shared" si="4"/>
        <v>6.16</v>
      </c>
      <c r="F19" s="756">
        <f t="shared" si="1"/>
        <v>0</v>
      </c>
      <c r="G19" s="283">
        <f t="shared" si="5"/>
        <v>1.47</v>
      </c>
      <c r="H19" s="287">
        <f t="shared" si="2"/>
        <v>0</v>
      </c>
      <c r="I19" s="671">
        <f t="shared" si="6"/>
        <v>0</v>
      </c>
    </row>
    <row r="20" spans="1:9" s="900" customFormat="1" ht="12.75" thickBot="1">
      <c r="B20" s="326"/>
      <c r="C20" s="671">
        <f t="shared" si="3"/>
        <v>66.339314999999999</v>
      </c>
      <c r="D20" s="327"/>
      <c r="E20" s="322">
        <f t="shared" si="4"/>
        <v>6.16</v>
      </c>
      <c r="F20" s="327"/>
      <c r="G20" s="283">
        <f t="shared" si="5"/>
        <v>1.47</v>
      </c>
      <c r="H20" s="327"/>
      <c r="I20" s="671">
        <f t="shared" si="6"/>
        <v>0</v>
      </c>
    </row>
    <row r="21" spans="1:9" ht="15.75" thickBot="1">
      <c r="B21" s="954">
        <v>485.1</v>
      </c>
      <c r="C21" s="671">
        <f t="shared" si="3"/>
        <v>66.339314999999999</v>
      </c>
      <c r="D21" s="283">
        <f>B21*C21</f>
        <v>32181.2017065</v>
      </c>
      <c r="E21" s="322">
        <f t="shared" si="4"/>
        <v>6.16</v>
      </c>
      <c r="F21" s="283">
        <f>D21*E21</f>
        <v>198236.20251204001</v>
      </c>
      <c r="G21" s="283">
        <f t="shared" si="5"/>
        <v>1.47</v>
      </c>
      <c r="H21" s="283">
        <f>F21*G21</f>
        <v>291407.21769269882</v>
      </c>
      <c r="I21" s="671">
        <f t="shared" si="6"/>
        <v>326376.08381582273</v>
      </c>
    </row>
    <row r="22" spans="1:9" ht="15.75" thickBot="1">
      <c r="B22" s="954">
        <v>519.75</v>
      </c>
      <c r="C22" s="671">
        <f t="shared" si="3"/>
        <v>66.339314999999999</v>
      </c>
      <c r="D22" s="286">
        <f t="shared" ref="D22:D28" si="7">B22*C22</f>
        <v>34479.858971249996</v>
      </c>
      <c r="E22" s="322">
        <f t="shared" si="4"/>
        <v>6.16</v>
      </c>
      <c r="F22" s="286">
        <f t="shared" ref="F22:F28" si="8">D22*E22</f>
        <v>212395.93126289998</v>
      </c>
      <c r="G22" s="283">
        <f t="shared" si="5"/>
        <v>1.47</v>
      </c>
      <c r="H22" s="286">
        <f t="shared" ref="H22:H28" si="9">F22*G22</f>
        <v>312222.01895646297</v>
      </c>
      <c r="I22" s="671">
        <f t="shared" si="6"/>
        <v>349688.66123123857</v>
      </c>
    </row>
    <row r="23" spans="1:9" ht="15.75" thickBot="1">
      <c r="B23" s="954">
        <v>524.20500000000004</v>
      </c>
      <c r="C23" s="671">
        <f t="shared" si="3"/>
        <v>66.339314999999999</v>
      </c>
      <c r="D23" s="286">
        <f t="shared" si="7"/>
        <v>34775.400619575004</v>
      </c>
      <c r="E23" s="322">
        <f t="shared" si="4"/>
        <v>6.16</v>
      </c>
      <c r="F23" s="286">
        <f t="shared" si="8"/>
        <v>214216.46781658204</v>
      </c>
      <c r="G23" s="283">
        <f t="shared" si="5"/>
        <v>1.47</v>
      </c>
      <c r="H23" s="286">
        <f t="shared" si="9"/>
        <v>314898.20769037557</v>
      </c>
      <c r="I23" s="671">
        <f t="shared" si="6"/>
        <v>352685.99261322065</v>
      </c>
    </row>
    <row r="24" spans="1:9" ht="15.75" thickBot="1">
      <c r="B24" s="954">
        <v>536.08499999999992</v>
      </c>
      <c r="C24" s="671">
        <f t="shared" si="3"/>
        <v>66.339314999999999</v>
      </c>
      <c r="D24" s="286">
        <f t="shared" si="7"/>
        <v>35563.511681774995</v>
      </c>
      <c r="E24" s="322">
        <f t="shared" si="4"/>
        <v>6.16</v>
      </c>
      <c r="F24" s="286">
        <f t="shared" si="8"/>
        <v>219071.23195973397</v>
      </c>
      <c r="G24" s="283">
        <f t="shared" si="5"/>
        <v>1.47</v>
      </c>
      <c r="H24" s="286">
        <f t="shared" si="9"/>
        <v>322034.71098080894</v>
      </c>
      <c r="I24" s="671">
        <f t="shared" si="6"/>
        <v>360678.87629850605</v>
      </c>
    </row>
    <row r="25" spans="1:9" ht="15.75" thickBot="1">
      <c r="B25" s="954">
        <v>619.245</v>
      </c>
      <c r="C25" s="671">
        <f t="shared" si="3"/>
        <v>66.339314999999999</v>
      </c>
      <c r="D25" s="286">
        <f t="shared" si="7"/>
        <v>41080.289117175002</v>
      </c>
      <c r="E25" s="322">
        <f t="shared" si="4"/>
        <v>6.16</v>
      </c>
      <c r="F25" s="286">
        <f t="shared" si="8"/>
        <v>253054.58096179803</v>
      </c>
      <c r="G25" s="283">
        <f t="shared" si="5"/>
        <v>1.47</v>
      </c>
      <c r="H25" s="286">
        <f t="shared" si="9"/>
        <v>371990.23401384312</v>
      </c>
      <c r="I25" s="671">
        <f t="shared" si="6"/>
        <v>416629.06209550431</v>
      </c>
    </row>
    <row r="26" spans="1:9" ht="15.75" thickBot="1">
      <c r="B26" s="954">
        <v>738.54000000000008</v>
      </c>
      <c r="C26" s="671">
        <f t="shared" si="3"/>
        <v>66.339314999999999</v>
      </c>
      <c r="D26" s="286">
        <f t="shared" si="7"/>
        <v>48994.237700100006</v>
      </c>
      <c r="E26" s="322">
        <f t="shared" si="4"/>
        <v>6.16</v>
      </c>
      <c r="F26" s="286">
        <f t="shared" si="8"/>
        <v>301804.50423261605</v>
      </c>
      <c r="G26" s="283">
        <f t="shared" si="5"/>
        <v>1.47</v>
      </c>
      <c r="H26" s="286">
        <f t="shared" si="9"/>
        <v>443652.62122194556</v>
      </c>
      <c r="I26" s="671">
        <f t="shared" si="6"/>
        <v>496890.93576857907</v>
      </c>
    </row>
    <row r="27" spans="1:9" ht="15.75" thickBot="1">
      <c r="B27" s="954">
        <v>815.76</v>
      </c>
      <c r="C27" s="671">
        <f t="shared" si="3"/>
        <v>66.339314999999999</v>
      </c>
      <c r="D27" s="286">
        <f t="shared" si="7"/>
        <v>54116.959604399999</v>
      </c>
      <c r="E27" s="322">
        <f t="shared" si="4"/>
        <v>6.16</v>
      </c>
      <c r="F27" s="286">
        <f t="shared" si="8"/>
        <v>333360.471163104</v>
      </c>
      <c r="G27" s="283">
        <f t="shared" si="5"/>
        <v>1.47</v>
      </c>
      <c r="H27" s="286">
        <f t="shared" si="9"/>
        <v>490039.89260976284</v>
      </c>
      <c r="I27" s="671">
        <f t="shared" si="6"/>
        <v>548844.67972293438</v>
      </c>
    </row>
    <row r="28" spans="1:9" ht="15">
      <c r="B28" s="954">
        <v>1053.855</v>
      </c>
      <c r="C28" s="671">
        <f t="shared" si="3"/>
        <v>66.339314999999999</v>
      </c>
      <c r="D28" s="286">
        <f t="shared" si="7"/>
        <v>69912.018809325004</v>
      </c>
      <c r="E28" s="322">
        <f t="shared" si="4"/>
        <v>6.16</v>
      </c>
      <c r="F28" s="286">
        <f t="shared" si="8"/>
        <v>430658.03586544201</v>
      </c>
      <c r="G28" s="283">
        <f t="shared" si="5"/>
        <v>1.47</v>
      </c>
      <c r="H28" s="286">
        <f t="shared" si="9"/>
        <v>633067.31272219971</v>
      </c>
      <c r="I28" s="671">
        <f t="shared" si="6"/>
        <v>709035.39024886372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J82"/>
  <sheetViews>
    <sheetView zoomScale="85" zoomScaleNormal="85" workbookViewId="0">
      <pane ySplit="1" topLeftCell="A17" activePane="bottomLeft" state="frozen"/>
      <selection activeCell="Q5" sqref="Q5"/>
      <selection pane="bottomLeft" activeCell="C69" sqref="C69"/>
    </sheetView>
  </sheetViews>
  <sheetFormatPr defaultRowHeight="12"/>
  <cols>
    <col min="1" max="1" width="9.140625" style="665"/>
    <col min="2" max="2" width="14.5703125" style="665" customWidth="1"/>
    <col min="3" max="3" width="9.28515625" style="665" customWidth="1"/>
    <col min="4" max="4" width="11.85546875" style="665" customWidth="1"/>
    <col min="5" max="5" width="9.28515625" style="665" customWidth="1"/>
    <col min="6" max="6" width="12" style="665" customWidth="1"/>
    <col min="7" max="7" width="9.28515625" style="665" customWidth="1"/>
    <col min="8" max="8" width="10.28515625" style="665" customWidth="1"/>
    <col min="9" max="9" width="11.85546875" style="665" customWidth="1"/>
    <col min="10" max="16384" width="9.140625" style="665"/>
  </cols>
  <sheetData>
    <row r="1" spans="1:10" ht="24.75" thickBot="1">
      <c r="B1" s="321" t="s">
        <v>1086</v>
      </c>
      <c r="C1" s="322" t="s">
        <v>1087</v>
      </c>
      <c r="D1" s="322" t="s">
        <v>988</v>
      </c>
      <c r="E1" s="322" t="s">
        <v>989</v>
      </c>
      <c r="F1" s="322" t="s">
        <v>990</v>
      </c>
      <c r="G1" s="322" t="s">
        <v>991</v>
      </c>
      <c r="H1" s="322" t="s">
        <v>993</v>
      </c>
      <c r="I1" s="322" t="s">
        <v>995</v>
      </c>
    </row>
    <row r="2" spans="1:10" ht="12.75" thickBot="1">
      <c r="B2" s="410"/>
      <c r="C2" s="322">
        <f>РФ!J12</f>
        <v>66.339314999999999</v>
      </c>
      <c r="D2" s="322"/>
      <c r="E2" s="322">
        <f>KZT!I3</f>
        <v>6.16</v>
      </c>
      <c r="F2" s="322"/>
      <c r="G2" s="322">
        <v>1.47</v>
      </c>
      <c r="H2" s="322"/>
      <c r="I2" s="322"/>
    </row>
    <row r="3" spans="1:10" ht="12.75" thickBot="1">
      <c r="A3" s="665">
        <v>1</v>
      </c>
      <c r="B3" s="916">
        <v>167.34456453000004</v>
      </c>
      <c r="C3" s="671">
        <f>C2</f>
        <v>66.339314999999999</v>
      </c>
      <c r="D3" s="671">
        <f>B3*C3</f>
        <v>11101.5237798935</v>
      </c>
      <c r="E3" s="671">
        <f>E2</f>
        <v>6.16</v>
      </c>
      <c r="F3" s="671">
        <f>D3*E3</f>
        <v>68385.386484143964</v>
      </c>
      <c r="G3" s="283">
        <f>G2</f>
        <v>1.47</v>
      </c>
      <c r="H3" s="283">
        <f>F3*G3</f>
        <v>100526.51813169163</v>
      </c>
      <c r="I3" s="671">
        <f t="shared" ref="I3:I67" si="0">H3*1.12</f>
        <v>112589.70030749464</v>
      </c>
      <c r="J3" s="668"/>
    </row>
    <row r="4" spans="1:10" ht="12.75" thickBot="1">
      <c r="A4" s="665">
        <v>2</v>
      </c>
      <c r="B4" s="917">
        <v>139.58560000000003</v>
      </c>
      <c r="C4" s="671">
        <f t="shared" ref="C4:C68" si="1">C3</f>
        <v>66.339314999999999</v>
      </c>
      <c r="D4" s="666">
        <f t="shared" ref="D4:D9" si="2">B4*C4</f>
        <v>9260.0130878640011</v>
      </c>
      <c r="E4" s="671">
        <f t="shared" ref="E4:E68" si="3">E3</f>
        <v>6.16</v>
      </c>
      <c r="F4" s="666">
        <f t="shared" ref="F4:F9" si="4">D4*E4</f>
        <v>57041.680621242245</v>
      </c>
      <c r="G4" s="283">
        <f t="shared" ref="G4:G26" si="5">G3</f>
        <v>1.47</v>
      </c>
      <c r="H4" s="286">
        <f t="shared" ref="H4:H9" si="6">F4*G4</f>
        <v>83851.270513226104</v>
      </c>
      <c r="I4" s="671">
        <f t="shared" si="0"/>
        <v>93913.422974813249</v>
      </c>
    </row>
    <row r="5" spans="1:10" ht="12.75" thickBot="1">
      <c r="A5" s="665">
        <v>3</v>
      </c>
      <c r="B5" s="917">
        <v>170.74310000000006</v>
      </c>
      <c r="C5" s="671">
        <f t="shared" si="1"/>
        <v>66.339314999999999</v>
      </c>
      <c r="D5" s="666">
        <f t="shared" si="2"/>
        <v>11326.980294976504</v>
      </c>
      <c r="E5" s="671">
        <f t="shared" si="3"/>
        <v>6.16</v>
      </c>
      <c r="F5" s="666">
        <f t="shared" si="4"/>
        <v>69774.19861705527</v>
      </c>
      <c r="G5" s="283">
        <f t="shared" si="5"/>
        <v>1.47</v>
      </c>
      <c r="H5" s="286">
        <f t="shared" si="6"/>
        <v>102568.07196707124</v>
      </c>
      <c r="I5" s="671">
        <f t="shared" si="0"/>
        <v>114876.2406031198</v>
      </c>
    </row>
    <row r="6" spans="1:10" ht="12.75" thickBot="1">
      <c r="A6" s="665">
        <v>4</v>
      </c>
      <c r="B6" s="917">
        <v>169.49680000000004</v>
      </c>
      <c r="C6" s="671">
        <f t="shared" si="1"/>
        <v>66.339314999999999</v>
      </c>
      <c r="D6" s="666">
        <f t="shared" si="2"/>
        <v>11244.301606692003</v>
      </c>
      <c r="E6" s="671">
        <f t="shared" si="3"/>
        <v>6.16</v>
      </c>
      <c r="F6" s="666">
        <f t="shared" si="4"/>
        <v>69264.897897222734</v>
      </c>
      <c r="G6" s="283">
        <f t="shared" si="5"/>
        <v>1.47</v>
      </c>
      <c r="H6" s="286">
        <f t="shared" si="6"/>
        <v>101819.39990891742</v>
      </c>
      <c r="I6" s="671">
        <f t="shared" si="0"/>
        <v>114037.72789798751</v>
      </c>
    </row>
    <row r="7" spans="1:10" ht="12.75" thickBot="1">
      <c r="A7" s="665">
        <v>5</v>
      </c>
      <c r="B7" s="918">
        <v>249.03450000000004</v>
      </c>
      <c r="C7" s="671">
        <f t="shared" si="1"/>
        <v>66.339314999999999</v>
      </c>
      <c r="D7" s="666">
        <f t="shared" si="2"/>
        <v>16520.778141367504</v>
      </c>
      <c r="E7" s="671">
        <f t="shared" si="3"/>
        <v>6.16</v>
      </c>
      <c r="F7" s="666">
        <f t="shared" si="4"/>
        <v>101767.99335082383</v>
      </c>
      <c r="G7" s="283">
        <f t="shared" si="5"/>
        <v>1.47</v>
      </c>
      <c r="H7" s="286">
        <f t="shared" si="6"/>
        <v>149598.95022571104</v>
      </c>
      <c r="I7" s="671">
        <f t="shared" si="0"/>
        <v>167550.82425279639</v>
      </c>
    </row>
    <row r="8" spans="1:10" ht="12.75" thickBot="1">
      <c r="A8" s="665">
        <v>6</v>
      </c>
      <c r="B8" s="917">
        <v>196.91540000000006</v>
      </c>
      <c r="C8" s="671">
        <f t="shared" si="1"/>
        <v>66.339314999999999</v>
      </c>
      <c r="D8" s="756">
        <f t="shared" si="2"/>
        <v>13063.232748951004</v>
      </c>
      <c r="E8" s="671">
        <f t="shared" si="3"/>
        <v>6.16</v>
      </c>
      <c r="F8" s="756">
        <f t="shared" si="4"/>
        <v>80469.513733538188</v>
      </c>
      <c r="G8" s="283">
        <f t="shared" si="5"/>
        <v>1.47</v>
      </c>
      <c r="H8" s="287">
        <f t="shared" si="6"/>
        <v>118290.18518830114</v>
      </c>
      <c r="I8" s="671">
        <f t="shared" si="0"/>
        <v>132485.00741089729</v>
      </c>
    </row>
    <row r="9" spans="1:10" ht="12.75" thickBot="1">
      <c r="A9" s="665">
        <v>7</v>
      </c>
      <c r="B9" s="917">
        <v>190.68390000000002</v>
      </c>
      <c r="C9" s="671">
        <f t="shared" si="1"/>
        <v>66.339314999999999</v>
      </c>
      <c r="D9" s="671">
        <f t="shared" si="2"/>
        <v>12649.839307528502</v>
      </c>
      <c r="E9" s="671">
        <f t="shared" si="3"/>
        <v>6.16</v>
      </c>
      <c r="F9" s="671">
        <f t="shared" si="4"/>
        <v>77923.010134375581</v>
      </c>
      <c r="G9" s="283">
        <f t="shared" si="5"/>
        <v>1.47</v>
      </c>
      <c r="H9" s="283">
        <f t="shared" si="6"/>
        <v>114546.8248975321</v>
      </c>
      <c r="I9" s="671">
        <f t="shared" si="0"/>
        <v>128292.44388523597</v>
      </c>
    </row>
    <row r="10" spans="1:10" ht="12.75" thickBot="1">
      <c r="A10" s="665">
        <v>8</v>
      </c>
      <c r="B10" s="918">
        <v>342.58950000000004</v>
      </c>
      <c r="C10" s="671">
        <f t="shared" si="1"/>
        <v>66.339314999999999</v>
      </c>
      <c r="D10" s="671">
        <f>B10*C10</f>
        <v>22727.152756192503</v>
      </c>
      <c r="E10" s="671">
        <f t="shared" si="3"/>
        <v>6.16</v>
      </c>
      <c r="F10" s="671">
        <f>D10*E10</f>
        <v>139999.26097814582</v>
      </c>
      <c r="G10" s="283">
        <f t="shared" si="5"/>
        <v>1.47</v>
      </c>
      <c r="H10" s="283">
        <f>F10*G10</f>
        <v>205798.91363787436</v>
      </c>
      <c r="I10" s="671">
        <f t="shared" si="0"/>
        <v>230494.78327441931</v>
      </c>
    </row>
    <row r="11" spans="1:10" ht="12.75" thickBot="1">
      <c r="A11" s="665">
        <v>9</v>
      </c>
      <c r="B11" s="918">
        <v>210.27560712116809</v>
      </c>
      <c r="C11" s="671">
        <f t="shared" si="1"/>
        <v>66.339314999999999</v>
      </c>
      <c r="D11" s="671">
        <f t="shared" ref="D11:D26" si="7">B11*C11</f>
        <v>13949.539737627412</v>
      </c>
      <c r="E11" s="671">
        <f t="shared" si="3"/>
        <v>6.16</v>
      </c>
      <c r="F11" s="671">
        <f t="shared" ref="F11:F26" si="8">D11*E11</f>
        <v>85929.164783784858</v>
      </c>
      <c r="G11" s="283">
        <f t="shared" si="5"/>
        <v>1.47</v>
      </c>
      <c r="H11" s="283">
        <f t="shared" ref="H11:H26" si="9">F11*G11</f>
        <v>126315.87223216373</v>
      </c>
      <c r="I11" s="671">
        <f t="shared" si="0"/>
        <v>141473.7769000234</v>
      </c>
    </row>
    <row r="12" spans="1:10" ht="12.75" thickBot="1">
      <c r="A12" s="665">
        <v>10</v>
      </c>
      <c r="B12" s="917">
        <v>269.20080000000007</v>
      </c>
      <c r="C12" s="671">
        <f t="shared" si="1"/>
        <v>66.339314999999999</v>
      </c>
      <c r="D12" s="671">
        <f>B12*C12</f>
        <v>17858.596669452003</v>
      </c>
      <c r="E12" s="671">
        <f t="shared" si="3"/>
        <v>6.16</v>
      </c>
      <c r="F12" s="671">
        <f t="shared" si="8"/>
        <v>110008.95548382433</v>
      </c>
      <c r="G12" s="283">
        <f t="shared" si="5"/>
        <v>1.47</v>
      </c>
      <c r="H12" s="283">
        <f t="shared" si="9"/>
        <v>161713.16456122178</v>
      </c>
      <c r="I12" s="671">
        <f t="shared" si="0"/>
        <v>181118.74430856842</v>
      </c>
    </row>
    <row r="13" spans="1:10" ht="12.75" thickBot="1">
      <c r="A13" s="665">
        <v>11</v>
      </c>
      <c r="B13" s="917">
        <v>260.47670000000005</v>
      </c>
      <c r="C13" s="671">
        <f t="shared" si="1"/>
        <v>66.339314999999999</v>
      </c>
      <c r="D13" s="671">
        <f t="shared" si="7"/>
        <v>17279.845851460504</v>
      </c>
      <c r="E13" s="671">
        <f t="shared" si="3"/>
        <v>6.16</v>
      </c>
      <c r="F13" s="671">
        <f t="shared" si="8"/>
        <v>106443.85044499671</v>
      </c>
      <c r="G13" s="283">
        <f t="shared" si="5"/>
        <v>1.47</v>
      </c>
      <c r="H13" s="283">
        <f t="shared" si="9"/>
        <v>156472.46015414517</v>
      </c>
      <c r="I13" s="671">
        <f t="shared" si="0"/>
        <v>175249.15537264262</v>
      </c>
    </row>
    <row r="14" spans="1:10" ht="12.75" thickBot="1">
      <c r="A14" s="665">
        <v>12</v>
      </c>
      <c r="B14" s="918">
        <v>272.38232652404486</v>
      </c>
      <c r="C14" s="671">
        <f t="shared" si="1"/>
        <v>66.339314999999999</v>
      </c>
      <c r="D14" s="671">
        <f t="shared" si="7"/>
        <v>18069.656959711465</v>
      </c>
      <c r="E14" s="671">
        <f t="shared" si="3"/>
        <v>6.16</v>
      </c>
      <c r="F14" s="671">
        <f t="shared" si="8"/>
        <v>111309.08687182263</v>
      </c>
      <c r="G14" s="283">
        <f t="shared" si="5"/>
        <v>1.47</v>
      </c>
      <c r="H14" s="283">
        <f t="shared" si="9"/>
        <v>163624.35770157925</v>
      </c>
      <c r="I14" s="671">
        <f t="shared" si="0"/>
        <v>183259.28062576879</v>
      </c>
    </row>
    <row r="15" spans="1:10" ht="12.75" thickBot="1">
      <c r="A15" s="665">
        <v>13</v>
      </c>
      <c r="B15" s="917">
        <v>317.80650000000009</v>
      </c>
      <c r="C15" s="671">
        <f t="shared" si="1"/>
        <v>66.339314999999999</v>
      </c>
      <c r="D15" s="671">
        <f t="shared" si="7"/>
        <v>21083.065512547506</v>
      </c>
      <c r="E15" s="671">
        <f t="shared" si="3"/>
        <v>6.16</v>
      </c>
      <c r="F15" s="671">
        <f t="shared" si="8"/>
        <v>129871.68355729264</v>
      </c>
      <c r="G15" s="283">
        <f t="shared" si="5"/>
        <v>1.47</v>
      </c>
      <c r="H15" s="283">
        <f t="shared" si="9"/>
        <v>190911.37482922018</v>
      </c>
      <c r="I15" s="671">
        <f t="shared" si="0"/>
        <v>213820.73980872662</v>
      </c>
    </row>
    <row r="16" spans="1:10" ht="12.75" thickBot="1">
      <c r="A16" s="665">
        <v>14</v>
      </c>
      <c r="B16" s="917">
        <v>311.57499999999999</v>
      </c>
      <c r="C16" s="671">
        <f t="shared" si="1"/>
        <v>66.339314999999999</v>
      </c>
      <c r="D16" s="671">
        <f t="shared" si="7"/>
        <v>20669.672071124998</v>
      </c>
      <c r="E16" s="671">
        <f t="shared" si="3"/>
        <v>6.16</v>
      </c>
      <c r="F16" s="671">
        <f t="shared" si="8"/>
        <v>127325.17995812999</v>
      </c>
      <c r="G16" s="283">
        <f t="shared" si="5"/>
        <v>1.47</v>
      </c>
      <c r="H16" s="283">
        <f t="shared" si="9"/>
        <v>187168.01453845107</v>
      </c>
      <c r="I16" s="671">
        <f t="shared" si="0"/>
        <v>209628.17628306523</v>
      </c>
    </row>
    <row r="17" spans="1:9" ht="12.75" customHeight="1" thickBot="1">
      <c r="A17" s="665">
        <v>15</v>
      </c>
      <c r="B17" s="918">
        <v>313.19531356022094</v>
      </c>
      <c r="C17" s="671">
        <f t="shared" si="1"/>
        <v>66.339314999999999</v>
      </c>
      <c r="D17" s="671">
        <f t="shared" si="7"/>
        <v>20777.162562795267</v>
      </c>
      <c r="E17" s="671">
        <f t="shared" si="3"/>
        <v>6.16</v>
      </c>
      <c r="F17" s="671">
        <f t="shared" si="8"/>
        <v>127987.32138681885</v>
      </c>
      <c r="G17" s="283">
        <f t="shared" si="5"/>
        <v>1.47</v>
      </c>
      <c r="H17" s="283">
        <f t="shared" si="9"/>
        <v>188141.36243862371</v>
      </c>
      <c r="I17" s="671">
        <f t="shared" si="0"/>
        <v>210718.32593125856</v>
      </c>
    </row>
    <row r="18" spans="1:9" ht="13.5" customHeight="1" thickBot="1">
      <c r="A18" s="665">
        <v>16</v>
      </c>
      <c r="B18" s="918">
        <v>326.94751571371495</v>
      </c>
      <c r="C18" s="671">
        <f t="shared" si="1"/>
        <v>66.339314999999999</v>
      </c>
      <c r="D18" s="671">
        <f t="shared" si="7"/>
        <v>21689.474233399586</v>
      </c>
      <c r="E18" s="671">
        <f t="shared" si="3"/>
        <v>6.16</v>
      </c>
      <c r="F18" s="671">
        <f t="shared" si="8"/>
        <v>133607.16127774146</v>
      </c>
      <c r="G18" s="283">
        <f t="shared" si="5"/>
        <v>1.47</v>
      </c>
      <c r="H18" s="283">
        <f t="shared" si="9"/>
        <v>196402.52707827993</v>
      </c>
      <c r="I18" s="671">
        <f t="shared" si="0"/>
        <v>219970.83032767355</v>
      </c>
    </row>
    <row r="19" spans="1:9" ht="12.75" customHeight="1" thickBot="1">
      <c r="A19" s="665">
        <v>17</v>
      </c>
      <c r="B19" s="917">
        <v>510.98300000000006</v>
      </c>
      <c r="C19" s="671">
        <f t="shared" si="1"/>
        <v>66.339314999999999</v>
      </c>
      <c r="D19" s="671">
        <f t="shared" si="7"/>
        <v>33898.262196645002</v>
      </c>
      <c r="E19" s="671">
        <f t="shared" si="3"/>
        <v>6.16</v>
      </c>
      <c r="F19" s="671">
        <f t="shared" si="8"/>
        <v>208813.29513133323</v>
      </c>
      <c r="G19" s="283">
        <f t="shared" si="5"/>
        <v>1.47</v>
      </c>
      <c r="H19" s="283">
        <f t="shared" si="9"/>
        <v>306955.54384305986</v>
      </c>
      <c r="I19" s="671">
        <f t="shared" si="0"/>
        <v>343790.20910422708</v>
      </c>
    </row>
    <row r="20" spans="1:9" ht="13.5" customHeight="1" thickBot="1">
      <c r="A20" s="665">
        <v>18</v>
      </c>
      <c r="B20" s="918">
        <v>382.84356317630397</v>
      </c>
      <c r="C20" s="671">
        <f t="shared" si="1"/>
        <v>66.339314999999999</v>
      </c>
      <c r="D20" s="671">
        <f t="shared" si="7"/>
        <v>25397.57973327523</v>
      </c>
      <c r="E20" s="671">
        <f t="shared" si="3"/>
        <v>6.16</v>
      </c>
      <c r="F20" s="671">
        <f t="shared" si="8"/>
        <v>156449.09115697542</v>
      </c>
      <c r="G20" s="283">
        <f t="shared" si="5"/>
        <v>1.47</v>
      </c>
      <c r="H20" s="283">
        <f t="shared" si="9"/>
        <v>229980.16400075387</v>
      </c>
      <c r="I20" s="671">
        <f t="shared" si="0"/>
        <v>257577.78368084435</v>
      </c>
    </row>
    <row r="21" spans="1:9" ht="12.75" thickBot="1">
      <c r="A21" s="665">
        <v>19</v>
      </c>
      <c r="B21" s="918">
        <v>520.36558471124522</v>
      </c>
      <c r="C21" s="671">
        <f t="shared" si="1"/>
        <v>66.339314999999999</v>
      </c>
      <c r="D21" s="671">
        <f t="shared" si="7"/>
        <v>34520.696439318483</v>
      </c>
      <c r="E21" s="671">
        <f t="shared" si="3"/>
        <v>6.16</v>
      </c>
      <c r="F21" s="671">
        <f t="shared" si="8"/>
        <v>212647.49006620186</v>
      </c>
      <c r="G21" s="283">
        <f t="shared" si="5"/>
        <v>1.47</v>
      </c>
      <c r="H21" s="283">
        <f t="shared" si="9"/>
        <v>312591.81039731676</v>
      </c>
      <c r="I21" s="671">
        <f t="shared" si="0"/>
        <v>350102.82764499483</v>
      </c>
    </row>
    <row r="22" spans="1:9" ht="12.75" thickBot="1">
      <c r="A22" s="665">
        <v>20</v>
      </c>
      <c r="B22" s="917">
        <v>596.97770000000003</v>
      </c>
      <c r="C22" s="671">
        <f t="shared" si="1"/>
        <v>66.339314999999999</v>
      </c>
      <c r="D22" s="671">
        <f t="shared" si="7"/>
        <v>39603.091688275505</v>
      </c>
      <c r="E22" s="671">
        <f t="shared" si="3"/>
        <v>6.16</v>
      </c>
      <c r="F22" s="671">
        <f t="shared" si="8"/>
        <v>243955.04479977713</v>
      </c>
      <c r="G22" s="283">
        <f t="shared" si="5"/>
        <v>1.47</v>
      </c>
      <c r="H22" s="283">
        <f t="shared" si="9"/>
        <v>358613.91585567239</v>
      </c>
      <c r="I22" s="671">
        <f t="shared" si="0"/>
        <v>401647.58575835312</v>
      </c>
    </row>
    <row r="23" spans="1:9" ht="12.75" thickBot="1">
      <c r="A23" s="665">
        <v>21</v>
      </c>
      <c r="B23" s="918">
        <v>575.81801274952795</v>
      </c>
      <c r="C23" s="671">
        <f t="shared" si="1"/>
        <v>66.339314999999999</v>
      </c>
      <c r="D23" s="671">
        <f t="shared" si="7"/>
        <v>38199.372530464949</v>
      </c>
      <c r="E23" s="671">
        <f t="shared" si="3"/>
        <v>6.16</v>
      </c>
      <c r="F23" s="671">
        <f t="shared" si="8"/>
        <v>235308.13478766408</v>
      </c>
      <c r="G23" s="283">
        <f t="shared" si="5"/>
        <v>1.47</v>
      </c>
      <c r="H23" s="283">
        <f t="shared" si="9"/>
        <v>345902.95813786617</v>
      </c>
      <c r="I23" s="671">
        <f t="shared" si="0"/>
        <v>387411.31311441015</v>
      </c>
    </row>
    <row r="24" spans="1:9" ht="12.75" thickBot="1">
      <c r="A24" s="665">
        <v>22</v>
      </c>
      <c r="B24" s="917">
        <v>623.15</v>
      </c>
      <c r="C24" s="671">
        <f t="shared" si="1"/>
        <v>66.339314999999999</v>
      </c>
      <c r="D24" s="671">
        <f t="shared" si="7"/>
        <v>41339.344142249996</v>
      </c>
      <c r="E24" s="671">
        <f t="shared" si="3"/>
        <v>6.16</v>
      </c>
      <c r="F24" s="671">
        <f t="shared" si="8"/>
        <v>254650.35991625997</v>
      </c>
      <c r="G24" s="283">
        <f t="shared" si="5"/>
        <v>1.47</v>
      </c>
      <c r="H24" s="283">
        <f t="shared" si="9"/>
        <v>374336.02907690214</v>
      </c>
      <c r="I24" s="671">
        <f t="shared" si="0"/>
        <v>419256.35256613046</v>
      </c>
    </row>
    <row r="25" spans="1:9" ht="12.75" thickBot="1">
      <c r="A25" s="665">
        <v>23</v>
      </c>
      <c r="B25" s="917">
        <v>620.65740000000017</v>
      </c>
      <c r="C25" s="671">
        <f t="shared" si="1"/>
        <v>66.339314999999999</v>
      </c>
      <c r="D25" s="671">
        <f t="shared" si="7"/>
        <v>41173.986765681009</v>
      </c>
      <c r="E25" s="671">
        <f t="shared" si="3"/>
        <v>6.16</v>
      </c>
      <c r="F25" s="671">
        <f t="shared" si="8"/>
        <v>253631.75847659502</v>
      </c>
      <c r="G25" s="283">
        <f t="shared" si="5"/>
        <v>1.47</v>
      </c>
      <c r="H25" s="283">
        <f t="shared" si="9"/>
        <v>372838.68496059469</v>
      </c>
      <c r="I25" s="671">
        <f t="shared" si="0"/>
        <v>417579.32715586608</v>
      </c>
    </row>
    <row r="26" spans="1:9" ht="12.75" thickBot="1">
      <c r="A26" s="665">
        <v>24</v>
      </c>
      <c r="B26" s="919">
        <v>620.65740000000017</v>
      </c>
      <c r="C26" s="671">
        <f t="shared" si="1"/>
        <v>66.339314999999999</v>
      </c>
      <c r="D26" s="671">
        <f t="shared" si="7"/>
        <v>41173.986765681009</v>
      </c>
      <c r="E26" s="671">
        <f t="shared" si="3"/>
        <v>6.16</v>
      </c>
      <c r="F26" s="671">
        <f t="shared" si="8"/>
        <v>253631.75847659502</v>
      </c>
      <c r="G26" s="283">
        <f t="shared" si="5"/>
        <v>1.47</v>
      </c>
      <c r="H26" s="283">
        <f t="shared" si="9"/>
        <v>372838.68496059469</v>
      </c>
      <c r="I26" s="671">
        <f t="shared" si="0"/>
        <v>417579.32715586608</v>
      </c>
    </row>
    <row r="27" spans="1:9" ht="12.75" thickBot="1">
      <c r="B27" s="313"/>
      <c r="C27" s="671">
        <f t="shared" si="1"/>
        <v>66.339314999999999</v>
      </c>
      <c r="D27" s="899"/>
      <c r="E27" s="671">
        <f t="shared" si="3"/>
        <v>6.16</v>
      </c>
      <c r="F27" s="899"/>
      <c r="G27" s="314">
        <v>1.37</v>
      </c>
      <c r="H27" s="314"/>
      <c r="I27" s="671">
        <f t="shared" si="0"/>
        <v>0</v>
      </c>
    </row>
    <row r="28" spans="1:9" ht="15.75" thickBot="1">
      <c r="A28" s="665">
        <v>1</v>
      </c>
      <c r="B28" s="912">
        <v>227.38743500000004</v>
      </c>
      <c r="C28" s="671">
        <f t="shared" si="1"/>
        <v>66.339314999999999</v>
      </c>
      <c r="D28" s="666">
        <f>B28*C28</f>
        <v>15084.726677507027</v>
      </c>
      <c r="E28" s="671">
        <f t="shared" si="3"/>
        <v>6.16</v>
      </c>
      <c r="F28" s="666">
        <f>D28*E28</f>
        <v>92921.916333443296</v>
      </c>
      <c r="G28" s="286">
        <f>G27</f>
        <v>1.37</v>
      </c>
      <c r="H28" s="286">
        <f>F28*G28</f>
        <v>127303.02537681733</v>
      </c>
      <c r="I28" s="671">
        <f t="shared" si="0"/>
        <v>142579.38842203541</v>
      </c>
    </row>
    <row r="29" spans="1:9" ht="15.75" thickBot="1">
      <c r="A29" s="665">
        <v>2</v>
      </c>
      <c r="B29" s="913">
        <v>222.29006800000002</v>
      </c>
      <c r="C29" s="671">
        <f t="shared" si="1"/>
        <v>66.339314999999999</v>
      </c>
      <c r="D29" s="666">
        <f t="shared" ref="D29:D51" si="10">B29*C29</f>
        <v>14746.570842423422</v>
      </c>
      <c r="E29" s="671">
        <f t="shared" si="3"/>
        <v>6.16</v>
      </c>
      <c r="F29" s="666">
        <f t="shared" ref="F29:F51" si="11">D29*E29</f>
        <v>90838.876389328274</v>
      </c>
      <c r="G29" s="286">
        <f t="shared" ref="G29:G50" si="12">G28</f>
        <v>1.37</v>
      </c>
      <c r="H29" s="286">
        <f t="shared" ref="H29:H51" si="13">F29*G29</f>
        <v>124449.26065337975</v>
      </c>
      <c r="I29" s="671">
        <f t="shared" si="0"/>
        <v>139383.17193178533</v>
      </c>
    </row>
    <row r="30" spans="1:9" ht="15.75" thickBot="1">
      <c r="A30" s="665">
        <v>3</v>
      </c>
      <c r="B30" s="913">
        <v>266.74558900000005</v>
      </c>
      <c r="C30" s="671">
        <f t="shared" si="1"/>
        <v>66.339314999999999</v>
      </c>
      <c r="D30" s="666">
        <f t="shared" si="10"/>
        <v>17695.719653531538</v>
      </c>
      <c r="E30" s="671">
        <f t="shared" si="3"/>
        <v>6.16</v>
      </c>
      <c r="F30" s="666">
        <f t="shared" si="11"/>
        <v>109005.63306575427</v>
      </c>
      <c r="G30" s="286">
        <f t="shared" si="12"/>
        <v>1.37</v>
      </c>
      <c r="H30" s="286">
        <f t="shared" si="13"/>
        <v>149337.71730008337</v>
      </c>
      <c r="I30" s="671">
        <f t="shared" si="0"/>
        <v>167258.24337609339</v>
      </c>
    </row>
    <row r="31" spans="1:9" ht="15.75" thickBot="1">
      <c r="A31" s="665">
        <v>4</v>
      </c>
      <c r="B31" s="913">
        <v>262.96930000000009</v>
      </c>
      <c r="C31" s="671">
        <f t="shared" si="1"/>
        <v>66.339314999999999</v>
      </c>
      <c r="D31" s="666">
        <f t="shared" si="10"/>
        <v>17445.203228029506</v>
      </c>
      <c r="E31" s="671">
        <f t="shared" si="3"/>
        <v>6.16</v>
      </c>
      <c r="F31" s="666">
        <f t="shared" si="11"/>
        <v>107462.45188466176</v>
      </c>
      <c r="G31" s="286">
        <f t="shared" si="12"/>
        <v>1.37</v>
      </c>
      <c r="H31" s="286">
        <f t="shared" si="13"/>
        <v>147223.5590819866</v>
      </c>
      <c r="I31" s="671">
        <f t="shared" si="0"/>
        <v>164890.38617182503</v>
      </c>
    </row>
    <row r="32" spans="1:9" ht="15.75" thickBot="1">
      <c r="A32" s="665">
        <v>5</v>
      </c>
      <c r="B32" s="914">
        <v>261.95400000000001</v>
      </c>
      <c r="C32" s="671">
        <f t="shared" si="1"/>
        <v>66.339314999999999</v>
      </c>
      <c r="D32" s="666">
        <f t="shared" si="10"/>
        <v>17377.848921510002</v>
      </c>
      <c r="E32" s="671">
        <f t="shared" si="3"/>
        <v>6.16</v>
      </c>
      <c r="F32" s="666">
        <f t="shared" si="11"/>
        <v>107047.54935650161</v>
      </c>
      <c r="G32" s="286">
        <f t="shared" si="12"/>
        <v>1.37</v>
      </c>
      <c r="H32" s="286">
        <f t="shared" si="13"/>
        <v>146655.1426184072</v>
      </c>
      <c r="I32" s="671">
        <f t="shared" si="0"/>
        <v>164253.75973261608</v>
      </c>
    </row>
    <row r="33" spans="1:9" ht="12.75" customHeight="1" thickBot="1">
      <c r="A33" s="665">
        <v>6</v>
      </c>
      <c r="B33" s="913">
        <v>289.45317500000004</v>
      </c>
      <c r="C33" s="671">
        <f t="shared" si="1"/>
        <v>66.339314999999999</v>
      </c>
      <c r="D33" s="666">
        <f t="shared" si="10"/>
        <v>19202.125354075128</v>
      </c>
      <c r="E33" s="671">
        <f t="shared" si="3"/>
        <v>6.16</v>
      </c>
      <c r="F33" s="666">
        <f t="shared" si="11"/>
        <v>118285.09218110279</v>
      </c>
      <c r="G33" s="286">
        <f t="shared" si="12"/>
        <v>1.37</v>
      </c>
      <c r="H33" s="286">
        <f t="shared" si="13"/>
        <v>162050.57628811084</v>
      </c>
      <c r="I33" s="671">
        <f t="shared" si="0"/>
        <v>181496.64544268415</v>
      </c>
    </row>
    <row r="34" spans="1:9" ht="12.75" customHeight="1" thickBot="1">
      <c r="A34" s="665">
        <v>7</v>
      </c>
      <c r="B34" s="913">
        <v>288.53091300000006</v>
      </c>
      <c r="C34" s="671">
        <f t="shared" si="1"/>
        <v>66.339314999999999</v>
      </c>
      <c r="D34" s="666">
        <f t="shared" si="10"/>
        <v>19140.943124744597</v>
      </c>
      <c r="E34" s="671">
        <f t="shared" si="3"/>
        <v>6.16</v>
      </c>
      <c r="F34" s="666">
        <f t="shared" si="11"/>
        <v>117908.20964842672</v>
      </c>
      <c r="G34" s="286">
        <f t="shared" si="12"/>
        <v>1.37</v>
      </c>
      <c r="H34" s="286">
        <f t="shared" si="13"/>
        <v>161534.24721834462</v>
      </c>
      <c r="I34" s="671">
        <f t="shared" si="0"/>
        <v>180918.356884546</v>
      </c>
    </row>
    <row r="35" spans="1:9" ht="12.75" customHeight="1" thickBot="1">
      <c r="A35" s="665">
        <v>8</v>
      </c>
      <c r="B35" s="914">
        <v>329.22450000000009</v>
      </c>
      <c r="C35" s="671">
        <f t="shared" si="1"/>
        <v>66.339314999999999</v>
      </c>
      <c r="D35" s="666">
        <f t="shared" si="10"/>
        <v>21840.527811217507</v>
      </c>
      <c r="E35" s="671">
        <f t="shared" si="3"/>
        <v>6.16</v>
      </c>
      <c r="F35" s="666">
        <f t="shared" si="11"/>
        <v>134537.65131709984</v>
      </c>
      <c r="G35" s="286">
        <f t="shared" si="12"/>
        <v>1.37</v>
      </c>
      <c r="H35" s="286">
        <f t="shared" si="13"/>
        <v>184316.58230442679</v>
      </c>
      <c r="I35" s="671">
        <f t="shared" si="0"/>
        <v>206434.57218095803</v>
      </c>
    </row>
    <row r="36" spans="1:9" ht="12.75" customHeight="1" thickBot="1">
      <c r="A36" s="665">
        <v>9</v>
      </c>
      <c r="B36" s="914">
        <v>329.22450000000009</v>
      </c>
      <c r="C36" s="671">
        <f t="shared" si="1"/>
        <v>66.339314999999999</v>
      </c>
      <c r="D36" s="666">
        <f t="shared" si="10"/>
        <v>21840.527811217507</v>
      </c>
      <c r="E36" s="671">
        <f t="shared" si="3"/>
        <v>6.16</v>
      </c>
      <c r="F36" s="666">
        <f t="shared" si="11"/>
        <v>134537.65131709984</v>
      </c>
      <c r="G36" s="286">
        <f t="shared" si="12"/>
        <v>1.37</v>
      </c>
      <c r="H36" s="286">
        <f t="shared" si="13"/>
        <v>184316.58230442679</v>
      </c>
      <c r="I36" s="671">
        <f t="shared" si="0"/>
        <v>206434.57218095803</v>
      </c>
    </row>
    <row r="37" spans="1:9" ht="15.75" thickBot="1">
      <c r="A37" s="665">
        <v>10</v>
      </c>
      <c r="B37" s="913">
        <v>358.93440000000004</v>
      </c>
      <c r="C37" s="671">
        <f t="shared" si="1"/>
        <v>66.339314999999999</v>
      </c>
      <c r="D37" s="666">
        <f t="shared" si="10"/>
        <v>23811.462225936004</v>
      </c>
      <c r="E37" s="671">
        <f t="shared" si="3"/>
        <v>6.16</v>
      </c>
      <c r="F37" s="666">
        <f t="shared" si="11"/>
        <v>146678.60731176578</v>
      </c>
      <c r="G37" s="286">
        <f t="shared" si="12"/>
        <v>1.37</v>
      </c>
      <c r="H37" s="286">
        <f t="shared" si="13"/>
        <v>200949.69201711915</v>
      </c>
      <c r="I37" s="671">
        <f t="shared" si="0"/>
        <v>225063.65505917347</v>
      </c>
    </row>
    <row r="38" spans="1:9" ht="15.75" thickBot="1">
      <c r="A38" s="665">
        <v>11</v>
      </c>
      <c r="B38" s="913">
        <v>347.71770000000009</v>
      </c>
      <c r="C38" s="671">
        <f t="shared" si="1"/>
        <v>66.339314999999999</v>
      </c>
      <c r="D38" s="666">
        <f t="shared" si="10"/>
        <v>23067.354031375507</v>
      </c>
      <c r="E38" s="671">
        <f t="shared" si="3"/>
        <v>6.16</v>
      </c>
      <c r="F38" s="666">
        <f t="shared" si="11"/>
        <v>142094.90083327313</v>
      </c>
      <c r="G38" s="286">
        <f t="shared" si="12"/>
        <v>1.37</v>
      </c>
      <c r="H38" s="286">
        <f t="shared" si="13"/>
        <v>194670.01414158419</v>
      </c>
      <c r="I38" s="671">
        <f t="shared" si="0"/>
        <v>218030.41583857432</v>
      </c>
    </row>
    <row r="39" spans="1:9" ht="15.75" thickBot="1">
      <c r="A39" s="665">
        <v>12</v>
      </c>
      <c r="B39" s="914">
        <v>331.89750000000004</v>
      </c>
      <c r="C39" s="671">
        <f t="shared" si="1"/>
        <v>66.339314999999999</v>
      </c>
      <c r="D39" s="666">
        <f t="shared" si="10"/>
        <v>22017.852800212502</v>
      </c>
      <c r="E39" s="671">
        <f t="shared" si="3"/>
        <v>6.16</v>
      </c>
      <c r="F39" s="666">
        <f t="shared" si="11"/>
        <v>135629.97324930903</v>
      </c>
      <c r="G39" s="286">
        <f t="shared" si="12"/>
        <v>1.37</v>
      </c>
      <c r="H39" s="286">
        <f t="shared" si="13"/>
        <v>185813.06335155337</v>
      </c>
      <c r="I39" s="671">
        <f t="shared" si="0"/>
        <v>208110.6309537398</v>
      </c>
    </row>
    <row r="40" spans="1:9" ht="15.75" thickBot="1">
      <c r="A40" s="665">
        <v>13</v>
      </c>
      <c r="B40" s="913">
        <v>449.91430000000008</v>
      </c>
      <c r="C40" s="671">
        <f t="shared" si="1"/>
        <v>66.339314999999999</v>
      </c>
      <c r="D40" s="666">
        <f t="shared" si="10"/>
        <v>29847.006470704506</v>
      </c>
      <c r="E40" s="671">
        <f t="shared" si="3"/>
        <v>6.16</v>
      </c>
      <c r="F40" s="666">
        <f t="shared" si="11"/>
        <v>183857.55985953976</v>
      </c>
      <c r="G40" s="286">
        <f t="shared" si="12"/>
        <v>1.37</v>
      </c>
      <c r="H40" s="286">
        <f t="shared" si="13"/>
        <v>251884.85700756949</v>
      </c>
      <c r="I40" s="671">
        <f t="shared" si="0"/>
        <v>282111.03984847787</v>
      </c>
    </row>
    <row r="41" spans="1:9" ht="15.75" thickBot="1">
      <c r="A41" s="665">
        <v>14</v>
      </c>
      <c r="B41" s="913">
        <v>415.32947500000006</v>
      </c>
      <c r="C41" s="671">
        <f t="shared" si="1"/>
        <v>66.339314999999999</v>
      </c>
      <c r="D41" s="666">
        <f t="shared" si="10"/>
        <v>27552.672870809627</v>
      </c>
      <c r="E41" s="671">
        <f t="shared" si="3"/>
        <v>6.16</v>
      </c>
      <c r="F41" s="666">
        <f t="shared" si="11"/>
        <v>169724.4648841873</v>
      </c>
      <c r="G41" s="286">
        <f t="shared" si="12"/>
        <v>1.37</v>
      </c>
      <c r="H41" s="286">
        <f t="shared" si="13"/>
        <v>232522.51689133662</v>
      </c>
      <c r="I41" s="671">
        <f t="shared" si="0"/>
        <v>260425.21891829703</v>
      </c>
    </row>
    <row r="42" spans="1:9" ht="15.75" thickBot="1">
      <c r="A42" s="665">
        <v>15</v>
      </c>
      <c r="B42" s="914">
        <v>353.72700000000009</v>
      </c>
      <c r="C42" s="671">
        <f t="shared" si="1"/>
        <v>66.339314999999999</v>
      </c>
      <c r="D42" s="666">
        <f t="shared" si="10"/>
        <v>23466.006877005006</v>
      </c>
      <c r="E42" s="671">
        <f t="shared" si="3"/>
        <v>6.16</v>
      </c>
      <c r="F42" s="666">
        <f t="shared" si="11"/>
        <v>144550.60236235085</v>
      </c>
      <c r="G42" s="286">
        <f t="shared" si="12"/>
        <v>1.37</v>
      </c>
      <c r="H42" s="286">
        <f t="shared" si="13"/>
        <v>198034.32523642067</v>
      </c>
      <c r="I42" s="671">
        <f t="shared" si="0"/>
        <v>221798.44426479118</v>
      </c>
    </row>
    <row r="43" spans="1:9" ht="15.75" thickBot="1">
      <c r="A43" s="665">
        <v>16</v>
      </c>
      <c r="B43" s="913">
        <v>664.27790000000005</v>
      </c>
      <c r="C43" s="671">
        <f t="shared" si="1"/>
        <v>66.339314999999999</v>
      </c>
      <c r="D43" s="666">
        <f t="shared" si="10"/>
        <v>44067.740855638505</v>
      </c>
      <c r="E43" s="671">
        <f t="shared" si="3"/>
        <v>6.16</v>
      </c>
      <c r="F43" s="666">
        <f t="shared" si="11"/>
        <v>271457.28367073322</v>
      </c>
      <c r="G43" s="286">
        <f t="shared" si="12"/>
        <v>1.37</v>
      </c>
      <c r="H43" s="286">
        <f t="shared" si="13"/>
        <v>371896.47862890456</v>
      </c>
      <c r="I43" s="671">
        <f t="shared" si="0"/>
        <v>416524.05606437317</v>
      </c>
    </row>
    <row r="44" spans="1:9" ht="15.75" thickBot="1">
      <c r="A44" s="665">
        <v>17</v>
      </c>
      <c r="B44" s="914">
        <v>576.92250000000001</v>
      </c>
      <c r="C44" s="671">
        <f t="shared" si="1"/>
        <v>66.339314999999999</v>
      </c>
      <c r="D44" s="666">
        <f t="shared" si="10"/>
        <v>38272.643458087499</v>
      </c>
      <c r="E44" s="671">
        <f t="shared" si="3"/>
        <v>6.16</v>
      </c>
      <c r="F44" s="666">
        <f t="shared" si="11"/>
        <v>235759.483701819</v>
      </c>
      <c r="G44" s="286">
        <f t="shared" si="12"/>
        <v>1.37</v>
      </c>
      <c r="H44" s="286">
        <f t="shared" si="13"/>
        <v>322990.49267149204</v>
      </c>
      <c r="I44" s="671">
        <f t="shared" si="0"/>
        <v>361749.35179207113</v>
      </c>
    </row>
    <row r="45" spans="1:9" ht="15.75" thickBot="1">
      <c r="A45" s="665">
        <v>18</v>
      </c>
      <c r="B45" s="914">
        <v>574.69500000000005</v>
      </c>
      <c r="C45" s="671">
        <f t="shared" si="1"/>
        <v>66.339314999999999</v>
      </c>
      <c r="D45" s="666">
        <f t="shared" si="10"/>
        <v>38124.872633925006</v>
      </c>
      <c r="E45" s="671">
        <f t="shared" si="3"/>
        <v>6.16</v>
      </c>
      <c r="F45" s="666">
        <f t="shared" si="11"/>
        <v>234849.21542497803</v>
      </c>
      <c r="G45" s="286">
        <f t="shared" si="12"/>
        <v>1.37</v>
      </c>
      <c r="H45" s="286">
        <f t="shared" si="13"/>
        <v>321743.42513221991</v>
      </c>
      <c r="I45" s="671">
        <f t="shared" si="0"/>
        <v>360352.63614808634</v>
      </c>
    </row>
    <row r="46" spans="1:9" ht="15.75" thickBot="1">
      <c r="A46" s="665">
        <v>19</v>
      </c>
      <c r="B46" s="914">
        <v>685.46500000000015</v>
      </c>
      <c r="C46" s="671">
        <f t="shared" si="1"/>
        <v>66.339314999999999</v>
      </c>
      <c r="D46" s="666">
        <f t="shared" si="10"/>
        <v>45473.278556475008</v>
      </c>
      <c r="E46" s="671">
        <f t="shared" si="3"/>
        <v>6.16</v>
      </c>
      <c r="F46" s="666">
        <f t="shared" si="11"/>
        <v>280115.39590788604</v>
      </c>
      <c r="G46" s="286">
        <f>G45</f>
        <v>1.37</v>
      </c>
      <c r="H46" s="286">
        <f t="shared" si="13"/>
        <v>383758.09239380388</v>
      </c>
      <c r="I46" s="671">
        <f t="shared" si="0"/>
        <v>429809.06348106038</v>
      </c>
    </row>
    <row r="47" spans="1:9" ht="15.75" thickBot="1">
      <c r="A47" s="665">
        <v>20</v>
      </c>
      <c r="B47" s="914">
        <v>757.35000000000014</v>
      </c>
      <c r="C47" s="671">
        <f t="shared" si="1"/>
        <v>66.339314999999999</v>
      </c>
      <c r="D47" s="666">
        <f t="shared" si="10"/>
        <v>50242.080215250011</v>
      </c>
      <c r="E47" s="671">
        <f t="shared" si="3"/>
        <v>6.16</v>
      </c>
      <c r="F47" s="666">
        <f t="shared" si="11"/>
        <v>309491.21412594005</v>
      </c>
      <c r="G47" s="286">
        <f t="shared" si="12"/>
        <v>1.37</v>
      </c>
      <c r="H47" s="286">
        <f t="shared" si="13"/>
        <v>424002.96335253789</v>
      </c>
      <c r="I47" s="671">
        <f t="shared" si="0"/>
        <v>474883.31895484246</v>
      </c>
    </row>
    <row r="48" spans="1:9" ht="15.75" thickBot="1">
      <c r="B48" s="914">
        <v>846.44999999999993</v>
      </c>
      <c r="C48" s="671">
        <f t="shared" si="1"/>
        <v>66.339314999999999</v>
      </c>
      <c r="D48" s="666">
        <f t="shared" si="10"/>
        <v>56152.913181749995</v>
      </c>
      <c r="E48" s="671">
        <f t="shared" si="3"/>
        <v>6.16</v>
      </c>
      <c r="F48" s="666">
        <f t="shared" si="11"/>
        <v>345901.94519957999</v>
      </c>
      <c r="G48" s="286">
        <f t="shared" si="12"/>
        <v>1.37</v>
      </c>
      <c r="H48" s="286">
        <f t="shared" si="13"/>
        <v>473885.6649234246</v>
      </c>
      <c r="I48" s="671">
        <f t="shared" si="0"/>
        <v>530751.94471423561</v>
      </c>
    </row>
    <row r="49" spans="1:9" ht="15.75" thickBot="1">
      <c r="B49" s="914">
        <v>891</v>
      </c>
      <c r="C49" s="671">
        <f t="shared" si="1"/>
        <v>66.339314999999999</v>
      </c>
      <c r="D49" s="666">
        <f t="shared" si="10"/>
        <v>59108.329664999997</v>
      </c>
      <c r="E49" s="671">
        <f t="shared" si="3"/>
        <v>6.16</v>
      </c>
      <c r="F49" s="666">
        <f t="shared" si="11"/>
        <v>364107.31073640002</v>
      </c>
      <c r="G49" s="286">
        <f t="shared" si="12"/>
        <v>1.37</v>
      </c>
      <c r="H49" s="286">
        <f t="shared" si="13"/>
        <v>498827.01570886804</v>
      </c>
      <c r="I49" s="671">
        <f t="shared" si="0"/>
        <v>558686.25759393221</v>
      </c>
    </row>
    <row r="50" spans="1:9" ht="15.75" thickBot="1">
      <c r="B50" s="914">
        <v>1113.7500000000002</v>
      </c>
      <c r="C50" s="671">
        <f t="shared" si="1"/>
        <v>66.339314999999999</v>
      </c>
      <c r="D50" s="666">
        <f t="shared" si="10"/>
        <v>73885.412081250019</v>
      </c>
      <c r="E50" s="671">
        <f t="shared" si="3"/>
        <v>6.16</v>
      </c>
      <c r="F50" s="666">
        <f t="shared" si="11"/>
        <v>455134.13842050015</v>
      </c>
      <c r="G50" s="286">
        <f t="shared" si="12"/>
        <v>1.37</v>
      </c>
      <c r="H50" s="286">
        <f t="shared" si="13"/>
        <v>623533.76963608526</v>
      </c>
      <c r="I50" s="671">
        <f t="shared" si="0"/>
        <v>698357.82199241559</v>
      </c>
    </row>
    <row r="51" spans="1:9" ht="15.75" thickBot="1">
      <c r="A51" s="665">
        <v>21</v>
      </c>
      <c r="B51" s="920">
        <v>929.73980000000017</v>
      </c>
      <c r="C51" s="671">
        <f t="shared" si="1"/>
        <v>66.339314999999999</v>
      </c>
      <c r="D51" s="666">
        <f t="shared" si="10"/>
        <v>61678.301460237009</v>
      </c>
      <c r="E51" s="671">
        <f t="shared" si="3"/>
        <v>6.16</v>
      </c>
      <c r="F51" s="666">
        <f t="shared" si="11"/>
        <v>379938.33699505997</v>
      </c>
      <c r="G51" s="286">
        <f>G47</f>
        <v>1.37</v>
      </c>
      <c r="H51" s="286">
        <f t="shared" si="13"/>
        <v>520515.52168323222</v>
      </c>
      <c r="I51" s="671">
        <f t="shared" si="0"/>
        <v>582977.38428522018</v>
      </c>
    </row>
    <row r="52" spans="1:9" s="900" customFormat="1" ht="24.75" thickBot="1">
      <c r="B52" s="321" t="s">
        <v>986</v>
      </c>
      <c r="C52" s="671">
        <f t="shared" si="1"/>
        <v>66.339314999999999</v>
      </c>
      <c r="D52" s="322" t="s">
        <v>988</v>
      </c>
      <c r="E52" s="671">
        <f t="shared" si="3"/>
        <v>6.16</v>
      </c>
      <c r="F52" s="322" t="s">
        <v>990</v>
      </c>
      <c r="G52" s="322">
        <v>1.37</v>
      </c>
      <c r="H52" s="322" t="s">
        <v>993</v>
      </c>
      <c r="I52" s="671" t="e">
        <f t="shared" si="0"/>
        <v>#VALUE!</v>
      </c>
    </row>
    <row r="53" spans="1:9" ht="13.5" thickBot="1">
      <c r="B53" s="932">
        <v>123.3738385048938</v>
      </c>
      <c r="C53" s="671">
        <f t="shared" si="1"/>
        <v>66.339314999999999</v>
      </c>
      <c r="D53" s="283">
        <f>B53*C53</f>
        <v>8184.5359353352787</v>
      </c>
      <c r="E53" s="671">
        <f t="shared" si="3"/>
        <v>6.16</v>
      </c>
      <c r="F53" s="283">
        <f>D53*E53</f>
        <v>50416.741361665321</v>
      </c>
      <c r="G53" s="283">
        <f>G52</f>
        <v>1.37</v>
      </c>
      <c r="H53" s="283">
        <f>F53*G53</f>
        <v>69070.935665481491</v>
      </c>
      <c r="I53" s="671">
        <f t="shared" si="0"/>
        <v>77359.447945339271</v>
      </c>
    </row>
    <row r="54" spans="1:9" ht="13.5" thickBot="1">
      <c r="B54" s="933">
        <v>123.3738385048938</v>
      </c>
      <c r="C54" s="671">
        <f t="shared" si="1"/>
        <v>66.339314999999999</v>
      </c>
      <c r="D54" s="286">
        <f t="shared" ref="D54:D63" si="14">B54*C54</f>
        <v>8184.5359353352787</v>
      </c>
      <c r="E54" s="671">
        <f t="shared" si="3"/>
        <v>6.16</v>
      </c>
      <c r="F54" s="286">
        <f t="shared" ref="F54:F63" si="15">D54*E54</f>
        <v>50416.741361665321</v>
      </c>
      <c r="G54" s="283">
        <f t="shared" ref="G54:G64" si="16">G53</f>
        <v>1.37</v>
      </c>
      <c r="H54" s="286">
        <f t="shared" ref="H54:H63" si="17">F54*G54</f>
        <v>69070.935665481491</v>
      </c>
      <c r="I54" s="671">
        <f t="shared" si="0"/>
        <v>77359.447945339271</v>
      </c>
    </row>
    <row r="55" spans="1:9" ht="13.5" thickBot="1">
      <c r="B55" s="933">
        <v>154.77808830613947</v>
      </c>
      <c r="C55" s="671">
        <f t="shared" si="1"/>
        <v>66.339314999999999</v>
      </c>
      <c r="D55" s="286">
        <f t="shared" si="14"/>
        <v>10267.872355238802</v>
      </c>
      <c r="E55" s="671">
        <f t="shared" si="3"/>
        <v>6.16</v>
      </c>
      <c r="F55" s="286">
        <f t="shared" si="15"/>
        <v>63250.093708271022</v>
      </c>
      <c r="G55" s="283">
        <f t="shared" si="16"/>
        <v>1.37</v>
      </c>
      <c r="H55" s="286">
        <f t="shared" si="17"/>
        <v>86652.628380331313</v>
      </c>
      <c r="I55" s="671">
        <f t="shared" si="0"/>
        <v>97050.943785971074</v>
      </c>
    </row>
    <row r="56" spans="1:9" ht="13.5" thickBot="1">
      <c r="B56" s="933">
        <v>153.65650795609497</v>
      </c>
      <c r="C56" s="671">
        <f t="shared" si="1"/>
        <v>66.339314999999999</v>
      </c>
      <c r="D56" s="286">
        <f t="shared" si="14"/>
        <v>10193.46748309939</v>
      </c>
      <c r="E56" s="671">
        <f t="shared" si="3"/>
        <v>6.16</v>
      </c>
      <c r="F56" s="286">
        <f t="shared" si="15"/>
        <v>62791.759695892244</v>
      </c>
      <c r="G56" s="283">
        <f t="shared" si="16"/>
        <v>1.37</v>
      </c>
      <c r="H56" s="286">
        <f t="shared" si="17"/>
        <v>86024.710783372386</v>
      </c>
      <c r="I56" s="671">
        <f t="shared" si="0"/>
        <v>96347.67607737708</v>
      </c>
    </row>
    <row r="57" spans="1:9" ht="13.5" thickBot="1">
      <c r="B57" s="933">
        <v>177.20969530702928</v>
      </c>
      <c r="C57" s="671">
        <f t="shared" si="1"/>
        <v>66.339314999999999</v>
      </c>
      <c r="D57" s="286">
        <f t="shared" si="14"/>
        <v>11755.969798027038</v>
      </c>
      <c r="E57" s="671">
        <f t="shared" si="3"/>
        <v>6.16</v>
      </c>
      <c r="F57" s="286">
        <f t="shared" si="15"/>
        <v>72416.773955846555</v>
      </c>
      <c r="G57" s="283">
        <f t="shared" si="16"/>
        <v>1.37</v>
      </c>
      <c r="H57" s="286">
        <f t="shared" si="17"/>
        <v>99210.980319509792</v>
      </c>
      <c r="I57" s="671">
        <f t="shared" si="0"/>
        <v>111116.29795785098</v>
      </c>
    </row>
    <row r="58" spans="1:9" ht="13.5" thickBot="1">
      <c r="B58" s="933">
        <v>174.96653460694023</v>
      </c>
      <c r="C58" s="671">
        <f t="shared" si="1"/>
        <v>66.339314999999999</v>
      </c>
      <c r="D58" s="286">
        <f t="shared" si="14"/>
        <v>11607.160053748208</v>
      </c>
      <c r="E58" s="671">
        <f t="shared" si="3"/>
        <v>6.16</v>
      </c>
      <c r="F58" s="286">
        <f t="shared" si="15"/>
        <v>71500.105931088969</v>
      </c>
      <c r="G58" s="283">
        <f t="shared" si="16"/>
        <v>1.37</v>
      </c>
      <c r="H58" s="286">
        <f t="shared" si="17"/>
        <v>97955.145125591895</v>
      </c>
      <c r="I58" s="671">
        <f t="shared" si="0"/>
        <v>109709.76254066294</v>
      </c>
    </row>
    <row r="59" spans="1:9" ht="13.5" thickBot="1">
      <c r="B59" s="933">
        <v>244.5045163096986</v>
      </c>
      <c r="C59" s="671">
        <f t="shared" si="1"/>
        <v>66.339314999999999</v>
      </c>
      <c r="D59" s="286">
        <f t="shared" si="14"/>
        <v>16220.262126391734</v>
      </c>
      <c r="E59" s="671">
        <f t="shared" si="3"/>
        <v>6.16</v>
      </c>
      <c r="F59" s="286">
        <f t="shared" si="15"/>
        <v>99916.814698573085</v>
      </c>
      <c r="G59" s="283">
        <f t="shared" si="16"/>
        <v>1.37</v>
      </c>
      <c r="H59" s="286">
        <f t="shared" si="17"/>
        <v>136886.03613704513</v>
      </c>
      <c r="I59" s="671">
        <f t="shared" si="0"/>
        <v>153312.36047349055</v>
      </c>
    </row>
    <row r="60" spans="1:9" ht="13.5" thickBot="1">
      <c r="B60" s="933">
        <v>244.5045163096986</v>
      </c>
      <c r="C60" s="671">
        <f t="shared" si="1"/>
        <v>66.339314999999999</v>
      </c>
      <c r="D60" s="286">
        <f t="shared" si="14"/>
        <v>16220.262126391734</v>
      </c>
      <c r="E60" s="671">
        <f t="shared" si="3"/>
        <v>6.16</v>
      </c>
      <c r="F60" s="286">
        <f t="shared" si="15"/>
        <v>99916.814698573085</v>
      </c>
      <c r="G60" s="283">
        <f t="shared" si="16"/>
        <v>1.37</v>
      </c>
      <c r="H60" s="286">
        <f t="shared" si="17"/>
        <v>136886.03613704513</v>
      </c>
      <c r="I60" s="671">
        <f t="shared" si="0"/>
        <v>153312.36047349055</v>
      </c>
    </row>
    <row r="61" spans="1:9" ht="13.5" thickBot="1">
      <c r="B61" s="933">
        <v>284.88140891130013</v>
      </c>
      <c r="C61" s="671">
        <f t="shared" si="1"/>
        <v>66.339314999999999</v>
      </c>
      <c r="D61" s="286">
        <f t="shared" si="14"/>
        <v>18898.837523410544</v>
      </c>
      <c r="E61" s="671">
        <f t="shared" si="3"/>
        <v>6.16</v>
      </c>
      <c r="F61" s="286">
        <f t="shared" si="15"/>
        <v>116416.83914420895</v>
      </c>
      <c r="G61" s="283">
        <f t="shared" si="16"/>
        <v>1.37</v>
      </c>
      <c r="H61" s="286">
        <f t="shared" si="17"/>
        <v>159491.06962756626</v>
      </c>
      <c r="I61" s="671">
        <f t="shared" si="0"/>
        <v>178629.99798287422</v>
      </c>
    </row>
    <row r="62" spans="1:9" ht="13.5" thickBot="1">
      <c r="B62" s="933">
        <v>363.39203341441436</v>
      </c>
      <c r="C62" s="671">
        <f t="shared" si="1"/>
        <v>66.339314999999999</v>
      </c>
      <c r="D62" s="286">
        <f t="shared" si="14"/>
        <v>24107.17857316936</v>
      </c>
      <c r="E62" s="671">
        <f t="shared" si="3"/>
        <v>6.16</v>
      </c>
      <c r="F62" s="286">
        <f t="shared" si="15"/>
        <v>148500.22001072325</v>
      </c>
      <c r="G62" s="283">
        <f t="shared" si="16"/>
        <v>1.37</v>
      </c>
      <c r="H62" s="286">
        <f t="shared" si="17"/>
        <v>203445.30141469085</v>
      </c>
      <c r="I62" s="671">
        <f t="shared" si="0"/>
        <v>227858.73758445377</v>
      </c>
    </row>
    <row r="63" spans="1:9" ht="13.5" thickBot="1">
      <c r="B63" s="933">
        <v>547.33121082171067</v>
      </c>
      <c r="C63" s="671">
        <f t="shared" si="1"/>
        <v>66.339314999999999</v>
      </c>
      <c r="D63" s="286">
        <f t="shared" si="14"/>
        <v>36309.577604032871</v>
      </c>
      <c r="E63" s="671">
        <f t="shared" si="3"/>
        <v>6.16</v>
      </c>
      <c r="F63" s="286">
        <f t="shared" si="15"/>
        <v>223666.9980408425</v>
      </c>
      <c r="G63" s="283">
        <f t="shared" si="16"/>
        <v>1.37</v>
      </c>
      <c r="H63" s="286">
        <f t="shared" si="17"/>
        <v>306423.78731595428</v>
      </c>
      <c r="I63" s="671">
        <f t="shared" si="0"/>
        <v>343194.64179386885</v>
      </c>
    </row>
    <row r="64" spans="1:9" ht="13.5" thickBot="1">
      <c r="B64" s="934">
        <v>604.53180867397941</v>
      </c>
      <c r="C64" s="671">
        <f t="shared" si="1"/>
        <v>66.339314999999999</v>
      </c>
      <c r="D64" s="287">
        <f>B64*C64</f>
        <v>40104.22608314285</v>
      </c>
      <c r="E64" s="671">
        <f t="shared" si="3"/>
        <v>6.16</v>
      </c>
      <c r="F64" s="287">
        <f>D64*E64</f>
        <v>247042.03267215996</v>
      </c>
      <c r="G64" s="283">
        <f t="shared" si="16"/>
        <v>1.37</v>
      </c>
      <c r="H64" s="287">
        <f>F64*G64</f>
        <v>338447.58476085914</v>
      </c>
      <c r="I64" s="671">
        <f t="shared" si="0"/>
        <v>379061.29493216227</v>
      </c>
    </row>
    <row r="65" spans="2:9" ht="12.75" thickBot="1">
      <c r="C65" s="671">
        <f t="shared" si="1"/>
        <v>66.339314999999999</v>
      </c>
      <c r="E65" s="671">
        <f t="shared" si="3"/>
        <v>6.16</v>
      </c>
      <c r="G65" s="665">
        <v>1.3</v>
      </c>
      <c r="I65" s="671">
        <f t="shared" si="0"/>
        <v>0</v>
      </c>
    </row>
    <row r="66" spans="2:9" ht="12.75" thickBot="1">
      <c r="B66" s="901">
        <v>127.60000000000001</v>
      </c>
      <c r="C66" s="671">
        <f t="shared" si="1"/>
        <v>66.339314999999999</v>
      </c>
      <c r="D66" s="666">
        <f t="shared" ref="D66:D82" si="18">B66*C66</f>
        <v>8464.8965939999998</v>
      </c>
      <c r="E66" s="671">
        <f t="shared" si="3"/>
        <v>6.16</v>
      </c>
      <c r="F66" s="666">
        <f t="shared" ref="F66:F82" si="19">D66*E66</f>
        <v>52143.763019040001</v>
      </c>
      <c r="G66" s="286">
        <f>G65</f>
        <v>1.3</v>
      </c>
      <c r="H66" s="286">
        <f t="shared" ref="H66:H82" si="20">F66*G66</f>
        <v>67786.89192475201</v>
      </c>
      <c r="I66" s="671">
        <f t="shared" si="0"/>
        <v>75921.318955722265</v>
      </c>
    </row>
    <row r="67" spans="2:9" ht="12.75" thickBot="1">
      <c r="B67" s="901">
        <v>145.20000000000002</v>
      </c>
      <c r="C67" s="671">
        <f t="shared" si="1"/>
        <v>66.339314999999999</v>
      </c>
      <c r="D67" s="666">
        <f t="shared" si="18"/>
        <v>9632.468538000001</v>
      </c>
      <c r="E67" s="671">
        <f t="shared" si="3"/>
        <v>6.16</v>
      </c>
      <c r="F67" s="666">
        <f t="shared" si="19"/>
        <v>59336.006194080008</v>
      </c>
      <c r="G67" s="286">
        <f t="shared" ref="G67:G82" si="21">G66</f>
        <v>1.3</v>
      </c>
      <c r="H67" s="286">
        <f t="shared" si="20"/>
        <v>77136.808052304012</v>
      </c>
      <c r="I67" s="671">
        <f t="shared" si="0"/>
        <v>86393.225018580502</v>
      </c>
    </row>
    <row r="68" spans="2:9" ht="12.75" thickBot="1">
      <c r="B68" s="901">
        <v>177.10000000000002</v>
      </c>
      <c r="C68" s="671">
        <f t="shared" si="1"/>
        <v>66.339314999999999</v>
      </c>
      <c r="D68" s="666">
        <f t="shared" si="18"/>
        <v>11748.6926865</v>
      </c>
      <c r="E68" s="671">
        <f t="shared" si="3"/>
        <v>6.16</v>
      </c>
      <c r="F68" s="666">
        <f t="shared" si="19"/>
        <v>72371.946948840006</v>
      </c>
      <c r="G68" s="286">
        <f t="shared" si="21"/>
        <v>1.3</v>
      </c>
      <c r="H68" s="286">
        <f t="shared" si="20"/>
        <v>94083.531033492007</v>
      </c>
      <c r="I68" s="671">
        <f t="shared" ref="I68:I82" si="22">H68*1.12</f>
        <v>105373.55475751105</v>
      </c>
    </row>
    <row r="69" spans="2:9" ht="12.75" thickBot="1">
      <c r="B69" s="901">
        <v>194.70000000000002</v>
      </c>
      <c r="C69" s="671">
        <f t="shared" ref="C69:C82" si="23">C68</f>
        <v>66.339314999999999</v>
      </c>
      <c r="D69" s="666">
        <f t="shared" si="18"/>
        <v>12916.264630500002</v>
      </c>
      <c r="E69" s="671">
        <f t="shared" ref="E69:E82" si="24">E68</f>
        <v>6.16</v>
      </c>
      <c r="F69" s="666">
        <f t="shared" si="19"/>
        <v>79564.190123880006</v>
      </c>
      <c r="G69" s="286">
        <f t="shared" si="21"/>
        <v>1.3</v>
      </c>
      <c r="H69" s="286">
        <f t="shared" si="20"/>
        <v>103433.44716104401</v>
      </c>
      <c r="I69" s="671">
        <f t="shared" si="22"/>
        <v>115845.46082036931</v>
      </c>
    </row>
    <row r="70" spans="2:9" ht="12.75" thickBot="1">
      <c r="B70" s="901">
        <v>246.95000000000002</v>
      </c>
      <c r="C70" s="671">
        <f t="shared" si="23"/>
        <v>66.339314999999999</v>
      </c>
      <c r="D70" s="666">
        <f t="shared" si="18"/>
        <v>16382.493839250001</v>
      </c>
      <c r="E70" s="671">
        <f t="shared" si="24"/>
        <v>6.16</v>
      </c>
      <c r="F70" s="666">
        <f t="shared" si="19"/>
        <v>100916.16204978</v>
      </c>
      <c r="G70" s="286">
        <f t="shared" si="21"/>
        <v>1.3</v>
      </c>
      <c r="H70" s="286">
        <f t="shared" si="20"/>
        <v>131191.01066471401</v>
      </c>
      <c r="I70" s="671">
        <f t="shared" si="22"/>
        <v>146933.9319444797</v>
      </c>
    </row>
    <row r="71" spans="2:9" ht="12.75" thickBot="1">
      <c r="B71" s="901">
        <v>259.60000000000002</v>
      </c>
      <c r="C71" s="671">
        <f t="shared" si="23"/>
        <v>66.339314999999999</v>
      </c>
      <c r="D71" s="666">
        <f t="shared" si="18"/>
        <v>17221.686174000002</v>
      </c>
      <c r="E71" s="671">
        <f t="shared" si="24"/>
        <v>6.16</v>
      </c>
      <c r="F71" s="666">
        <f t="shared" si="19"/>
        <v>106085.58683184002</v>
      </c>
      <c r="G71" s="286">
        <f t="shared" si="21"/>
        <v>1.3</v>
      </c>
      <c r="H71" s="286">
        <f t="shared" si="20"/>
        <v>137911.26288139203</v>
      </c>
      <c r="I71" s="671">
        <f t="shared" si="22"/>
        <v>154460.6144271591</v>
      </c>
    </row>
    <row r="72" spans="2:9" ht="12.75" thickBot="1">
      <c r="B72" s="901">
        <v>461.45000000000005</v>
      </c>
      <c r="C72" s="671">
        <f t="shared" si="23"/>
        <v>66.339314999999999</v>
      </c>
      <c r="D72" s="666">
        <f t="shared" si="18"/>
        <v>30612.276906750001</v>
      </c>
      <c r="E72" s="671">
        <f t="shared" si="24"/>
        <v>6.16</v>
      </c>
      <c r="F72" s="666">
        <f t="shared" si="19"/>
        <v>188571.62574558001</v>
      </c>
      <c r="G72" s="286">
        <f t="shared" si="21"/>
        <v>1.3</v>
      </c>
      <c r="H72" s="286">
        <f t="shared" si="20"/>
        <v>245143.11346925402</v>
      </c>
      <c r="I72" s="671">
        <f t="shared" si="22"/>
        <v>274560.28708556452</v>
      </c>
    </row>
    <row r="73" spans="2:9" ht="12.75" thickBot="1">
      <c r="B73" s="901">
        <v>395.45000000000005</v>
      </c>
      <c r="C73" s="671">
        <f t="shared" si="23"/>
        <v>66.339314999999999</v>
      </c>
      <c r="D73" s="666">
        <f t="shared" si="18"/>
        <v>26233.882116750003</v>
      </c>
      <c r="E73" s="671">
        <f t="shared" si="24"/>
        <v>6.16</v>
      </c>
      <c r="F73" s="666">
        <f t="shared" si="19"/>
        <v>161600.71383918001</v>
      </c>
      <c r="G73" s="286">
        <f t="shared" si="21"/>
        <v>1.3</v>
      </c>
      <c r="H73" s="286">
        <f t="shared" si="20"/>
        <v>210080.92799093403</v>
      </c>
      <c r="I73" s="671">
        <f t="shared" si="22"/>
        <v>235290.63934984614</v>
      </c>
    </row>
    <row r="74" spans="2:9" ht="12.75" thickBot="1">
      <c r="B74" s="901">
        <v>366.85</v>
      </c>
      <c r="C74" s="671">
        <f t="shared" si="23"/>
        <v>66.339314999999999</v>
      </c>
      <c r="D74" s="666">
        <f t="shared" si="18"/>
        <v>24336.577707750002</v>
      </c>
      <c r="E74" s="671">
        <f t="shared" si="24"/>
        <v>6.16</v>
      </c>
      <c r="F74" s="666">
        <f t="shared" si="19"/>
        <v>149913.31867974001</v>
      </c>
      <c r="G74" s="286">
        <f t="shared" si="21"/>
        <v>1.3</v>
      </c>
      <c r="H74" s="286">
        <f t="shared" si="20"/>
        <v>194887.31428366201</v>
      </c>
      <c r="I74" s="671">
        <f t="shared" si="22"/>
        <v>218273.79199770148</v>
      </c>
    </row>
    <row r="75" spans="2:9" ht="12.75" thickBot="1">
      <c r="B75" s="901">
        <v>474.1</v>
      </c>
      <c r="C75" s="671">
        <f t="shared" si="23"/>
        <v>66.339314999999999</v>
      </c>
      <c r="D75" s="666">
        <f t="shared" si="18"/>
        <v>31451.469241500003</v>
      </c>
      <c r="E75" s="671">
        <f t="shared" si="24"/>
        <v>6.16</v>
      </c>
      <c r="F75" s="666">
        <f t="shared" si="19"/>
        <v>193741.05052764001</v>
      </c>
      <c r="G75" s="286">
        <f t="shared" si="21"/>
        <v>1.3</v>
      </c>
      <c r="H75" s="286">
        <f t="shared" si="20"/>
        <v>251863.36568593202</v>
      </c>
      <c r="I75" s="671">
        <f t="shared" si="22"/>
        <v>282086.96956824389</v>
      </c>
    </row>
    <row r="76" spans="2:9" ht="12.75" thickBot="1">
      <c r="B76" s="901">
        <v>463.1</v>
      </c>
      <c r="C76" s="671">
        <f t="shared" si="23"/>
        <v>66.339314999999999</v>
      </c>
      <c r="D76" s="666">
        <f t="shared" si="18"/>
        <v>30721.736776500002</v>
      </c>
      <c r="E76" s="671">
        <f t="shared" si="24"/>
        <v>6.16</v>
      </c>
      <c r="F76" s="666">
        <f t="shared" si="19"/>
        <v>189245.89854324001</v>
      </c>
      <c r="G76" s="286">
        <f t="shared" si="21"/>
        <v>1.3</v>
      </c>
      <c r="H76" s="286">
        <f t="shared" si="20"/>
        <v>246019.66810621202</v>
      </c>
      <c r="I76" s="671">
        <f t="shared" si="22"/>
        <v>275542.02827895747</v>
      </c>
    </row>
    <row r="77" spans="2:9" ht="12.75" thickBot="1">
      <c r="B77" s="901">
        <v>605</v>
      </c>
      <c r="C77" s="671">
        <f t="shared" si="23"/>
        <v>66.339314999999999</v>
      </c>
      <c r="D77" s="666">
        <f t="shared" si="18"/>
        <v>40135.285575000002</v>
      </c>
      <c r="E77" s="671">
        <f t="shared" si="24"/>
        <v>6.16</v>
      </c>
      <c r="F77" s="666">
        <f t="shared" si="19"/>
        <v>247233.35914200003</v>
      </c>
      <c r="G77" s="286">
        <f t="shared" si="21"/>
        <v>1.3</v>
      </c>
      <c r="H77" s="286">
        <f t="shared" si="20"/>
        <v>321403.36688460002</v>
      </c>
      <c r="I77" s="671">
        <f t="shared" si="22"/>
        <v>359971.77091075206</v>
      </c>
    </row>
    <row r="78" spans="2:9" ht="12.75" thickBot="1">
      <c r="B78" s="901">
        <v>603.90000000000009</v>
      </c>
      <c r="C78" s="671">
        <f t="shared" si="23"/>
        <v>66.339314999999999</v>
      </c>
      <c r="D78" s="666">
        <f t="shared" si="18"/>
        <v>40062.312328500004</v>
      </c>
      <c r="E78" s="671">
        <f t="shared" si="24"/>
        <v>6.16</v>
      </c>
      <c r="F78" s="666">
        <f t="shared" si="19"/>
        <v>246783.84394356003</v>
      </c>
      <c r="G78" s="286">
        <f t="shared" si="21"/>
        <v>1.3</v>
      </c>
      <c r="H78" s="286">
        <f t="shared" si="20"/>
        <v>320818.99712662806</v>
      </c>
      <c r="I78" s="671">
        <f t="shared" si="22"/>
        <v>359317.27678182349</v>
      </c>
    </row>
    <row r="79" spans="2:9" ht="12.75" thickBot="1">
      <c r="B79" s="901">
        <v>860.75000000000011</v>
      </c>
      <c r="C79" s="671">
        <f t="shared" si="23"/>
        <v>66.339314999999999</v>
      </c>
      <c r="D79" s="666">
        <f t="shared" si="18"/>
        <v>57101.565386250004</v>
      </c>
      <c r="E79" s="671">
        <f t="shared" si="24"/>
        <v>6.16</v>
      </c>
      <c r="F79" s="666">
        <f t="shared" si="19"/>
        <v>351745.64277930005</v>
      </c>
      <c r="G79" s="286">
        <f t="shared" si="21"/>
        <v>1.3</v>
      </c>
      <c r="H79" s="286">
        <f t="shared" si="20"/>
        <v>457269.33561309008</v>
      </c>
      <c r="I79" s="671">
        <f t="shared" si="22"/>
        <v>512141.65588666091</v>
      </c>
    </row>
    <row r="80" spans="2:9" ht="12.75" thickBot="1">
      <c r="B80" s="901">
        <v>1046.1000000000001</v>
      </c>
      <c r="C80" s="671">
        <f t="shared" si="23"/>
        <v>66.339314999999999</v>
      </c>
      <c r="D80" s="666">
        <f t="shared" si="18"/>
        <v>69397.557421500009</v>
      </c>
      <c r="E80" s="671">
        <f t="shared" si="24"/>
        <v>6.16</v>
      </c>
      <c r="F80" s="666">
        <f t="shared" si="19"/>
        <v>427488.95371644007</v>
      </c>
      <c r="G80" s="286">
        <f t="shared" si="21"/>
        <v>1.3</v>
      </c>
      <c r="H80" s="286">
        <f t="shared" si="20"/>
        <v>555735.63983137207</v>
      </c>
      <c r="I80" s="671">
        <f t="shared" si="22"/>
        <v>622423.91661113675</v>
      </c>
    </row>
    <row r="81" spans="2:9" ht="12.75" thickBot="1">
      <c r="B81" s="901">
        <v>1051.6000000000001</v>
      </c>
      <c r="C81" s="671">
        <f t="shared" si="23"/>
        <v>66.339314999999999</v>
      </c>
      <c r="D81" s="666">
        <f t="shared" si="18"/>
        <v>69762.423654000013</v>
      </c>
      <c r="E81" s="671">
        <f t="shared" si="24"/>
        <v>6.16</v>
      </c>
      <c r="F81" s="666">
        <f t="shared" si="19"/>
        <v>429736.52970864007</v>
      </c>
      <c r="G81" s="286">
        <f t="shared" si="21"/>
        <v>1.3</v>
      </c>
      <c r="H81" s="286">
        <f t="shared" si="20"/>
        <v>558657.4886212321</v>
      </c>
      <c r="I81" s="671">
        <f t="shared" si="22"/>
        <v>625696.38725578005</v>
      </c>
    </row>
    <row r="82" spans="2:9">
      <c r="B82" s="901">
        <v>1167.1000000000001</v>
      </c>
      <c r="C82" s="671">
        <f t="shared" si="23"/>
        <v>66.339314999999999</v>
      </c>
      <c r="D82" s="666">
        <f t="shared" si="18"/>
        <v>77424.614536500012</v>
      </c>
      <c r="E82" s="671">
        <f t="shared" si="24"/>
        <v>6.16</v>
      </c>
      <c r="F82" s="666">
        <f t="shared" si="19"/>
        <v>476935.62554484006</v>
      </c>
      <c r="G82" s="286">
        <f t="shared" si="21"/>
        <v>1.3</v>
      </c>
      <c r="H82" s="286">
        <f t="shared" si="20"/>
        <v>620016.31320829212</v>
      </c>
      <c r="I82" s="671">
        <f t="shared" si="22"/>
        <v>694418.2707932872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I60"/>
  <sheetViews>
    <sheetView workbookViewId="0">
      <pane ySplit="1" topLeftCell="A2" activePane="bottomLeft" state="frozen"/>
      <selection activeCell="P4" sqref="P4"/>
      <selection pane="bottomLeft" activeCell="L11" sqref="L11"/>
    </sheetView>
  </sheetViews>
  <sheetFormatPr defaultRowHeight="12.75"/>
  <cols>
    <col min="1" max="1" width="14.5703125" style="546" customWidth="1"/>
    <col min="2" max="2" width="9.28515625" style="546" customWidth="1"/>
    <col min="3" max="3" width="11.85546875" style="546" customWidth="1"/>
    <col min="4" max="4" width="9.28515625" style="546" customWidth="1"/>
    <col min="5" max="5" width="12" style="546" customWidth="1"/>
    <col min="6" max="6" width="9.28515625" style="656" customWidth="1"/>
    <col min="7" max="7" width="10.28515625" style="656" customWidth="1"/>
    <col min="8" max="8" width="11.85546875" style="656" customWidth="1"/>
    <col min="9" max="16384" width="9.140625" style="546"/>
  </cols>
  <sheetData>
    <row r="1" spans="1:9" ht="23.25" thickBot="1">
      <c r="A1" s="281" t="s">
        <v>1086</v>
      </c>
      <c r="B1" s="212" t="s">
        <v>1087</v>
      </c>
      <c r="C1" s="212" t="s">
        <v>988</v>
      </c>
      <c r="D1" s="212" t="s">
        <v>989</v>
      </c>
      <c r="E1" s="212" t="s">
        <v>990</v>
      </c>
      <c r="F1" s="212" t="s">
        <v>991</v>
      </c>
      <c r="G1" s="212" t="s">
        <v>993</v>
      </c>
      <c r="H1" s="212" t="s">
        <v>995</v>
      </c>
    </row>
    <row r="2" spans="1:9" ht="13.5" thickBot="1">
      <c r="A2" s="281"/>
      <c r="B2" s="212">
        <f>РФ!J12</f>
        <v>66.339314999999999</v>
      </c>
      <c r="C2" s="212"/>
      <c r="D2" s="212">
        <f>KZT!I3</f>
        <v>6.16</v>
      </c>
      <c r="E2" s="212"/>
      <c r="F2" s="212"/>
      <c r="G2" s="212"/>
      <c r="H2" s="212"/>
    </row>
    <row r="3" spans="1:9" ht="13.5" thickBot="1">
      <c r="A3" s="282">
        <v>31.16</v>
      </c>
      <c r="B3" s="671">
        <f>B2</f>
        <v>66.339314999999999</v>
      </c>
      <c r="C3" s="671">
        <f t="shared" ref="C3:C8" si="0">A3*B3</f>
        <v>2067.1330554000001</v>
      </c>
      <c r="D3" s="671">
        <f>D2</f>
        <v>6.16</v>
      </c>
      <c r="E3" s="671">
        <f t="shared" ref="E3:E8" si="1">C3*D3</f>
        <v>12733.539621264001</v>
      </c>
      <c r="F3" s="283">
        <v>1.4</v>
      </c>
      <c r="G3" s="283">
        <f t="shared" ref="G3:G8" si="2">E3*F3</f>
        <v>17826.9554697696</v>
      </c>
      <c r="H3" s="671">
        <f>G3*1.12</f>
        <v>19966.190126141955</v>
      </c>
      <c r="I3" s="755"/>
    </row>
    <row r="4" spans="1:9" ht="13.5" thickBot="1">
      <c r="A4" s="284">
        <v>32.4</v>
      </c>
      <c r="B4" s="671">
        <f t="shared" ref="B4:B53" si="3">B3</f>
        <v>66.339314999999999</v>
      </c>
      <c r="C4" s="666">
        <f t="shared" si="0"/>
        <v>2149.393806</v>
      </c>
      <c r="D4" s="671">
        <f t="shared" ref="D4:D53" si="4">D3</f>
        <v>6.16</v>
      </c>
      <c r="E4" s="666">
        <f t="shared" si="1"/>
        <v>13240.26584496</v>
      </c>
      <c r="F4" s="286">
        <v>1.4</v>
      </c>
      <c r="G4" s="286">
        <f t="shared" si="2"/>
        <v>18536.372182944</v>
      </c>
      <c r="H4" s="671">
        <f t="shared" ref="H4:H39" si="5">G4*1.12</f>
        <v>20760.736844897281</v>
      </c>
    </row>
    <row r="5" spans="1:9" ht="13.5" thickBot="1">
      <c r="A5" s="284">
        <v>41.13</v>
      </c>
      <c r="B5" s="671">
        <f t="shared" si="3"/>
        <v>66.339314999999999</v>
      </c>
      <c r="C5" s="666">
        <f t="shared" si="0"/>
        <v>2728.5360259500003</v>
      </c>
      <c r="D5" s="671">
        <f t="shared" si="4"/>
        <v>6.16</v>
      </c>
      <c r="E5" s="666">
        <f t="shared" si="1"/>
        <v>16807.781919852001</v>
      </c>
      <c r="F5" s="286">
        <v>1.4</v>
      </c>
      <c r="G5" s="286">
        <f t="shared" si="2"/>
        <v>23530.894687792799</v>
      </c>
      <c r="H5" s="671">
        <f t="shared" si="5"/>
        <v>26354.602050327936</v>
      </c>
    </row>
    <row r="6" spans="1:9" ht="13.5" thickBot="1">
      <c r="A6" s="284">
        <v>48.61</v>
      </c>
      <c r="B6" s="671">
        <f t="shared" si="3"/>
        <v>66.339314999999999</v>
      </c>
      <c r="C6" s="666">
        <f t="shared" si="0"/>
        <v>3224.7541021500001</v>
      </c>
      <c r="D6" s="671">
        <f t="shared" si="4"/>
        <v>6.16</v>
      </c>
      <c r="E6" s="666">
        <f t="shared" si="1"/>
        <v>19864.485269244</v>
      </c>
      <c r="F6" s="286">
        <v>1.4</v>
      </c>
      <c r="G6" s="286">
        <f t="shared" si="2"/>
        <v>27810.279376941598</v>
      </c>
      <c r="H6" s="671">
        <f t="shared" si="5"/>
        <v>31147.512902174592</v>
      </c>
    </row>
    <row r="7" spans="1:9" ht="13.5" thickBot="1">
      <c r="A7" s="284">
        <v>54.84</v>
      </c>
      <c r="B7" s="671">
        <f t="shared" si="3"/>
        <v>66.339314999999999</v>
      </c>
      <c r="C7" s="666">
        <f t="shared" si="0"/>
        <v>3638.0480346000004</v>
      </c>
      <c r="D7" s="671">
        <f t="shared" si="4"/>
        <v>6.16</v>
      </c>
      <c r="E7" s="666">
        <f t="shared" si="1"/>
        <v>22410.375893136003</v>
      </c>
      <c r="F7" s="286">
        <v>1.4</v>
      </c>
      <c r="G7" s="286">
        <f t="shared" si="2"/>
        <v>31374.526250390401</v>
      </c>
      <c r="H7" s="671">
        <f t="shared" si="5"/>
        <v>35139.46940043725</v>
      </c>
    </row>
    <row r="8" spans="1:9" ht="13.5" thickBot="1">
      <c r="A8" s="285">
        <v>63.56</v>
      </c>
      <c r="B8" s="671">
        <f t="shared" si="3"/>
        <v>66.339314999999999</v>
      </c>
      <c r="C8" s="756">
        <f t="shared" si="0"/>
        <v>4216.5268613999997</v>
      </c>
      <c r="D8" s="671">
        <f t="shared" si="4"/>
        <v>6.16</v>
      </c>
      <c r="E8" s="756">
        <f t="shared" si="1"/>
        <v>25973.805466223999</v>
      </c>
      <c r="F8" s="287">
        <v>1.4</v>
      </c>
      <c r="G8" s="287">
        <f t="shared" si="2"/>
        <v>36363.327652713597</v>
      </c>
      <c r="H8" s="671">
        <f t="shared" si="5"/>
        <v>40726.926971039233</v>
      </c>
    </row>
    <row r="9" spans="1:9" ht="13.5" thickBot="1">
      <c r="A9" s="670"/>
      <c r="B9" s="671">
        <f t="shared" si="3"/>
        <v>66.339314999999999</v>
      </c>
      <c r="C9" s="670"/>
      <c r="D9" s="671">
        <f t="shared" si="4"/>
        <v>6.16</v>
      </c>
      <c r="E9" s="670"/>
      <c r="F9" s="670"/>
      <c r="G9" s="670"/>
      <c r="H9" s="671">
        <f t="shared" si="5"/>
        <v>0</v>
      </c>
    </row>
    <row r="10" spans="1:9" ht="13.5" thickBot="1">
      <c r="A10" s="757">
        <v>30.31</v>
      </c>
      <c r="B10" s="671">
        <f t="shared" si="3"/>
        <v>66.339314999999999</v>
      </c>
      <c r="C10" s="671">
        <f t="shared" ref="C10:C15" si="6">A10*B10</f>
        <v>2010.74463765</v>
      </c>
      <c r="D10" s="671">
        <f t="shared" si="4"/>
        <v>6.16</v>
      </c>
      <c r="E10" s="671">
        <f t="shared" ref="E10:E15" si="7">C10*D10</f>
        <v>12386.186967924001</v>
      </c>
      <c r="F10" s="283">
        <v>1.4</v>
      </c>
      <c r="G10" s="283">
        <f t="shared" ref="G10:G15" si="8">E10*F10</f>
        <v>17340.661755093599</v>
      </c>
      <c r="H10" s="671">
        <f t="shared" si="5"/>
        <v>19421.541165704832</v>
      </c>
    </row>
    <row r="11" spans="1:9" ht="13.5" thickBot="1">
      <c r="A11" s="758">
        <v>30.47</v>
      </c>
      <c r="B11" s="671">
        <f t="shared" si="3"/>
        <v>66.339314999999999</v>
      </c>
      <c r="C11" s="666">
        <f t="shared" si="6"/>
        <v>2021.3589280499998</v>
      </c>
      <c r="D11" s="671">
        <f t="shared" si="4"/>
        <v>6.16</v>
      </c>
      <c r="E11" s="666">
        <f t="shared" si="7"/>
        <v>12451.570996787999</v>
      </c>
      <c r="F11" s="286">
        <v>1.4</v>
      </c>
      <c r="G11" s="286">
        <f t="shared" si="8"/>
        <v>17432.199395503198</v>
      </c>
      <c r="H11" s="671">
        <f t="shared" si="5"/>
        <v>19524.063322963582</v>
      </c>
    </row>
    <row r="12" spans="1:9" ht="13.5" thickBot="1">
      <c r="A12" s="758">
        <v>37.229999999999997</v>
      </c>
      <c r="B12" s="671">
        <f t="shared" si="3"/>
        <v>66.339314999999999</v>
      </c>
      <c r="C12" s="666">
        <f t="shared" si="6"/>
        <v>2469.8126974499996</v>
      </c>
      <c r="D12" s="671">
        <f t="shared" si="4"/>
        <v>6.16</v>
      </c>
      <c r="E12" s="666">
        <f t="shared" si="7"/>
        <v>15214.046216291998</v>
      </c>
      <c r="F12" s="286">
        <v>1.4</v>
      </c>
      <c r="G12" s="286">
        <f t="shared" si="8"/>
        <v>21299.664702808794</v>
      </c>
      <c r="H12" s="671">
        <f t="shared" si="5"/>
        <v>23855.624467145852</v>
      </c>
    </row>
    <row r="13" spans="1:9" ht="13.5" thickBot="1">
      <c r="A13" s="758">
        <v>39.119999999999997</v>
      </c>
      <c r="B13" s="671">
        <f t="shared" si="3"/>
        <v>66.339314999999999</v>
      </c>
      <c r="C13" s="666">
        <f t="shared" si="6"/>
        <v>2595.1940027999999</v>
      </c>
      <c r="D13" s="671">
        <f t="shared" si="4"/>
        <v>6.16</v>
      </c>
      <c r="E13" s="666">
        <f t="shared" si="7"/>
        <v>15986.395057247999</v>
      </c>
      <c r="F13" s="286">
        <v>1.4</v>
      </c>
      <c r="G13" s="286">
        <f t="shared" si="8"/>
        <v>22380.953080147196</v>
      </c>
      <c r="H13" s="671">
        <f t="shared" si="5"/>
        <v>25066.66744976486</v>
      </c>
    </row>
    <row r="14" spans="1:9" ht="13.5" thickBot="1">
      <c r="A14" s="758">
        <v>43.09</v>
      </c>
      <c r="B14" s="671">
        <f t="shared" si="3"/>
        <v>66.339314999999999</v>
      </c>
      <c r="C14" s="666">
        <f t="shared" si="6"/>
        <v>2858.56108335</v>
      </c>
      <c r="D14" s="671">
        <f t="shared" si="4"/>
        <v>6.16</v>
      </c>
      <c r="E14" s="666">
        <f t="shared" si="7"/>
        <v>17608.736273435999</v>
      </c>
      <c r="F14" s="286">
        <v>1.4</v>
      </c>
      <c r="G14" s="286">
        <f t="shared" si="8"/>
        <v>24652.230782810399</v>
      </c>
      <c r="H14" s="671">
        <f t="shared" si="5"/>
        <v>27610.498476747649</v>
      </c>
    </row>
    <row r="15" spans="1:9" ht="13.5" thickBot="1">
      <c r="A15" s="759">
        <v>50.11</v>
      </c>
      <c r="B15" s="671">
        <f t="shared" si="3"/>
        <v>66.339314999999999</v>
      </c>
      <c r="C15" s="756">
        <f t="shared" si="6"/>
        <v>3324.2630746499999</v>
      </c>
      <c r="D15" s="671">
        <f t="shared" si="4"/>
        <v>6.16</v>
      </c>
      <c r="E15" s="756">
        <f t="shared" si="7"/>
        <v>20477.460539844</v>
      </c>
      <c r="F15" s="287">
        <v>1.4</v>
      </c>
      <c r="G15" s="287">
        <f t="shared" si="8"/>
        <v>28668.444755781598</v>
      </c>
      <c r="H15" s="671">
        <f t="shared" si="5"/>
        <v>32108.658126475395</v>
      </c>
    </row>
    <row r="16" spans="1:9" ht="12.75" customHeight="1" thickBot="1">
      <c r="A16" s="294"/>
      <c r="B16" s="671">
        <f>B15</f>
        <v>66.339314999999999</v>
      </c>
      <c r="C16" s="670"/>
      <c r="D16" s="671">
        <f>D15</f>
        <v>6.16</v>
      </c>
      <c r="E16" s="670"/>
      <c r="F16" s="670"/>
      <c r="G16" s="670"/>
      <c r="H16" s="671">
        <f t="shared" si="5"/>
        <v>0</v>
      </c>
    </row>
    <row r="17" spans="1:8" ht="13.5" customHeight="1" thickBot="1">
      <c r="A17" s="291">
        <v>177.31999999999996</v>
      </c>
      <c r="B17" s="671">
        <f t="shared" si="3"/>
        <v>66.339314999999999</v>
      </c>
      <c r="C17" s="666">
        <f t="shared" ref="C17:C22" si="9">A17*B17</f>
        <v>11763.287335799998</v>
      </c>
      <c r="D17" s="671">
        <f t="shared" si="4"/>
        <v>6.16</v>
      </c>
      <c r="E17" s="666">
        <f t="shared" ref="E17:E22" si="10">C17*D17</f>
        <v>72461.849988527989</v>
      </c>
      <c r="F17" s="286">
        <v>1.3</v>
      </c>
      <c r="G17" s="286">
        <f t="shared" ref="G17:G22" si="11">E17*F17</f>
        <v>94200.404985086396</v>
      </c>
      <c r="H17" s="671">
        <f t="shared" si="5"/>
        <v>105504.45358329677</v>
      </c>
    </row>
    <row r="18" spans="1:8" ht="13.5" thickBot="1">
      <c r="A18" s="292">
        <v>210.75999999999996</v>
      </c>
      <c r="B18" s="671">
        <f t="shared" si="3"/>
        <v>66.339314999999999</v>
      </c>
      <c r="C18" s="666">
        <f t="shared" si="9"/>
        <v>13981.674029399997</v>
      </c>
      <c r="D18" s="671">
        <f t="shared" si="4"/>
        <v>6.16</v>
      </c>
      <c r="E18" s="666">
        <f t="shared" si="10"/>
        <v>86127.112021103982</v>
      </c>
      <c r="F18" s="286">
        <v>1.3</v>
      </c>
      <c r="G18" s="286">
        <f t="shared" si="11"/>
        <v>111965.24562743519</v>
      </c>
      <c r="H18" s="671">
        <f t="shared" si="5"/>
        <v>125401.07510272742</v>
      </c>
    </row>
    <row r="19" spans="1:8" ht="13.5" thickBot="1">
      <c r="A19" s="292">
        <v>217.79999999999998</v>
      </c>
      <c r="B19" s="671">
        <f t="shared" si="3"/>
        <v>66.339314999999999</v>
      </c>
      <c r="C19" s="666">
        <f t="shared" si="9"/>
        <v>14448.702806999998</v>
      </c>
      <c r="D19" s="671">
        <f t="shared" si="4"/>
        <v>6.16</v>
      </c>
      <c r="E19" s="666">
        <f t="shared" si="10"/>
        <v>89004.00929111999</v>
      </c>
      <c r="F19" s="286">
        <v>1.3</v>
      </c>
      <c r="G19" s="286">
        <f t="shared" si="11"/>
        <v>115705.212078456</v>
      </c>
      <c r="H19" s="671">
        <f t="shared" si="5"/>
        <v>129589.83752787072</v>
      </c>
    </row>
    <row r="20" spans="1:8" ht="13.5" thickBot="1">
      <c r="A20" s="292">
        <v>389.4</v>
      </c>
      <c r="B20" s="671">
        <f t="shared" si="3"/>
        <v>66.339314999999999</v>
      </c>
      <c r="C20" s="666">
        <f t="shared" si="9"/>
        <v>25832.529261</v>
      </c>
      <c r="D20" s="671">
        <f t="shared" si="4"/>
        <v>6.16</v>
      </c>
      <c r="E20" s="666">
        <f t="shared" si="10"/>
        <v>159128.38024776001</v>
      </c>
      <c r="F20" s="286">
        <v>1.3</v>
      </c>
      <c r="G20" s="286">
        <f t="shared" si="11"/>
        <v>206866.89432208802</v>
      </c>
      <c r="H20" s="671">
        <f t="shared" si="5"/>
        <v>231690.92164073861</v>
      </c>
    </row>
    <row r="21" spans="1:8" ht="13.5" thickBot="1">
      <c r="A21" s="292">
        <v>466.39999999999992</v>
      </c>
      <c r="B21" s="671">
        <f t="shared" si="3"/>
        <v>66.339314999999999</v>
      </c>
      <c r="C21" s="666">
        <f t="shared" si="9"/>
        <v>30940.656515999995</v>
      </c>
      <c r="D21" s="671">
        <f t="shared" si="4"/>
        <v>6.16</v>
      </c>
      <c r="E21" s="666">
        <f t="shared" si="10"/>
        <v>190594.44413855998</v>
      </c>
      <c r="F21" s="286">
        <v>1.3</v>
      </c>
      <c r="G21" s="286">
        <f t="shared" si="11"/>
        <v>247772.77738012798</v>
      </c>
      <c r="H21" s="671">
        <f t="shared" si="5"/>
        <v>277505.51066574338</v>
      </c>
    </row>
    <row r="22" spans="1:8" ht="13.5" thickBot="1">
      <c r="A22" s="293">
        <v>635.79999999999995</v>
      </c>
      <c r="B22" s="671">
        <f t="shared" si="3"/>
        <v>66.339314999999999</v>
      </c>
      <c r="C22" s="666">
        <f t="shared" si="9"/>
        <v>42178.536476999994</v>
      </c>
      <c r="D22" s="671">
        <f t="shared" si="4"/>
        <v>6.16</v>
      </c>
      <c r="E22" s="666">
        <f t="shared" si="10"/>
        <v>259819.78469831997</v>
      </c>
      <c r="F22" s="286">
        <v>1.3</v>
      </c>
      <c r="G22" s="286">
        <f t="shared" si="11"/>
        <v>337765.72010781599</v>
      </c>
      <c r="H22" s="671">
        <f t="shared" si="5"/>
        <v>378297.60652075394</v>
      </c>
    </row>
    <row r="23" spans="1:8" ht="13.5" thickBot="1">
      <c r="A23" s="670"/>
      <c r="B23" s="671">
        <f t="shared" si="3"/>
        <v>66.339314999999999</v>
      </c>
      <c r="C23" s="670"/>
      <c r="D23" s="671">
        <f t="shared" si="4"/>
        <v>6.16</v>
      </c>
      <c r="E23" s="670"/>
      <c r="F23" s="670"/>
      <c r="G23" s="670"/>
      <c r="H23" s="671">
        <f t="shared" si="5"/>
        <v>0</v>
      </c>
    </row>
    <row r="24" spans="1:8" ht="13.5" thickBot="1">
      <c r="A24" s="670">
        <v>169.04999999999998</v>
      </c>
      <c r="B24" s="671">
        <f t="shared" si="3"/>
        <v>66.339314999999999</v>
      </c>
      <c r="C24" s="666">
        <f t="shared" ref="C24:C29" si="12">A24*B24</f>
        <v>11214.661200749999</v>
      </c>
      <c r="D24" s="671">
        <f t="shared" si="4"/>
        <v>6.16</v>
      </c>
      <c r="E24" s="666">
        <f t="shared" ref="E24:E30" si="13">C24*D24</f>
        <v>69082.312996619992</v>
      </c>
      <c r="F24" s="286">
        <v>1.3</v>
      </c>
      <c r="G24" s="286">
        <f t="shared" ref="G24:G30" si="14">E24*F24</f>
        <v>89807.006895605999</v>
      </c>
      <c r="H24" s="671">
        <f t="shared" si="5"/>
        <v>100583.84772307872</v>
      </c>
    </row>
    <row r="25" spans="1:8" ht="13.5" thickBot="1">
      <c r="A25" s="670">
        <v>213.64</v>
      </c>
      <c r="B25" s="671">
        <f t="shared" si="3"/>
        <v>66.339314999999999</v>
      </c>
      <c r="C25" s="666">
        <f t="shared" si="12"/>
        <v>14172.731256599998</v>
      </c>
      <c r="D25" s="671">
        <f t="shared" si="4"/>
        <v>6.16</v>
      </c>
      <c r="E25" s="666">
        <f t="shared" si="13"/>
        <v>87304.024540655984</v>
      </c>
      <c r="F25" s="286">
        <v>1.3</v>
      </c>
      <c r="G25" s="286">
        <f t="shared" si="14"/>
        <v>113495.23190285279</v>
      </c>
      <c r="H25" s="671">
        <f t="shared" si="5"/>
        <v>127114.65973119513</v>
      </c>
    </row>
    <row r="26" spans="1:8" ht="13.5" thickBot="1">
      <c r="A26" s="670">
        <v>358.68</v>
      </c>
      <c r="B26" s="671">
        <f t="shared" si="3"/>
        <v>66.339314999999999</v>
      </c>
      <c r="C26" s="666">
        <f t="shared" si="12"/>
        <v>23794.5855042</v>
      </c>
      <c r="D26" s="671">
        <f t="shared" si="4"/>
        <v>6.16</v>
      </c>
      <c r="E26" s="666">
        <f t="shared" si="13"/>
        <v>146574.646705872</v>
      </c>
      <c r="F26" s="286">
        <v>1.3</v>
      </c>
      <c r="G26" s="286">
        <f t="shared" si="14"/>
        <v>190547.04071763362</v>
      </c>
      <c r="H26" s="671">
        <f t="shared" si="5"/>
        <v>213412.68560374968</v>
      </c>
    </row>
    <row r="27" spans="1:8" ht="13.5" thickBot="1">
      <c r="A27" s="670">
        <v>401.31</v>
      </c>
      <c r="B27" s="671">
        <f t="shared" si="3"/>
        <v>66.339314999999999</v>
      </c>
      <c r="C27" s="666">
        <f t="shared" si="12"/>
        <v>26622.630502650001</v>
      </c>
      <c r="D27" s="671">
        <f t="shared" si="4"/>
        <v>6.16</v>
      </c>
      <c r="E27" s="666">
        <f t="shared" si="13"/>
        <v>163995.40389632402</v>
      </c>
      <c r="F27" s="286">
        <v>1.3</v>
      </c>
      <c r="G27" s="286">
        <f t="shared" si="14"/>
        <v>213194.02506522124</v>
      </c>
      <c r="H27" s="671">
        <f t="shared" si="5"/>
        <v>238777.30807304781</v>
      </c>
    </row>
    <row r="28" spans="1:8" ht="13.5" thickBot="1">
      <c r="A28" s="670">
        <v>663.94999999999993</v>
      </c>
      <c r="B28" s="671">
        <f t="shared" si="3"/>
        <v>66.339314999999999</v>
      </c>
      <c r="C28" s="666">
        <f t="shared" si="12"/>
        <v>44045.988194249992</v>
      </c>
      <c r="D28" s="671">
        <f t="shared" si="4"/>
        <v>6.16</v>
      </c>
      <c r="E28" s="666">
        <f t="shared" si="13"/>
        <v>271323.28727657994</v>
      </c>
      <c r="F28" s="286">
        <v>1.3</v>
      </c>
      <c r="G28" s="286">
        <f t="shared" si="14"/>
        <v>352720.27345955395</v>
      </c>
      <c r="H28" s="671">
        <f t="shared" si="5"/>
        <v>395046.70627470047</v>
      </c>
    </row>
    <row r="29" spans="1:8" ht="12.75" customHeight="1" thickBot="1">
      <c r="A29" s="670">
        <v>943.74</v>
      </c>
      <c r="B29" s="671">
        <f t="shared" si="3"/>
        <v>66.339314999999999</v>
      </c>
      <c r="C29" s="666">
        <f t="shared" si="12"/>
        <v>62607.065138099999</v>
      </c>
      <c r="D29" s="671">
        <f t="shared" si="4"/>
        <v>6.16</v>
      </c>
      <c r="E29" s="666">
        <f t="shared" si="13"/>
        <v>385659.52125069598</v>
      </c>
      <c r="F29" s="286">
        <v>1.3</v>
      </c>
      <c r="G29" s="286">
        <f t="shared" si="14"/>
        <v>501357.3776259048</v>
      </c>
      <c r="H29" s="671">
        <f t="shared" si="5"/>
        <v>561520.26294101344</v>
      </c>
    </row>
    <row r="30" spans="1:8" ht="12.75" customHeight="1" thickBot="1">
      <c r="A30" s="670">
        <v>1109.3599999999999</v>
      </c>
      <c r="B30" s="671">
        <f t="shared" si="3"/>
        <v>66.339314999999999</v>
      </c>
      <c r="C30" s="761">
        <f>A30*B30</f>
        <v>73594.182488399994</v>
      </c>
      <c r="D30" s="671">
        <f t="shared" si="4"/>
        <v>6.16</v>
      </c>
      <c r="E30" s="761">
        <f t="shared" si="13"/>
        <v>453340.16412854398</v>
      </c>
      <c r="F30" s="412">
        <v>1.3</v>
      </c>
      <c r="G30" s="412">
        <f t="shared" si="14"/>
        <v>589342.21336710721</v>
      </c>
      <c r="H30" s="671">
        <f t="shared" si="5"/>
        <v>660063.27897116018</v>
      </c>
    </row>
    <row r="31" spans="1:8" ht="12.75" customHeight="1" thickBot="1">
      <c r="A31" s="760"/>
      <c r="B31" s="671">
        <f t="shared" si="3"/>
        <v>66.339314999999999</v>
      </c>
      <c r="C31" s="762"/>
      <c r="D31" s="671">
        <f t="shared" si="4"/>
        <v>6.16</v>
      </c>
      <c r="E31" s="762"/>
      <c r="F31" s="399"/>
      <c r="G31" s="399"/>
      <c r="H31" s="671">
        <f t="shared" si="5"/>
        <v>0</v>
      </c>
    </row>
    <row r="32" spans="1:8" ht="12.75" customHeight="1" thickBot="1">
      <c r="A32" s="670">
        <v>1351.91</v>
      </c>
      <c r="B32" s="671">
        <f t="shared" si="3"/>
        <v>66.339314999999999</v>
      </c>
      <c r="C32" s="761">
        <f>A32*B32</f>
        <v>89684.783341650007</v>
      </c>
      <c r="D32" s="671">
        <f t="shared" si="4"/>
        <v>6.16</v>
      </c>
      <c r="E32" s="761">
        <f>C32*D32</f>
        <v>552458.26538456406</v>
      </c>
      <c r="F32" s="412">
        <v>1.3</v>
      </c>
      <c r="G32" s="412">
        <f>E32*F32</f>
        <v>718195.74499993329</v>
      </c>
      <c r="H32" s="671">
        <f t="shared" si="5"/>
        <v>804379.23439992534</v>
      </c>
    </row>
    <row r="33" spans="1:8" ht="13.5" thickBot="1">
      <c r="A33" s="760"/>
      <c r="B33" s="671">
        <f t="shared" si="3"/>
        <v>66.339314999999999</v>
      </c>
      <c r="C33" s="762"/>
      <c r="D33" s="671">
        <f t="shared" si="4"/>
        <v>6.16</v>
      </c>
      <c r="E33" s="762"/>
      <c r="F33" s="399"/>
      <c r="G33" s="399"/>
      <c r="H33" s="671">
        <f t="shared" si="5"/>
        <v>0</v>
      </c>
    </row>
    <row r="34" spans="1:8" ht="13.5" thickBot="1">
      <c r="B34" s="671">
        <f t="shared" si="3"/>
        <v>66.339314999999999</v>
      </c>
      <c r="D34" s="671">
        <f t="shared" si="4"/>
        <v>6.16</v>
      </c>
      <c r="H34" s="671">
        <f t="shared" si="5"/>
        <v>0</v>
      </c>
    </row>
    <row r="35" spans="1:8" ht="15.75" thickBot="1">
      <c r="A35" s="798">
        <v>9.02</v>
      </c>
      <c r="B35" s="671">
        <f t="shared" si="3"/>
        <v>66.339314999999999</v>
      </c>
      <c r="C35" s="666">
        <f t="shared" ref="C35:C40" si="15">A35*B35</f>
        <v>598.38062129999992</v>
      </c>
      <c r="D35" s="671">
        <f t="shared" si="4"/>
        <v>6.16</v>
      </c>
      <c r="E35" s="666">
        <f t="shared" ref="E35:E40" si="16">C35*D35</f>
        <v>3686.0246272079994</v>
      </c>
      <c r="F35" s="286">
        <v>1.4</v>
      </c>
      <c r="G35" s="286">
        <f t="shared" ref="G35:G40" si="17">E35*F35</f>
        <v>5160.4344780911988</v>
      </c>
      <c r="H35" s="671">
        <f t="shared" si="5"/>
        <v>5779.686615462143</v>
      </c>
    </row>
    <row r="36" spans="1:8" ht="15.75" thickBot="1">
      <c r="A36" s="799">
        <v>9.94</v>
      </c>
      <c r="B36" s="671">
        <f t="shared" si="3"/>
        <v>66.339314999999999</v>
      </c>
      <c r="C36" s="666">
        <f t="shared" si="15"/>
        <v>659.41279109999994</v>
      </c>
      <c r="D36" s="671">
        <f t="shared" si="4"/>
        <v>6.16</v>
      </c>
      <c r="E36" s="666">
        <f t="shared" si="16"/>
        <v>4061.9827931759996</v>
      </c>
      <c r="F36" s="286">
        <v>1.4</v>
      </c>
      <c r="G36" s="286">
        <f t="shared" si="17"/>
        <v>5686.7759104463994</v>
      </c>
      <c r="H36" s="671">
        <f t="shared" si="5"/>
        <v>6369.1890196999675</v>
      </c>
    </row>
    <row r="37" spans="1:8" ht="15.75" thickBot="1">
      <c r="A37" s="799">
        <v>11.87</v>
      </c>
      <c r="B37" s="671">
        <f t="shared" si="3"/>
        <v>66.339314999999999</v>
      </c>
      <c r="C37" s="666">
        <f t="shared" si="15"/>
        <v>787.44766904999994</v>
      </c>
      <c r="D37" s="671">
        <f t="shared" si="4"/>
        <v>6.16</v>
      </c>
      <c r="E37" s="666">
        <f t="shared" si="16"/>
        <v>4850.6776413480002</v>
      </c>
      <c r="F37" s="286">
        <v>1.4</v>
      </c>
      <c r="G37" s="286">
        <f t="shared" si="17"/>
        <v>6790.9486978872001</v>
      </c>
      <c r="H37" s="671">
        <f t="shared" si="5"/>
        <v>7605.8625416336645</v>
      </c>
    </row>
    <row r="38" spans="1:8" ht="15.75" thickBot="1">
      <c r="A38" s="799">
        <v>28.3</v>
      </c>
      <c r="B38" s="671">
        <f t="shared" si="3"/>
        <v>66.339314999999999</v>
      </c>
      <c r="C38" s="666">
        <f t="shared" si="15"/>
        <v>1877.4026145</v>
      </c>
      <c r="D38" s="671">
        <f t="shared" si="4"/>
        <v>6.16</v>
      </c>
      <c r="E38" s="666">
        <f t="shared" si="16"/>
        <v>11564.800105320001</v>
      </c>
      <c r="F38" s="286">
        <v>1.4</v>
      </c>
      <c r="G38" s="286">
        <f t="shared" si="17"/>
        <v>16190.720147447999</v>
      </c>
      <c r="H38" s="671">
        <f t="shared" si="5"/>
        <v>18133.606565141759</v>
      </c>
    </row>
    <row r="39" spans="1:8" ht="15.75" thickBot="1">
      <c r="A39" s="799">
        <v>33.659999999999997</v>
      </c>
      <c r="B39" s="671">
        <f t="shared" si="3"/>
        <v>66.339314999999999</v>
      </c>
      <c r="C39" s="666">
        <f t="shared" si="15"/>
        <v>2232.9813428999996</v>
      </c>
      <c r="D39" s="671">
        <f t="shared" si="4"/>
        <v>6.16</v>
      </c>
      <c r="E39" s="666">
        <f t="shared" si="16"/>
        <v>13755.165072263999</v>
      </c>
      <c r="F39" s="286">
        <v>1.4</v>
      </c>
      <c r="G39" s="286">
        <f t="shared" si="17"/>
        <v>19257.231101169597</v>
      </c>
      <c r="H39" s="671">
        <f t="shared" si="5"/>
        <v>21568.098833309949</v>
      </c>
    </row>
    <row r="40" spans="1:8" ht="15.75" thickBot="1">
      <c r="A40" s="800">
        <v>39.950000000000003</v>
      </c>
      <c r="B40" s="671">
        <f t="shared" si="3"/>
        <v>66.339314999999999</v>
      </c>
      <c r="C40" s="666">
        <f t="shared" si="15"/>
        <v>2650.2556342500002</v>
      </c>
      <c r="D40" s="671">
        <f t="shared" si="4"/>
        <v>6.16</v>
      </c>
      <c r="E40" s="666">
        <f t="shared" si="16"/>
        <v>16325.574706980002</v>
      </c>
      <c r="F40" s="286">
        <v>1.4</v>
      </c>
      <c r="G40" s="286">
        <f t="shared" si="17"/>
        <v>22855.804589772</v>
      </c>
      <c r="H40" s="671">
        <f>G40*1.12</f>
        <v>25598.501140544642</v>
      </c>
    </row>
    <row r="41" spans="1:8" ht="13.5" thickBot="1"/>
    <row r="42" spans="1:8">
      <c r="A42" s="4236">
        <v>19.8</v>
      </c>
      <c r="B42" s="671">
        <f>B40</f>
        <v>66.339314999999999</v>
      </c>
      <c r="C42" s="666">
        <f>A42*B42</f>
        <v>1313.5184369999999</v>
      </c>
      <c r="D42" s="671">
        <f>D40</f>
        <v>6.16</v>
      </c>
      <c r="E42" s="666">
        <f>C42*D42</f>
        <v>8091.27357192</v>
      </c>
      <c r="F42" s="286">
        <v>1.4</v>
      </c>
      <c r="G42" s="286">
        <f>E42*F42</f>
        <v>11327.783000687999</v>
      </c>
      <c r="H42" s="671">
        <f>G42*1.12</f>
        <v>12687.116960770561</v>
      </c>
    </row>
    <row r="43" spans="1:8" ht="13.5" thickBot="1">
      <c r="A43" s="4237"/>
    </row>
    <row r="44" spans="1:8">
      <c r="A44" s="4236">
        <v>22.28</v>
      </c>
      <c r="B44" s="671">
        <f>B40</f>
        <v>66.339314999999999</v>
      </c>
      <c r="C44" s="666">
        <f>A44*B44</f>
        <v>1478.0399382000001</v>
      </c>
      <c r="D44" s="671">
        <f>D40</f>
        <v>6.16</v>
      </c>
      <c r="E44" s="666">
        <f>C44*D44</f>
        <v>9104.7260193120001</v>
      </c>
      <c r="F44" s="286">
        <v>1.4</v>
      </c>
      <c r="G44" s="286">
        <f>E44*F44</f>
        <v>12746.616427036799</v>
      </c>
      <c r="H44" s="671">
        <f>G44*1.12</f>
        <v>14276.210398281217</v>
      </c>
    </row>
    <row r="45" spans="1:8" ht="13.5" thickBot="1">
      <c r="A45" s="4237"/>
    </row>
    <row r="46" spans="1:8" ht="15.75" thickBot="1">
      <c r="A46" s="818">
        <v>43.56</v>
      </c>
      <c r="B46" s="671">
        <f>B40</f>
        <v>66.339314999999999</v>
      </c>
      <c r="C46" s="666">
        <f>A46*B46</f>
        <v>2889.7405613999999</v>
      </c>
      <c r="D46" s="671">
        <f>D40</f>
        <v>6.16</v>
      </c>
      <c r="E46" s="666">
        <f>C46*D46</f>
        <v>17800.801858224</v>
      </c>
      <c r="F46" s="286">
        <v>1.4</v>
      </c>
      <c r="G46" s="286">
        <f>E46*F46</f>
        <v>24921.122601513598</v>
      </c>
      <c r="H46" s="671">
        <f>G46*1.12</f>
        <v>27911.657313695232</v>
      </c>
    </row>
    <row r="47" spans="1:8" ht="13.5" thickBot="1"/>
    <row r="48" spans="1:8" ht="15.75" thickBot="1">
      <c r="A48" s="878">
        <v>30.28</v>
      </c>
      <c r="B48" s="671">
        <f>B46</f>
        <v>66.339314999999999</v>
      </c>
      <c r="C48" s="666">
        <f t="shared" ref="C48:C53" si="18">A48*B48</f>
        <v>2008.7544582</v>
      </c>
      <c r="D48" s="671">
        <f>D46</f>
        <v>6.16</v>
      </c>
      <c r="E48" s="666">
        <f t="shared" ref="E48:E53" si="19">C48*D48</f>
        <v>12373.927462512</v>
      </c>
      <c r="F48" s="286">
        <v>1.4</v>
      </c>
      <c r="G48" s="286">
        <f t="shared" ref="G48:G53" si="20">E48*F48</f>
        <v>17323.498447516798</v>
      </c>
      <c r="H48" s="671">
        <f t="shared" ref="H48:H53" si="21">G48*1.12</f>
        <v>19402.318261218817</v>
      </c>
    </row>
    <row r="49" spans="1:8" ht="15.75" thickBot="1">
      <c r="A49" s="879">
        <v>32.53</v>
      </c>
      <c r="B49" s="671">
        <f t="shared" si="3"/>
        <v>66.339314999999999</v>
      </c>
      <c r="C49" s="666">
        <f t="shared" si="18"/>
        <v>2158.0179169500002</v>
      </c>
      <c r="D49" s="671">
        <f t="shared" si="4"/>
        <v>6.16</v>
      </c>
      <c r="E49" s="666">
        <f t="shared" si="19"/>
        <v>13293.390368412001</v>
      </c>
      <c r="F49" s="286">
        <v>1.4</v>
      </c>
      <c r="G49" s="286">
        <f t="shared" si="20"/>
        <v>18610.746515776802</v>
      </c>
      <c r="H49" s="671">
        <f t="shared" si="21"/>
        <v>20844.036097670021</v>
      </c>
    </row>
    <row r="50" spans="1:8" ht="15.75" thickBot="1">
      <c r="A50" s="879">
        <v>37.01</v>
      </c>
      <c r="B50" s="671">
        <f t="shared" si="3"/>
        <v>66.339314999999999</v>
      </c>
      <c r="C50" s="666">
        <f t="shared" si="18"/>
        <v>2455.21804815</v>
      </c>
      <c r="D50" s="671">
        <f t="shared" si="4"/>
        <v>6.16</v>
      </c>
      <c r="E50" s="666">
        <f t="shared" si="19"/>
        <v>15124.143176604</v>
      </c>
      <c r="F50" s="286">
        <v>1.4</v>
      </c>
      <c r="G50" s="286">
        <f t="shared" si="20"/>
        <v>21173.800447245598</v>
      </c>
      <c r="H50" s="671">
        <f t="shared" si="21"/>
        <v>23714.656500915073</v>
      </c>
    </row>
    <row r="51" spans="1:8" ht="15.75" thickBot="1">
      <c r="A51" s="879">
        <v>47.11</v>
      </c>
      <c r="B51" s="671">
        <f t="shared" si="3"/>
        <v>66.339314999999999</v>
      </c>
      <c r="C51" s="666">
        <f t="shared" si="18"/>
        <v>3125.2451296499999</v>
      </c>
      <c r="D51" s="671">
        <f t="shared" si="4"/>
        <v>6.16</v>
      </c>
      <c r="E51" s="666">
        <f t="shared" si="19"/>
        <v>19251.509998644</v>
      </c>
      <c r="F51" s="286">
        <v>1.4</v>
      </c>
      <c r="G51" s="286">
        <f t="shared" si="20"/>
        <v>26952.113998101599</v>
      </c>
      <c r="H51" s="671">
        <f t="shared" si="21"/>
        <v>30186.367677873794</v>
      </c>
    </row>
    <row r="52" spans="1:8" ht="15.75" thickBot="1">
      <c r="A52" s="879">
        <v>53.84</v>
      </c>
      <c r="B52" s="671">
        <f t="shared" si="3"/>
        <v>66.339314999999999</v>
      </c>
      <c r="C52" s="666">
        <f t="shared" si="18"/>
        <v>3571.7087196000002</v>
      </c>
      <c r="D52" s="671">
        <f t="shared" si="4"/>
        <v>6.16</v>
      </c>
      <c r="E52" s="666">
        <f t="shared" si="19"/>
        <v>22001.725712736003</v>
      </c>
      <c r="F52" s="286">
        <v>1.4</v>
      </c>
      <c r="G52" s="286">
        <f t="shared" si="20"/>
        <v>30802.415997830401</v>
      </c>
      <c r="H52" s="671">
        <f t="shared" si="21"/>
        <v>34498.705917570056</v>
      </c>
    </row>
    <row r="53" spans="1:8" ht="15">
      <c r="A53" s="879">
        <v>60.57</v>
      </c>
      <c r="B53" s="671">
        <f t="shared" si="3"/>
        <v>66.339314999999999</v>
      </c>
      <c r="C53" s="666">
        <f t="shared" si="18"/>
        <v>4018.1723095500001</v>
      </c>
      <c r="D53" s="671">
        <f t="shared" si="4"/>
        <v>6.16</v>
      </c>
      <c r="E53" s="666">
        <f t="shared" si="19"/>
        <v>24751.941426828002</v>
      </c>
      <c r="F53" s="286">
        <v>1.4</v>
      </c>
      <c r="G53" s="286">
        <f t="shared" si="20"/>
        <v>34652.717997559201</v>
      </c>
      <c r="H53" s="671">
        <f t="shared" si="21"/>
        <v>38811.044157266311</v>
      </c>
    </row>
    <row r="54" spans="1:8" ht="13.5" thickBot="1"/>
    <row r="55" spans="1:8" ht="15.75" thickBot="1">
      <c r="A55" s="878">
        <v>37.409999999999997</v>
      </c>
      <c r="B55" s="671">
        <f>B53</f>
        <v>66.339314999999999</v>
      </c>
      <c r="C55" s="666">
        <f t="shared" ref="C55:C60" si="22">A55*B55</f>
        <v>2481.7537741499996</v>
      </c>
      <c r="D55" s="671">
        <f>D53</f>
        <v>6.16</v>
      </c>
      <c r="E55" s="666">
        <f t="shared" ref="E55:E60" si="23">C55*D55</f>
        <v>15287.603248763997</v>
      </c>
      <c r="F55" s="286">
        <v>1.4</v>
      </c>
      <c r="G55" s="286">
        <f t="shared" ref="G55:G60" si="24">E55*F55</f>
        <v>21402.644548269593</v>
      </c>
      <c r="H55" s="671">
        <f t="shared" ref="H55:H60" si="25">G55*1.12</f>
        <v>23970.961894061948</v>
      </c>
    </row>
    <row r="56" spans="1:8" ht="15.75" thickBot="1">
      <c r="A56" s="879">
        <v>37.69</v>
      </c>
      <c r="B56" s="671">
        <f>B55</f>
        <v>66.339314999999999</v>
      </c>
      <c r="C56" s="666">
        <f t="shared" si="22"/>
        <v>2500.32878235</v>
      </c>
      <c r="D56" s="671">
        <f>D55</f>
        <v>6.16</v>
      </c>
      <c r="E56" s="666">
        <f t="shared" si="23"/>
        <v>15402.025299276</v>
      </c>
      <c r="F56" s="286">
        <v>1.4</v>
      </c>
      <c r="G56" s="286">
        <f t="shared" si="24"/>
        <v>21562.835418986397</v>
      </c>
      <c r="H56" s="671">
        <f t="shared" si="25"/>
        <v>24150.375669264766</v>
      </c>
    </row>
    <row r="57" spans="1:8" ht="15.75" thickBot="1">
      <c r="A57" s="879">
        <v>45.2</v>
      </c>
      <c r="B57" s="671">
        <f>B56</f>
        <v>66.339314999999999</v>
      </c>
      <c r="C57" s="666">
        <f t="shared" si="22"/>
        <v>2998.5370379999999</v>
      </c>
      <c r="D57" s="671">
        <f>D56</f>
        <v>6.16</v>
      </c>
      <c r="E57" s="666">
        <f t="shared" si="23"/>
        <v>18470.988154080002</v>
      </c>
      <c r="F57" s="286">
        <v>1.4</v>
      </c>
      <c r="G57" s="286">
        <f t="shared" si="24"/>
        <v>25859.383415712</v>
      </c>
      <c r="H57" s="671">
        <f t="shared" si="25"/>
        <v>28962.509425597444</v>
      </c>
    </row>
    <row r="58" spans="1:8" ht="15.75" thickBot="1">
      <c r="A58" s="879">
        <v>54.51</v>
      </c>
      <c r="B58" s="671">
        <f>B57</f>
        <v>66.339314999999999</v>
      </c>
      <c r="C58" s="666">
        <f t="shared" si="22"/>
        <v>3616.1560606499997</v>
      </c>
      <c r="D58" s="671">
        <f>D57</f>
        <v>6.16</v>
      </c>
      <c r="E58" s="666">
        <f t="shared" si="23"/>
        <v>22275.521333604</v>
      </c>
      <c r="F58" s="286">
        <v>1.4</v>
      </c>
      <c r="G58" s="286">
        <f t="shared" si="24"/>
        <v>31185.729867045597</v>
      </c>
      <c r="H58" s="671">
        <f t="shared" si="25"/>
        <v>34928.017451091073</v>
      </c>
    </row>
    <row r="59" spans="1:8" ht="15.75" thickBot="1">
      <c r="A59" s="879">
        <v>61.09</v>
      </c>
      <c r="B59" s="671">
        <f>B58</f>
        <v>66.339314999999999</v>
      </c>
      <c r="C59" s="666">
        <f t="shared" si="22"/>
        <v>4052.6687533500003</v>
      </c>
      <c r="D59" s="671">
        <f>D58</f>
        <v>6.16</v>
      </c>
      <c r="E59" s="666">
        <f t="shared" si="23"/>
        <v>24964.439520636002</v>
      </c>
      <c r="F59" s="286">
        <v>1.4</v>
      </c>
      <c r="G59" s="286">
        <f t="shared" si="24"/>
        <v>34950.215328890401</v>
      </c>
      <c r="H59" s="671">
        <f t="shared" si="25"/>
        <v>39144.24116835725</v>
      </c>
    </row>
    <row r="60" spans="1:8" ht="15">
      <c r="A60" s="879">
        <v>71.459999999999994</v>
      </c>
      <c r="B60" s="671">
        <f>B59</f>
        <v>66.339314999999999</v>
      </c>
      <c r="C60" s="666">
        <f t="shared" si="22"/>
        <v>4740.6074498999997</v>
      </c>
      <c r="D60" s="671">
        <f>D59</f>
        <v>6.16</v>
      </c>
      <c r="E60" s="666">
        <f t="shared" si="23"/>
        <v>29202.141891383999</v>
      </c>
      <c r="F60" s="286">
        <v>1.4</v>
      </c>
      <c r="G60" s="286">
        <f t="shared" si="24"/>
        <v>40882.998647937595</v>
      </c>
      <c r="H60" s="671">
        <f t="shared" si="25"/>
        <v>45788.958485690113</v>
      </c>
    </row>
  </sheetData>
  <mergeCells count="2">
    <mergeCell ref="A42:A43"/>
    <mergeCell ref="A44:A4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0"/>
  </sheetPr>
  <dimension ref="A1:H14"/>
  <sheetViews>
    <sheetView view="pageBreakPreview" zoomScale="85" zoomScaleNormal="100" zoomScaleSheetLayoutView="85" workbookViewId="0">
      <pane ySplit="1" topLeftCell="A2" activePane="bottomLeft" state="frozen"/>
      <selection activeCell="M21" sqref="M21"/>
      <selection pane="bottomLeft" activeCell="D3" sqref="D3"/>
    </sheetView>
  </sheetViews>
  <sheetFormatPr defaultRowHeight="12.75"/>
  <cols>
    <col min="1" max="2" width="9.140625" style="656"/>
    <col min="3" max="3" width="10.140625" style="656" customWidth="1"/>
    <col min="4" max="4" width="9.140625" style="656"/>
    <col min="5" max="5" width="10.7109375" style="656" customWidth="1"/>
    <col min="6" max="6" width="9.140625" style="656"/>
    <col min="7" max="7" width="12" style="656" customWidth="1"/>
    <col min="8" max="8" width="13.85546875" style="656" customWidth="1"/>
    <col min="9" max="16384" width="9.140625" style="656"/>
  </cols>
  <sheetData>
    <row r="1" spans="1:8" ht="23.25" thickBot="1">
      <c r="A1" s="182" t="s">
        <v>986</v>
      </c>
      <c r="B1" s="183" t="s">
        <v>987</v>
      </c>
      <c r="C1" s="183" t="s">
        <v>988</v>
      </c>
      <c r="D1" s="183" t="s">
        <v>989</v>
      </c>
      <c r="E1" s="184" t="s">
        <v>990</v>
      </c>
      <c r="F1" s="184" t="s">
        <v>991</v>
      </c>
      <c r="G1" s="184" t="s">
        <v>993</v>
      </c>
      <c r="H1" s="184" t="s">
        <v>995</v>
      </c>
    </row>
    <row r="2" spans="1:8" ht="13.5" thickBot="1">
      <c r="A2" s="211"/>
      <c r="B2" s="212">
        <f>РФ!J11</f>
        <v>62.319705000000006</v>
      </c>
      <c r="C2" s="212"/>
      <c r="D2" s="212">
        <f>KZT!I3</f>
        <v>6.16</v>
      </c>
      <c r="E2" s="213"/>
      <c r="F2" s="213">
        <v>1.4</v>
      </c>
      <c r="G2" s="213"/>
      <c r="H2" s="213"/>
    </row>
    <row r="3" spans="1:8" ht="13.5" thickBot="1">
      <c r="A3" s="242">
        <v>828.24</v>
      </c>
      <c r="B3" s="212">
        <f>B2</f>
        <v>62.319705000000006</v>
      </c>
      <c r="C3" s="190">
        <f>A3*B3</f>
        <v>51615.672469200006</v>
      </c>
      <c r="D3" s="190">
        <f>D2</f>
        <v>6.16</v>
      </c>
      <c r="E3" s="190">
        <f>C3*D3</f>
        <v>317952.54241027206</v>
      </c>
      <c r="F3" s="190">
        <f>F2</f>
        <v>1.4</v>
      </c>
      <c r="G3" s="190">
        <f>E3*F3</f>
        <v>445133.55937438086</v>
      </c>
      <c r="H3" s="729">
        <f>G3*1.12</f>
        <v>498549.58649930661</v>
      </c>
    </row>
    <row r="4" spans="1:8" ht="13.5" thickBot="1">
      <c r="A4" s="243">
        <v>1264.8</v>
      </c>
      <c r="B4" s="212">
        <f t="shared" ref="B4:B14" si="0">B3</f>
        <v>62.319705000000006</v>
      </c>
      <c r="C4" s="173">
        <f t="shared" ref="C4:C14" si="1">A4*B4</f>
        <v>78821.962884000008</v>
      </c>
      <c r="D4" s="190">
        <f t="shared" ref="D4:D14" si="2">D3</f>
        <v>6.16</v>
      </c>
      <c r="E4" s="173">
        <f t="shared" ref="E4:E14" si="3">C4*D4</f>
        <v>485543.29136544006</v>
      </c>
      <c r="F4" s="190">
        <f t="shared" ref="F4:F14" si="4">F3</f>
        <v>1.4</v>
      </c>
      <c r="G4" s="173">
        <f t="shared" ref="G4:G14" si="5">E4*F4</f>
        <v>679760.6079116161</v>
      </c>
      <c r="H4" s="729">
        <f t="shared" ref="H4:H14" si="6">G4*1.12</f>
        <v>761331.88086101005</v>
      </c>
    </row>
    <row r="5" spans="1:8" ht="13.5" thickBot="1">
      <c r="A5" s="244">
        <v>1136.28</v>
      </c>
      <c r="B5" s="212">
        <f t="shared" si="0"/>
        <v>62.319705000000006</v>
      </c>
      <c r="C5" s="160">
        <f t="shared" si="1"/>
        <v>70812.634397400005</v>
      </c>
      <c r="D5" s="190">
        <f t="shared" si="2"/>
        <v>6.16</v>
      </c>
      <c r="E5" s="160">
        <f t="shared" si="3"/>
        <v>436205.82788798405</v>
      </c>
      <c r="F5" s="190">
        <f t="shared" si="4"/>
        <v>1.4</v>
      </c>
      <c r="G5" s="160">
        <f t="shared" si="5"/>
        <v>610688.15904317761</v>
      </c>
      <c r="H5" s="729">
        <f t="shared" si="6"/>
        <v>683970.73812835896</v>
      </c>
    </row>
    <row r="6" spans="1:8" ht="13.5" thickBot="1">
      <c r="A6" s="408"/>
      <c r="B6" s="212">
        <f t="shared" si="0"/>
        <v>62.319705000000006</v>
      </c>
      <c r="C6" s="409"/>
      <c r="D6" s="190">
        <f t="shared" si="2"/>
        <v>6.16</v>
      </c>
      <c r="E6" s="409"/>
      <c r="F6" s="190">
        <f t="shared" si="4"/>
        <v>1.4</v>
      </c>
      <c r="G6" s="409"/>
      <c r="H6" s="729">
        <f t="shared" si="6"/>
        <v>0</v>
      </c>
    </row>
    <row r="7" spans="1:8" ht="13.5" thickBot="1">
      <c r="A7" s="242">
        <v>596.70000000000005</v>
      </c>
      <c r="B7" s="212">
        <f t="shared" si="0"/>
        <v>62.319705000000006</v>
      </c>
      <c r="C7" s="190">
        <f t="shared" si="1"/>
        <v>37186.167973500007</v>
      </c>
      <c r="D7" s="190">
        <f t="shared" si="2"/>
        <v>6.16</v>
      </c>
      <c r="E7" s="190">
        <f t="shared" si="3"/>
        <v>229066.79471676005</v>
      </c>
      <c r="F7" s="190">
        <f t="shared" si="4"/>
        <v>1.4</v>
      </c>
      <c r="G7" s="190">
        <f t="shared" si="5"/>
        <v>320693.51260346407</v>
      </c>
      <c r="H7" s="729">
        <f t="shared" si="6"/>
        <v>359176.73411587981</v>
      </c>
    </row>
    <row r="8" spans="1:8" ht="13.5" thickBot="1">
      <c r="A8" s="243">
        <v>652.79999999999995</v>
      </c>
      <c r="B8" s="212">
        <f t="shared" si="0"/>
        <v>62.319705000000006</v>
      </c>
      <c r="C8" s="173">
        <f t="shared" si="1"/>
        <v>40682.303423999998</v>
      </c>
      <c r="D8" s="190">
        <f t="shared" si="2"/>
        <v>6.16</v>
      </c>
      <c r="E8" s="173">
        <f t="shared" si="3"/>
        <v>250602.98909183999</v>
      </c>
      <c r="F8" s="190">
        <f t="shared" si="4"/>
        <v>1.4</v>
      </c>
      <c r="G8" s="173">
        <f t="shared" si="5"/>
        <v>350844.18472857599</v>
      </c>
      <c r="H8" s="729">
        <f t="shared" si="6"/>
        <v>392945.48689600517</v>
      </c>
    </row>
    <row r="9" spans="1:8" ht="13.5" thickBot="1">
      <c r="A9" s="243">
        <v>855.78</v>
      </c>
      <c r="B9" s="212">
        <f t="shared" si="0"/>
        <v>62.319705000000006</v>
      </c>
      <c r="C9" s="173">
        <f t="shared" si="1"/>
        <v>53331.957144900007</v>
      </c>
      <c r="D9" s="190">
        <f t="shared" si="2"/>
        <v>6.16</v>
      </c>
      <c r="E9" s="173">
        <f t="shared" si="3"/>
        <v>328524.85601258406</v>
      </c>
      <c r="F9" s="190">
        <f t="shared" si="4"/>
        <v>1.4</v>
      </c>
      <c r="G9" s="173">
        <f t="shared" si="5"/>
        <v>459934.79841761763</v>
      </c>
      <c r="H9" s="729">
        <f t="shared" si="6"/>
        <v>515126.97422773181</v>
      </c>
    </row>
    <row r="10" spans="1:8" ht="13.5" thickBot="1">
      <c r="A10" s="244">
        <v>997.56000000000006</v>
      </c>
      <c r="B10" s="212">
        <f t="shared" si="0"/>
        <v>62.319705000000006</v>
      </c>
      <c r="C10" s="160">
        <f t="shared" si="1"/>
        <v>62167.644919800012</v>
      </c>
      <c r="D10" s="190">
        <f t="shared" si="2"/>
        <v>6.16</v>
      </c>
      <c r="E10" s="160">
        <f t="shared" si="3"/>
        <v>382952.6927059681</v>
      </c>
      <c r="F10" s="190">
        <f t="shared" si="4"/>
        <v>1.4</v>
      </c>
      <c r="G10" s="160">
        <f t="shared" si="5"/>
        <v>536133.76978835533</v>
      </c>
      <c r="H10" s="729">
        <f t="shared" si="6"/>
        <v>600469.82216295798</v>
      </c>
    </row>
    <row r="11" spans="1:8" ht="13.5" thickBot="1">
      <c r="A11" s="408"/>
      <c r="B11" s="212">
        <f t="shared" si="0"/>
        <v>62.319705000000006</v>
      </c>
      <c r="C11" s="409"/>
      <c r="D11" s="190">
        <f t="shared" si="2"/>
        <v>6.16</v>
      </c>
      <c r="E11" s="409"/>
      <c r="F11" s="190">
        <f t="shared" si="4"/>
        <v>1.4</v>
      </c>
      <c r="G11" s="409"/>
      <c r="H11" s="729">
        <f t="shared" si="6"/>
        <v>0</v>
      </c>
    </row>
    <row r="12" spans="1:8" ht="13.5" thickBot="1">
      <c r="A12" s="242">
        <v>2233.8000000000002</v>
      </c>
      <c r="B12" s="212">
        <f t="shared" si="0"/>
        <v>62.319705000000006</v>
      </c>
      <c r="C12" s="190">
        <f t="shared" si="1"/>
        <v>139209.75702900003</v>
      </c>
      <c r="D12" s="190">
        <f t="shared" si="2"/>
        <v>6.16</v>
      </c>
      <c r="E12" s="190">
        <f t="shared" si="3"/>
        <v>857532.10329864023</v>
      </c>
      <c r="F12" s="190">
        <f t="shared" si="4"/>
        <v>1.4</v>
      </c>
      <c r="G12" s="190">
        <f t="shared" si="5"/>
        <v>1200544.9446180963</v>
      </c>
      <c r="H12" s="729">
        <f t="shared" si="6"/>
        <v>1344610.337972268</v>
      </c>
    </row>
    <row r="13" spans="1:8" ht="13.5" thickBot="1">
      <c r="A13" s="243">
        <v>4124.88</v>
      </c>
      <c r="B13" s="212">
        <f t="shared" si="0"/>
        <v>62.319705000000006</v>
      </c>
      <c r="C13" s="173">
        <f t="shared" si="1"/>
        <v>257061.30476040003</v>
      </c>
      <c r="D13" s="190">
        <f t="shared" si="2"/>
        <v>6.16</v>
      </c>
      <c r="E13" s="173">
        <f t="shared" si="3"/>
        <v>1583497.6373240643</v>
      </c>
      <c r="F13" s="190">
        <f t="shared" si="4"/>
        <v>1.4</v>
      </c>
      <c r="G13" s="173">
        <f t="shared" si="5"/>
        <v>2216896.6922536897</v>
      </c>
      <c r="H13" s="729">
        <f t="shared" si="6"/>
        <v>2482924.2953241328</v>
      </c>
    </row>
    <row r="14" spans="1:8" ht="13.5" thickBot="1">
      <c r="A14" s="244">
        <v>8211</v>
      </c>
      <c r="B14" s="212">
        <f t="shared" si="0"/>
        <v>62.319705000000006</v>
      </c>
      <c r="C14" s="160">
        <f t="shared" si="1"/>
        <v>511707.09775500005</v>
      </c>
      <c r="D14" s="190">
        <f t="shared" si="2"/>
        <v>6.16</v>
      </c>
      <c r="E14" s="160">
        <f t="shared" si="3"/>
        <v>3152115.7221708004</v>
      </c>
      <c r="F14" s="190">
        <f t="shared" si="4"/>
        <v>1.4</v>
      </c>
      <c r="G14" s="160">
        <f t="shared" si="5"/>
        <v>4412962.0110391201</v>
      </c>
      <c r="H14" s="729">
        <f t="shared" si="6"/>
        <v>4942517.4523638152</v>
      </c>
    </row>
  </sheetData>
  <pageMargins left="0.7" right="0.7" top="0.75" bottom="0.75" header="0.3" footer="0.3"/>
  <pageSetup paperSize="9" scale="79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B1:K76"/>
  <sheetViews>
    <sheetView workbookViewId="0">
      <pane ySplit="1" topLeftCell="A2" activePane="bottomLeft" state="frozenSplit"/>
      <selection activeCell="N15" sqref="N15"/>
      <selection pane="bottomLeft" activeCell="M72" sqref="M72"/>
    </sheetView>
  </sheetViews>
  <sheetFormatPr defaultRowHeight="12"/>
  <cols>
    <col min="1" max="1" width="9.140625" style="665"/>
    <col min="2" max="2" width="14.5703125" style="670" customWidth="1"/>
    <col min="3" max="3" width="9.28515625" style="670" customWidth="1"/>
    <col min="4" max="4" width="11.85546875" style="670" customWidth="1"/>
    <col min="5" max="5" width="9.28515625" style="670" customWidth="1"/>
    <col min="6" max="6" width="12" style="670" customWidth="1"/>
    <col min="7" max="7" width="9.28515625" style="670" customWidth="1"/>
    <col min="8" max="8" width="10.28515625" style="670" customWidth="1"/>
    <col min="9" max="9" width="9.28515625" style="670" customWidth="1"/>
    <col min="10" max="10" width="10.5703125" style="670" customWidth="1"/>
    <col min="11" max="16384" width="9.140625" style="665"/>
  </cols>
  <sheetData>
    <row r="1" spans="2:11" ht="24">
      <c r="B1" s="397" t="s">
        <v>1086</v>
      </c>
      <c r="C1" s="397" t="s">
        <v>1087</v>
      </c>
      <c r="D1" s="397" t="s">
        <v>988</v>
      </c>
      <c r="E1" s="397" t="s">
        <v>989</v>
      </c>
      <c r="F1" s="397" t="s">
        <v>990</v>
      </c>
      <c r="G1" s="397" t="s">
        <v>991</v>
      </c>
      <c r="H1" s="397" t="s">
        <v>993</v>
      </c>
      <c r="I1" s="397" t="s">
        <v>992</v>
      </c>
      <c r="J1" s="397" t="s">
        <v>994</v>
      </c>
    </row>
    <row r="2" spans="2:11">
      <c r="B2" s="327"/>
      <c r="C2" s="327">
        <v>63.225200000000001</v>
      </c>
      <c r="D2" s="327"/>
      <c r="E2" s="327">
        <v>6.1380000000000008</v>
      </c>
      <c r="F2" s="327"/>
      <c r="G2" s="327">
        <v>1.2</v>
      </c>
      <c r="H2" s="327"/>
      <c r="I2" s="327"/>
      <c r="J2" s="327"/>
    </row>
    <row r="3" spans="2:11">
      <c r="B3" s="398">
        <v>256.5</v>
      </c>
      <c r="C3" s="666">
        <f>C2</f>
        <v>63.225200000000001</v>
      </c>
      <c r="D3" s="666">
        <f>B3*C3</f>
        <v>16217.263800000001</v>
      </c>
      <c r="E3" s="666">
        <f>E2</f>
        <v>6.1380000000000008</v>
      </c>
      <c r="F3" s="666">
        <f>D3*E3</f>
        <v>99541.565204400016</v>
      </c>
      <c r="G3" s="286">
        <f>G2</f>
        <v>1.2</v>
      </c>
      <c r="H3" s="286">
        <f>F3*G3</f>
        <v>119449.87824528001</v>
      </c>
      <c r="I3" s="286">
        <f t="shared" ref="I3:I25" si="0">H3*12/100</f>
        <v>14333.985389433601</v>
      </c>
      <c r="J3" s="667">
        <f>H3*1.12</f>
        <v>133783.86363471363</v>
      </c>
      <c r="K3" s="668"/>
    </row>
    <row r="4" spans="2:11">
      <c r="B4" s="669">
        <v>273.5</v>
      </c>
      <c r="C4" s="666">
        <f t="shared" ref="C4:C25" si="1">C3</f>
        <v>63.225200000000001</v>
      </c>
      <c r="D4" s="666">
        <f t="shared" ref="D4:D25" si="2">B4*C4</f>
        <v>17292.092199999999</v>
      </c>
      <c r="E4" s="666">
        <f t="shared" ref="E4:E25" si="3">E3</f>
        <v>6.1380000000000008</v>
      </c>
      <c r="F4" s="666">
        <f t="shared" ref="F4:F25" si="4">D4*E4</f>
        <v>106138.86192360001</v>
      </c>
      <c r="G4" s="286">
        <f t="shared" ref="G4:G25" si="5">G3</f>
        <v>1.2</v>
      </c>
      <c r="H4" s="286">
        <f t="shared" ref="H4:H25" si="6">F4*G4</f>
        <v>127366.63430832</v>
      </c>
      <c r="I4" s="286">
        <f t="shared" si="0"/>
        <v>15283.9961169984</v>
      </c>
      <c r="J4" s="667">
        <f t="shared" ref="J4:J67" si="7">H4*1.12</f>
        <v>142650.63042531841</v>
      </c>
    </row>
    <row r="5" spans="2:11">
      <c r="B5" s="669">
        <v>280</v>
      </c>
      <c r="C5" s="666">
        <f t="shared" si="1"/>
        <v>63.225200000000001</v>
      </c>
      <c r="D5" s="666">
        <f t="shared" si="2"/>
        <v>17703.056</v>
      </c>
      <c r="E5" s="666">
        <f t="shared" si="3"/>
        <v>6.1380000000000008</v>
      </c>
      <c r="F5" s="666">
        <f t="shared" si="4"/>
        <v>108661.35772800002</v>
      </c>
      <c r="G5" s="286">
        <f t="shared" si="5"/>
        <v>1.2</v>
      </c>
      <c r="H5" s="286">
        <f t="shared" si="6"/>
        <v>130393.62927360002</v>
      </c>
      <c r="I5" s="286">
        <f t="shared" si="0"/>
        <v>15647.235512832003</v>
      </c>
      <c r="J5" s="667">
        <f t="shared" si="7"/>
        <v>146040.86478643204</v>
      </c>
    </row>
    <row r="6" spans="2:11">
      <c r="B6" s="669">
        <v>302.5</v>
      </c>
      <c r="C6" s="666">
        <f t="shared" si="1"/>
        <v>63.225200000000001</v>
      </c>
      <c r="D6" s="666">
        <f t="shared" si="2"/>
        <v>19125.623</v>
      </c>
      <c r="E6" s="666">
        <f t="shared" si="3"/>
        <v>6.1380000000000008</v>
      </c>
      <c r="F6" s="666">
        <f t="shared" si="4"/>
        <v>117393.07397400001</v>
      </c>
      <c r="G6" s="286">
        <f t="shared" si="5"/>
        <v>1.2</v>
      </c>
      <c r="H6" s="286">
        <f t="shared" si="6"/>
        <v>140871.6887688</v>
      </c>
      <c r="I6" s="286">
        <f t="shared" si="0"/>
        <v>16904.602652255999</v>
      </c>
      <c r="J6" s="667">
        <f t="shared" si="7"/>
        <v>157776.29142105603</v>
      </c>
    </row>
    <row r="7" spans="2:11">
      <c r="B7" s="669">
        <v>302</v>
      </c>
      <c r="C7" s="666">
        <f t="shared" si="1"/>
        <v>63.225200000000001</v>
      </c>
      <c r="D7" s="666">
        <f t="shared" si="2"/>
        <v>19094.010399999999</v>
      </c>
      <c r="E7" s="666">
        <f t="shared" si="3"/>
        <v>6.1380000000000008</v>
      </c>
      <c r="F7" s="666">
        <f t="shared" si="4"/>
        <v>117199.0358352</v>
      </c>
      <c r="G7" s="286">
        <f t="shared" si="5"/>
        <v>1.2</v>
      </c>
      <c r="H7" s="286">
        <f t="shared" si="6"/>
        <v>140638.84300224</v>
      </c>
      <c r="I7" s="286">
        <f t="shared" si="0"/>
        <v>16876.661160268799</v>
      </c>
      <c r="J7" s="667">
        <f t="shared" si="7"/>
        <v>157515.50416250882</v>
      </c>
    </row>
    <row r="8" spans="2:11">
      <c r="B8" s="669">
        <v>326.5</v>
      </c>
      <c r="C8" s="666">
        <f t="shared" si="1"/>
        <v>63.225200000000001</v>
      </c>
      <c r="D8" s="666">
        <f t="shared" si="2"/>
        <v>20643.0278</v>
      </c>
      <c r="E8" s="666">
        <f t="shared" si="3"/>
        <v>6.1380000000000008</v>
      </c>
      <c r="F8" s="666">
        <f t="shared" si="4"/>
        <v>126706.90463640001</v>
      </c>
      <c r="G8" s="286">
        <f t="shared" si="5"/>
        <v>1.2</v>
      </c>
      <c r="H8" s="286">
        <f t="shared" si="6"/>
        <v>152048.28556367999</v>
      </c>
      <c r="I8" s="286">
        <f t="shared" si="0"/>
        <v>18245.794267641599</v>
      </c>
      <c r="J8" s="667">
        <f t="shared" si="7"/>
        <v>170294.07983132161</v>
      </c>
    </row>
    <row r="9" spans="2:11">
      <c r="B9" s="669">
        <v>381.5</v>
      </c>
      <c r="C9" s="666">
        <f t="shared" si="1"/>
        <v>63.225200000000001</v>
      </c>
      <c r="D9" s="666">
        <f t="shared" si="2"/>
        <v>24120.413800000002</v>
      </c>
      <c r="E9" s="666">
        <f t="shared" si="3"/>
        <v>6.1380000000000008</v>
      </c>
      <c r="F9" s="666">
        <f t="shared" si="4"/>
        <v>148051.09990440003</v>
      </c>
      <c r="G9" s="286">
        <f t="shared" si="5"/>
        <v>1.2</v>
      </c>
      <c r="H9" s="286">
        <f t="shared" si="6"/>
        <v>177661.31988528004</v>
      </c>
      <c r="I9" s="286">
        <f t="shared" si="0"/>
        <v>21319.358386233609</v>
      </c>
      <c r="J9" s="667">
        <f t="shared" si="7"/>
        <v>198980.67827151367</v>
      </c>
    </row>
    <row r="10" spans="2:11">
      <c r="B10" s="669">
        <v>409.5</v>
      </c>
      <c r="C10" s="666">
        <f t="shared" si="1"/>
        <v>63.225200000000001</v>
      </c>
      <c r="D10" s="666">
        <f t="shared" si="2"/>
        <v>25890.719400000002</v>
      </c>
      <c r="E10" s="666">
        <f t="shared" si="3"/>
        <v>6.1380000000000008</v>
      </c>
      <c r="F10" s="666">
        <f t="shared" si="4"/>
        <v>158917.23567720002</v>
      </c>
      <c r="G10" s="286">
        <f t="shared" si="5"/>
        <v>1.2</v>
      </c>
      <c r="H10" s="286">
        <f t="shared" si="6"/>
        <v>190700.68281264001</v>
      </c>
      <c r="I10" s="286">
        <f t="shared" si="0"/>
        <v>22884.081937516803</v>
      </c>
      <c r="J10" s="667">
        <f t="shared" si="7"/>
        <v>213584.76475015681</v>
      </c>
    </row>
    <row r="11" spans="2:11">
      <c r="B11" s="669">
        <v>417</v>
      </c>
      <c r="C11" s="666">
        <f t="shared" si="1"/>
        <v>63.225200000000001</v>
      </c>
      <c r="D11" s="666">
        <f t="shared" si="2"/>
        <v>26364.9084</v>
      </c>
      <c r="E11" s="666">
        <f t="shared" si="3"/>
        <v>6.1380000000000008</v>
      </c>
      <c r="F11" s="666">
        <f t="shared" si="4"/>
        <v>161827.80775920002</v>
      </c>
      <c r="G11" s="286">
        <f t="shared" si="5"/>
        <v>1.2</v>
      </c>
      <c r="H11" s="286">
        <f t="shared" si="6"/>
        <v>194193.36931104001</v>
      </c>
      <c r="I11" s="286">
        <f t="shared" si="0"/>
        <v>23303.204317324798</v>
      </c>
      <c r="J11" s="667">
        <f t="shared" si="7"/>
        <v>217496.57362836483</v>
      </c>
    </row>
    <row r="12" spans="2:11">
      <c r="B12" s="669">
        <v>430.5</v>
      </c>
      <c r="C12" s="666">
        <f t="shared" si="1"/>
        <v>63.225200000000001</v>
      </c>
      <c r="D12" s="666">
        <f t="shared" si="2"/>
        <v>27218.4486</v>
      </c>
      <c r="E12" s="666">
        <f t="shared" si="3"/>
        <v>6.1380000000000008</v>
      </c>
      <c r="F12" s="666">
        <f t="shared" si="4"/>
        <v>167066.83750680002</v>
      </c>
      <c r="G12" s="286">
        <f t="shared" si="5"/>
        <v>1.2</v>
      </c>
      <c r="H12" s="286">
        <f t="shared" si="6"/>
        <v>200480.20500816</v>
      </c>
      <c r="I12" s="286">
        <f t="shared" si="0"/>
        <v>24057.624600979201</v>
      </c>
      <c r="J12" s="667">
        <f t="shared" si="7"/>
        <v>224537.82960913921</v>
      </c>
    </row>
    <row r="13" spans="2:11">
      <c r="B13" s="669">
        <v>279</v>
      </c>
      <c r="C13" s="666">
        <f t="shared" si="1"/>
        <v>63.225200000000001</v>
      </c>
      <c r="D13" s="666">
        <f t="shared" si="2"/>
        <v>17639.8308</v>
      </c>
      <c r="E13" s="666">
        <f t="shared" si="3"/>
        <v>6.1380000000000008</v>
      </c>
      <c r="F13" s="666">
        <f t="shared" si="4"/>
        <v>108273.28145040001</v>
      </c>
      <c r="G13" s="286">
        <f t="shared" si="5"/>
        <v>1.2</v>
      </c>
      <c r="H13" s="286">
        <f t="shared" si="6"/>
        <v>129927.93774048</v>
      </c>
      <c r="I13" s="286">
        <f t="shared" si="0"/>
        <v>15591.3525288576</v>
      </c>
      <c r="J13" s="667">
        <f t="shared" si="7"/>
        <v>145519.29026933762</v>
      </c>
    </row>
    <row r="14" spans="2:11">
      <c r="B14" s="669">
        <v>300.5</v>
      </c>
      <c r="C14" s="666">
        <f t="shared" si="1"/>
        <v>63.225200000000001</v>
      </c>
      <c r="D14" s="666">
        <f t="shared" si="2"/>
        <v>18999.172600000002</v>
      </c>
      <c r="E14" s="666">
        <f t="shared" si="3"/>
        <v>6.1380000000000008</v>
      </c>
      <c r="F14" s="666">
        <f t="shared" si="4"/>
        <v>116616.92141880002</v>
      </c>
      <c r="G14" s="286">
        <f t="shared" si="5"/>
        <v>1.2</v>
      </c>
      <c r="H14" s="286">
        <f t="shared" si="6"/>
        <v>139940.30570256003</v>
      </c>
      <c r="I14" s="286">
        <f t="shared" si="0"/>
        <v>16792.836684307204</v>
      </c>
      <c r="J14" s="667">
        <f t="shared" si="7"/>
        <v>156733.14238686726</v>
      </c>
    </row>
    <row r="15" spans="2:11">
      <c r="B15" s="669">
        <v>341</v>
      </c>
      <c r="C15" s="666">
        <f t="shared" si="1"/>
        <v>63.225200000000001</v>
      </c>
      <c r="D15" s="666">
        <f t="shared" si="2"/>
        <v>21559.7932</v>
      </c>
      <c r="E15" s="666">
        <f t="shared" si="3"/>
        <v>6.1380000000000008</v>
      </c>
      <c r="F15" s="666">
        <f t="shared" si="4"/>
        <v>132334.01066160001</v>
      </c>
      <c r="G15" s="286">
        <f t="shared" si="5"/>
        <v>1.2</v>
      </c>
      <c r="H15" s="286">
        <f t="shared" si="6"/>
        <v>158800.81279392002</v>
      </c>
      <c r="I15" s="286">
        <f t="shared" si="0"/>
        <v>19056.097535270401</v>
      </c>
      <c r="J15" s="667">
        <f t="shared" si="7"/>
        <v>177856.91032919043</v>
      </c>
    </row>
    <row r="16" spans="2:11">
      <c r="B16" s="669">
        <v>365.5</v>
      </c>
      <c r="C16" s="666">
        <f t="shared" si="1"/>
        <v>63.225200000000001</v>
      </c>
      <c r="D16" s="666">
        <f t="shared" si="2"/>
        <v>23108.810600000001</v>
      </c>
      <c r="E16" s="666">
        <f t="shared" si="3"/>
        <v>6.1380000000000008</v>
      </c>
      <c r="F16" s="666">
        <f t="shared" si="4"/>
        <v>141841.87946280002</v>
      </c>
      <c r="G16" s="286">
        <f t="shared" si="5"/>
        <v>1.2</v>
      </c>
      <c r="H16" s="286">
        <f t="shared" si="6"/>
        <v>170210.25535536002</v>
      </c>
      <c r="I16" s="286">
        <f t="shared" si="0"/>
        <v>20425.230642643204</v>
      </c>
      <c r="J16" s="667">
        <f t="shared" si="7"/>
        <v>190635.48599800325</v>
      </c>
    </row>
    <row r="17" spans="2:10">
      <c r="B17" s="669">
        <v>446.5</v>
      </c>
      <c r="C17" s="666">
        <f t="shared" si="1"/>
        <v>63.225200000000001</v>
      </c>
      <c r="D17" s="666">
        <f t="shared" si="2"/>
        <v>28230.051800000001</v>
      </c>
      <c r="E17" s="666">
        <f t="shared" si="3"/>
        <v>6.1380000000000008</v>
      </c>
      <c r="F17" s="666">
        <f t="shared" si="4"/>
        <v>173276.05794840003</v>
      </c>
      <c r="G17" s="286">
        <f t="shared" si="5"/>
        <v>1.2</v>
      </c>
      <c r="H17" s="286">
        <f t="shared" si="6"/>
        <v>207931.26953808003</v>
      </c>
      <c r="I17" s="286">
        <f t="shared" si="0"/>
        <v>24951.752344569602</v>
      </c>
      <c r="J17" s="667">
        <f t="shared" si="7"/>
        <v>232883.02188264966</v>
      </c>
    </row>
    <row r="18" spans="2:10">
      <c r="B18" s="669">
        <v>481.5</v>
      </c>
      <c r="C18" s="666">
        <f t="shared" si="1"/>
        <v>63.225200000000001</v>
      </c>
      <c r="D18" s="666">
        <f t="shared" si="2"/>
        <v>30442.933799999999</v>
      </c>
      <c r="E18" s="666">
        <f t="shared" si="3"/>
        <v>6.1380000000000008</v>
      </c>
      <c r="F18" s="666">
        <f t="shared" si="4"/>
        <v>186858.72766440001</v>
      </c>
      <c r="G18" s="286">
        <f t="shared" si="5"/>
        <v>1.2</v>
      </c>
      <c r="H18" s="286">
        <f t="shared" si="6"/>
        <v>224230.47319727999</v>
      </c>
      <c r="I18" s="286">
        <f t="shared" si="0"/>
        <v>26907.656783673599</v>
      </c>
      <c r="J18" s="667">
        <f t="shared" si="7"/>
        <v>251138.12998095361</v>
      </c>
    </row>
    <row r="19" spans="2:10">
      <c r="B19" s="669">
        <v>502</v>
      </c>
      <c r="C19" s="666">
        <f t="shared" si="1"/>
        <v>63.225200000000001</v>
      </c>
      <c r="D19" s="666">
        <f t="shared" si="2"/>
        <v>31739.0504</v>
      </c>
      <c r="E19" s="666">
        <f t="shared" si="3"/>
        <v>6.1380000000000008</v>
      </c>
      <c r="F19" s="666">
        <f t="shared" si="4"/>
        <v>194814.29135520002</v>
      </c>
      <c r="G19" s="286">
        <f t="shared" si="5"/>
        <v>1.2</v>
      </c>
      <c r="H19" s="286">
        <f t="shared" si="6"/>
        <v>233777.14962624002</v>
      </c>
      <c r="I19" s="286">
        <f t="shared" si="0"/>
        <v>28053.257955148802</v>
      </c>
      <c r="J19" s="667">
        <f t="shared" si="7"/>
        <v>261830.40758138883</v>
      </c>
    </row>
    <row r="20" spans="2:10">
      <c r="B20" s="669">
        <v>539</v>
      </c>
      <c r="C20" s="666">
        <f t="shared" si="1"/>
        <v>63.225200000000001</v>
      </c>
      <c r="D20" s="666">
        <f t="shared" si="2"/>
        <v>34078.382799999999</v>
      </c>
      <c r="E20" s="666">
        <f t="shared" si="3"/>
        <v>6.1380000000000008</v>
      </c>
      <c r="F20" s="666">
        <f t="shared" si="4"/>
        <v>209173.11362640001</v>
      </c>
      <c r="G20" s="286">
        <f t="shared" si="5"/>
        <v>1.2</v>
      </c>
      <c r="H20" s="286">
        <f t="shared" si="6"/>
        <v>251007.73635168001</v>
      </c>
      <c r="I20" s="286">
        <f t="shared" si="0"/>
        <v>30120.928362201601</v>
      </c>
      <c r="J20" s="667">
        <f t="shared" si="7"/>
        <v>281128.66471388162</v>
      </c>
    </row>
    <row r="21" spans="2:10">
      <c r="B21" s="669">
        <v>565.5</v>
      </c>
      <c r="C21" s="666">
        <f t="shared" si="1"/>
        <v>63.225200000000001</v>
      </c>
      <c r="D21" s="666">
        <f t="shared" si="2"/>
        <v>35753.850599999998</v>
      </c>
      <c r="E21" s="666">
        <f t="shared" si="3"/>
        <v>6.1380000000000008</v>
      </c>
      <c r="F21" s="666">
        <f t="shared" si="4"/>
        <v>219457.13498280002</v>
      </c>
      <c r="G21" s="286">
        <f t="shared" si="5"/>
        <v>1.2</v>
      </c>
      <c r="H21" s="286">
        <f t="shared" si="6"/>
        <v>263348.56197936001</v>
      </c>
      <c r="I21" s="286">
        <f t="shared" si="0"/>
        <v>31601.827437523203</v>
      </c>
      <c r="J21" s="667">
        <f t="shared" si="7"/>
        <v>294950.38941688323</v>
      </c>
    </row>
    <row r="22" spans="2:10">
      <c r="B22" s="669">
        <v>66</v>
      </c>
      <c r="C22" s="666">
        <f t="shared" si="1"/>
        <v>63.225200000000001</v>
      </c>
      <c r="D22" s="666">
        <f t="shared" si="2"/>
        <v>4172.8631999999998</v>
      </c>
      <c r="E22" s="666">
        <f t="shared" si="3"/>
        <v>6.1380000000000008</v>
      </c>
      <c r="F22" s="666">
        <f t="shared" si="4"/>
        <v>25613.034321600004</v>
      </c>
      <c r="G22" s="286">
        <f t="shared" si="5"/>
        <v>1.2</v>
      </c>
      <c r="H22" s="286">
        <f t="shared" si="6"/>
        <v>30735.641185920002</v>
      </c>
      <c r="I22" s="286">
        <f t="shared" si="0"/>
        <v>3688.2769423104</v>
      </c>
      <c r="J22" s="667">
        <f t="shared" si="7"/>
        <v>34423.918128230405</v>
      </c>
    </row>
    <row r="23" spans="2:10">
      <c r="B23" s="669">
        <v>66</v>
      </c>
      <c r="C23" s="666">
        <f t="shared" si="1"/>
        <v>63.225200000000001</v>
      </c>
      <c r="D23" s="666">
        <f t="shared" si="2"/>
        <v>4172.8631999999998</v>
      </c>
      <c r="E23" s="666">
        <f t="shared" si="3"/>
        <v>6.1380000000000008</v>
      </c>
      <c r="F23" s="666">
        <f t="shared" si="4"/>
        <v>25613.034321600004</v>
      </c>
      <c r="G23" s="286">
        <f t="shared" si="5"/>
        <v>1.2</v>
      </c>
      <c r="H23" s="286">
        <f t="shared" si="6"/>
        <v>30735.641185920002</v>
      </c>
      <c r="I23" s="286">
        <f t="shared" si="0"/>
        <v>3688.2769423104</v>
      </c>
      <c r="J23" s="667">
        <f t="shared" si="7"/>
        <v>34423.918128230405</v>
      </c>
    </row>
    <row r="24" spans="2:10">
      <c r="B24" s="669">
        <v>80</v>
      </c>
      <c r="C24" s="666">
        <f t="shared" si="1"/>
        <v>63.225200000000001</v>
      </c>
      <c r="D24" s="666">
        <f t="shared" si="2"/>
        <v>5058.0159999999996</v>
      </c>
      <c r="E24" s="666">
        <f t="shared" si="3"/>
        <v>6.1380000000000008</v>
      </c>
      <c r="F24" s="666">
        <f t="shared" si="4"/>
        <v>31046.102208</v>
      </c>
      <c r="G24" s="286">
        <f t="shared" si="5"/>
        <v>1.2</v>
      </c>
      <c r="H24" s="286">
        <f t="shared" si="6"/>
        <v>37255.322649599999</v>
      </c>
      <c r="I24" s="286">
        <f t="shared" si="0"/>
        <v>4470.6387179519998</v>
      </c>
      <c r="J24" s="667">
        <f t="shared" si="7"/>
        <v>41725.961367552001</v>
      </c>
    </row>
    <row r="25" spans="2:10">
      <c r="B25" s="669">
        <v>80</v>
      </c>
      <c r="C25" s="666">
        <f t="shared" si="1"/>
        <v>63.225200000000001</v>
      </c>
      <c r="D25" s="666">
        <f t="shared" si="2"/>
        <v>5058.0159999999996</v>
      </c>
      <c r="E25" s="666">
        <f t="shared" si="3"/>
        <v>6.1380000000000008</v>
      </c>
      <c r="F25" s="666">
        <f t="shared" si="4"/>
        <v>31046.102208</v>
      </c>
      <c r="G25" s="286">
        <f t="shared" si="5"/>
        <v>1.2</v>
      </c>
      <c r="H25" s="286">
        <f t="shared" si="6"/>
        <v>37255.322649599999</v>
      </c>
      <c r="I25" s="286">
        <f t="shared" si="0"/>
        <v>4470.6387179519998</v>
      </c>
      <c r="J25" s="667">
        <f t="shared" si="7"/>
        <v>41725.961367552001</v>
      </c>
    </row>
    <row r="26" spans="2:10">
      <c r="J26" s="667">
        <f t="shared" si="7"/>
        <v>0</v>
      </c>
    </row>
    <row r="27" spans="2:10">
      <c r="B27" s="669">
        <v>321.5</v>
      </c>
      <c r="C27" s="666">
        <f>C2</f>
        <v>63.225200000000001</v>
      </c>
      <c r="D27" s="666">
        <f t="shared" ref="D27:D41" si="8">B27*C27</f>
        <v>20326.9018</v>
      </c>
      <c r="E27" s="666">
        <f>E2</f>
        <v>6.1380000000000008</v>
      </c>
      <c r="F27" s="666">
        <f t="shared" ref="F27:F41" si="9">D27*E27</f>
        <v>124766.52324840002</v>
      </c>
      <c r="G27" s="286">
        <f>G2</f>
        <v>1.2</v>
      </c>
      <c r="H27" s="286">
        <f t="shared" ref="H27:H41" si="10">F27*G27</f>
        <v>149719.82789808002</v>
      </c>
      <c r="I27" s="286">
        <f t="shared" ref="I27:I41" si="11">H27*12/100</f>
        <v>17966.379347769605</v>
      </c>
      <c r="J27" s="667">
        <f t="shared" si="7"/>
        <v>167686.20724584966</v>
      </c>
    </row>
    <row r="28" spans="2:10">
      <c r="B28" s="669">
        <v>331</v>
      </c>
      <c r="C28" s="666">
        <f t="shared" ref="C28:C41" si="12">C27</f>
        <v>63.225200000000001</v>
      </c>
      <c r="D28" s="666">
        <f t="shared" si="8"/>
        <v>20927.5412</v>
      </c>
      <c r="E28" s="666">
        <f t="shared" ref="E28:E41" si="13">E27</f>
        <v>6.1380000000000008</v>
      </c>
      <c r="F28" s="666">
        <f t="shared" si="9"/>
        <v>128453.24788560001</v>
      </c>
      <c r="G28" s="286">
        <f t="shared" ref="G28:G41" si="14">G27</f>
        <v>1.2</v>
      </c>
      <c r="H28" s="286">
        <f t="shared" si="10"/>
        <v>154143.89746271999</v>
      </c>
      <c r="I28" s="286">
        <f t="shared" si="11"/>
        <v>18497.2676955264</v>
      </c>
      <c r="J28" s="667">
        <f t="shared" si="7"/>
        <v>172641.16515824641</v>
      </c>
    </row>
    <row r="29" spans="2:10">
      <c r="B29" s="669">
        <v>341.5</v>
      </c>
      <c r="C29" s="666">
        <f t="shared" si="12"/>
        <v>63.225200000000001</v>
      </c>
      <c r="D29" s="666">
        <f t="shared" si="8"/>
        <v>21591.4058</v>
      </c>
      <c r="E29" s="666">
        <f t="shared" si="13"/>
        <v>6.1380000000000008</v>
      </c>
      <c r="F29" s="666">
        <f t="shared" si="9"/>
        <v>132528.04880040002</v>
      </c>
      <c r="G29" s="286">
        <f t="shared" si="14"/>
        <v>1.2</v>
      </c>
      <c r="H29" s="286">
        <f t="shared" si="10"/>
        <v>159033.65856048002</v>
      </c>
      <c r="I29" s="286">
        <f t="shared" si="11"/>
        <v>19084.039027257604</v>
      </c>
      <c r="J29" s="667">
        <f t="shared" si="7"/>
        <v>178117.69758773764</v>
      </c>
    </row>
    <row r="30" spans="2:10">
      <c r="B30" s="669">
        <v>365</v>
      </c>
      <c r="C30" s="666">
        <f t="shared" si="12"/>
        <v>63.225200000000001</v>
      </c>
      <c r="D30" s="666">
        <f t="shared" si="8"/>
        <v>23077.198</v>
      </c>
      <c r="E30" s="666">
        <f t="shared" si="13"/>
        <v>6.1380000000000008</v>
      </c>
      <c r="F30" s="666">
        <f t="shared" si="9"/>
        <v>141647.84132400001</v>
      </c>
      <c r="G30" s="286">
        <f t="shared" si="14"/>
        <v>1.2</v>
      </c>
      <c r="H30" s="286">
        <f t="shared" si="10"/>
        <v>169977.40958880002</v>
      </c>
      <c r="I30" s="286">
        <f t="shared" si="11"/>
        <v>20397.289150656001</v>
      </c>
      <c r="J30" s="667">
        <f t="shared" si="7"/>
        <v>190374.69873945604</v>
      </c>
    </row>
    <row r="31" spans="2:10" ht="12.75" thickBot="1">
      <c r="B31" s="669">
        <v>374.5</v>
      </c>
      <c r="C31" s="666">
        <f t="shared" si="12"/>
        <v>63.225200000000001</v>
      </c>
      <c r="D31" s="666">
        <f t="shared" si="8"/>
        <v>23677.8374</v>
      </c>
      <c r="E31" s="666">
        <f t="shared" si="13"/>
        <v>6.1380000000000008</v>
      </c>
      <c r="F31" s="666">
        <f t="shared" si="9"/>
        <v>145334.56596120002</v>
      </c>
      <c r="G31" s="286">
        <f t="shared" si="14"/>
        <v>1.2</v>
      </c>
      <c r="H31" s="286">
        <f t="shared" si="10"/>
        <v>174401.47915344001</v>
      </c>
      <c r="I31" s="286">
        <f t="shared" si="11"/>
        <v>20928.177498412802</v>
      </c>
      <c r="J31" s="667">
        <f t="shared" si="7"/>
        <v>195329.65665185283</v>
      </c>
    </row>
    <row r="32" spans="2:10">
      <c r="C32" s="671"/>
      <c r="D32" s="671"/>
      <c r="E32" s="671"/>
      <c r="F32" s="671"/>
      <c r="G32" s="283"/>
      <c r="H32" s="283"/>
      <c r="I32" s="283"/>
      <c r="J32" s="667">
        <f t="shared" si="7"/>
        <v>0</v>
      </c>
    </row>
    <row r="33" spans="2:10">
      <c r="B33" s="669">
        <v>161.5</v>
      </c>
      <c r="C33" s="666">
        <f>C31</f>
        <v>63.225200000000001</v>
      </c>
      <c r="D33" s="666">
        <f t="shared" si="8"/>
        <v>10210.8698</v>
      </c>
      <c r="E33" s="666">
        <f>E31</f>
        <v>6.1380000000000008</v>
      </c>
      <c r="F33" s="666">
        <f t="shared" si="9"/>
        <v>62674.318832400008</v>
      </c>
      <c r="G33" s="286">
        <f>G31</f>
        <v>1.2</v>
      </c>
      <c r="H33" s="286">
        <f t="shared" si="10"/>
        <v>75209.182598880012</v>
      </c>
      <c r="I33" s="286">
        <f t="shared" si="11"/>
        <v>9025.1019118656004</v>
      </c>
      <c r="J33" s="667">
        <f t="shared" si="7"/>
        <v>84234.284510745623</v>
      </c>
    </row>
    <row r="34" spans="2:10">
      <c r="B34" s="669">
        <v>176.5</v>
      </c>
      <c r="C34" s="666">
        <f t="shared" si="12"/>
        <v>63.225200000000001</v>
      </c>
      <c r="D34" s="666">
        <f t="shared" si="8"/>
        <v>11159.247800000001</v>
      </c>
      <c r="E34" s="666">
        <f t="shared" si="13"/>
        <v>6.1380000000000008</v>
      </c>
      <c r="F34" s="666">
        <f t="shared" si="9"/>
        <v>68495.46299640002</v>
      </c>
      <c r="G34" s="286">
        <f t="shared" si="14"/>
        <v>1.2</v>
      </c>
      <c r="H34" s="286">
        <f t="shared" si="10"/>
        <v>82194.555595680024</v>
      </c>
      <c r="I34" s="286">
        <f t="shared" si="11"/>
        <v>9863.3466714816022</v>
      </c>
      <c r="J34" s="667">
        <f t="shared" si="7"/>
        <v>92057.90226716164</v>
      </c>
    </row>
    <row r="35" spans="2:10">
      <c r="B35" s="669">
        <v>190.5</v>
      </c>
      <c r="C35" s="666">
        <f t="shared" si="12"/>
        <v>63.225200000000001</v>
      </c>
      <c r="D35" s="666">
        <f t="shared" si="8"/>
        <v>12044.400600000001</v>
      </c>
      <c r="E35" s="666">
        <f t="shared" si="13"/>
        <v>6.1380000000000008</v>
      </c>
      <c r="F35" s="666">
        <f t="shared" si="9"/>
        <v>73928.530882800012</v>
      </c>
      <c r="G35" s="286">
        <f t="shared" si="14"/>
        <v>1.2</v>
      </c>
      <c r="H35" s="286">
        <f t="shared" si="10"/>
        <v>88714.237059360006</v>
      </c>
      <c r="I35" s="286">
        <f t="shared" si="11"/>
        <v>10645.708447123201</v>
      </c>
      <c r="J35" s="667">
        <f t="shared" si="7"/>
        <v>99359.945506483215</v>
      </c>
    </row>
    <row r="36" spans="2:10">
      <c r="B36" s="669">
        <v>209.5</v>
      </c>
      <c r="C36" s="666">
        <f t="shared" si="12"/>
        <v>63.225200000000001</v>
      </c>
      <c r="D36" s="666">
        <f t="shared" si="8"/>
        <v>13245.679400000001</v>
      </c>
      <c r="E36" s="666">
        <f t="shared" si="13"/>
        <v>6.1380000000000008</v>
      </c>
      <c r="F36" s="666">
        <f t="shared" si="9"/>
        <v>81301.980157200014</v>
      </c>
      <c r="G36" s="286">
        <f t="shared" si="14"/>
        <v>1.2</v>
      </c>
      <c r="H36" s="286">
        <f t="shared" si="10"/>
        <v>97562.376188640017</v>
      </c>
      <c r="I36" s="286">
        <f t="shared" si="11"/>
        <v>11707.485142636802</v>
      </c>
      <c r="J36" s="667">
        <f t="shared" si="7"/>
        <v>109269.86133127683</v>
      </c>
    </row>
    <row r="37" spans="2:10">
      <c r="B37" s="669">
        <v>240.5</v>
      </c>
      <c r="C37" s="666">
        <f t="shared" si="12"/>
        <v>63.225200000000001</v>
      </c>
      <c r="D37" s="666">
        <f t="shared" si="8"/>
        <v>15205.660600000001</v>
      </c>
      <c r="E37" s="666">
        <f t="shared" si="13"/>
        <v>6.1380000000000008</v>
      </c>
      <c r="F37" s="666">
        <f t="shared" si="9"/>
        <v>93332.344762800014</v>
      </c>
      <c r="G37" s="286">
        <f t="shared" si="14"/>
        <v>1.2</v>
      </c>
      <c r="H37" s="286">
        <f t="shared" si="10"/>
        <v>111998.81371536001</v>
      </c>
      <c r="I37" s="286">
        <f t="shared" si="11"/>
        <v>13439.857645843202</v>
      </c>
      <c r="J37" s="667">
        <f t="shared" si="7"/>
        <v>125438.67136120322</v>
      </c>
    </row>
    <row r="38" spans="2:10">
      <c r="B38" s="669">
        <v>298</v>
      </c>
      <c r="C38" s="666">
        <f t="shared" si="12"/>
        <v>63.225200000000001</v>
      </c>
      <c r="D38" s="666">
        <f t="shared" si="8"/>
        <v>18841.1096</v>
      </c>
      <c r="E38" s="666">
        <f t="shared" si="13"/>
        <v>6.1380000000000008</v>
      </c>
      <c r="F38" s="666">
        <f t="shared" si="9"/>
        <v>115646.73072480001</v>
      </c>
      <c r="G38" s="286">
        <f t="shared" si="14"/>
        <v>1.2</v>
      </c>
      <c r="H38" s="286">
        <f t="shared" si="10"/>
        <v>138776.07686976</v>
      </c>
      <c r="I38" s="286">
        <f t="shared" si="11"/>
        <v>16653.129224371201</v>
      </c>
      <c r="J38" s="667">
        <f t="shared" si="7"/>
        <v>155429.20609413122</v>
      </c>
    </row>
    <row r="39" spans="2:10">
      <c r="B39" s="669">
        <v>317</v>
      </c>
      <c r="C39" s="666">
        <f t="shared" si="12"/>
        <v>63.225200000000001</v>
      </c>
      <c r="D39" s="666">
        <f t="shared" si="8"/>
        <v>20042.3884</v>
      </c>
      <c r="E39" s="666">
        <f t="shared" si="13"/>
        <v>6.1380000000000008</v>
      </c>
      <c r="F39" s="666">
        <f t="shared" si="9"/>
        <v>123020.17999920002</v>
      </c>
      <c r="G39" s="286">
        <f t="shared" si="14"/>
        <v>1.2</v>
      </c>
      <c r="H39" s="286">
        <f t="shared" si="10"/>
        <v>147624.21599904003</v>
      </c>
      <c r="I39" s="286">
        <f t="shared" si="11"/>
        <v>17714.905919884801</v>
      </c>
      <c r="J39" s="667">
        <f t="shared" si="7"/>
        <v>165339.12191892485</v>
      </c>
    </row>
    <row r="40" spans="2:10">
      <c r="B40" s="669">
        <v>355.5</v>
      </c>
      <c r="C40" s="666">
        <f t="shared" si="12"/>
        <v>63.225200000000001</v>
      </c>
      <c r="D40" s="666">
        <f t="shared" si="8"/>
        <v>22476.5586</v>
      </c>
      <c r="E40" s="666">
        <f t="shared" si="13"/>
        <v>6.1380000000000008</v>
      </c>
      <c r="F40" s="666">
        <f t="shared" si="9"/>
        <v>137961.11668680003</v>
      </c>
      <c r="G40" s="286">
        <f t="shared" si="14"/>
        <v>1.2</v>
      </c>
      <c r="H40" s="286">
        <f t="shared" si="10"/>
        <v>165553.34002416002</v>
      </c>
      <c r="I40" s="286">
        <f t="shared" si="11"/>
        <v>19866.400802899203</v>
      </c>
      <c r="J40" s="667">
        <f t="shared" si="7"/>
        <v>185419.74082705923</v>
      </c>
    </row>
    <row r="41" spans="2:10">
      <c r="B41" s="669">
        <v>368</v>
      </c>
      <c r="C41" s="666">
        <f t="shared" si="12"/>
        <v>63.225200000000001</v>
      </c>
      <c r="D41" s="666">
        <f t="shared" si="8"/>
        <v>23266.873599999999</v>
      </c>
      <c r="E41" s="666">
        <f t="shared" si="13"/>
        <v>6.1380000000000008</v>
      </c>
      <c r="F41" s="666">
        <f t="shared" si="9"/>
        <v>142812.07015680001</v>
      </c>
      <c r="G41" s="286">
        <f t="shared" si="14"/>
        <v>1.2</v>
      </c>
      <c r="H41" s="286">
        <f t="shared" si="10"/>
        <v>171374.48418816002</v>
      </c>
      <c r="I41" s="286">
        <f t="shared" si="11"/>
        <v>20564.938102579199</v>
      </c>
      <c r="J41" s="667">
        <f t="shared" si="7"/>
        <v>191939.42229073922</v>
      </c>
    </row>
    <row r="42" spans="2:10">
      <c r="J42" s="667">
        <f t="shared" si="7"/>
        <v>0</v>
      </c>
    </row>
    <row r="43" spans="2:10">
      <c r="B43" s="669">
        <v>335</v>
      </c>
      <c r="C43" s="666">
        <f t="shared" ref="C43:C48" si="15">C20</f>
        <v>63.225200000000001</v>
      </c>
      <c r="D43" s="666">
        <f t="shared" ref="D43:D59" si="16">B43*C43</f>
        <v>21180.441999999999</v>
      </c>
      <c r="E43" s="666">
        <f t="shared" ref="E43:E48" si="17">E20</f>
        <v>6.1380000000000008</v>
      </c>
      <c r="F43" s="666">
        <f t="shared" ref="F43:F59" si="18">D43*E43</f>
        <v>130005.55299600001</v>
      </c>
      <c r="G43" s="286">
        <f t="shared" ref="G43:G48" si="19">G20</f>
        <v>1.2</v>
      </c>
      <c r="H43" s="286">
        <f t="shared" ref="H43:H59" si="20">F43*G43</f>
        <v>156006.66359520002</v>
      </c>
      <c r="I43" s="286">
        <f t="shared" ref="I43:I59" si="21">H43*12/100</f>
        <v>18720.799631424001</v>
      </c>
      <c r="J43" s="667">
        <f t="shared" si="7"/>
        <v>174727.46322662404</v>
      </c>
    </row>
    <row r="44" spans="2:10">
      <c r="B44" s="669">
        <v>364</v>
      </c>
      <c r="C44" s="666">
        <f t="shared" si="15"/>
        <v>63.225200000000001</v>
      </c>
      <c r="D44" s="666">
        <f t="shared" si="16"/>
        <v>23013.9728</v>
      </c>
      <c r="E44" s="666">
        <f t="shared" si="17"/>
        <v>6.1380000000000008</v>
      </c>
      <c r="F44" s="666">
        <f t="shared" si="18"/>
        <v>141259.76504640002</v>
      </c>
      <c r="G44" s="286">
        <f t="shared" si="19"/>
        <v>1.2</v>
      </c>
      <c r="H44" s="286">
        <f t="shared" si="20"/>
        <v>169511.71805568002</v>
      </c>
      <c r="I44" s="286">
        <f t="shared" si="21"/>
        <v>20341.406166681601</v>
      </c>
      <c r="J44" s="667">
        <f t="shared" si="7"/>
        <v>189853.12422236163</v>
      </c>
    </row>
    <row r="45" spans="2:10">
      <c r="B45" s="669">
        <v>373.5</v>
      </c>
      <c r="C45" s="666">
        <f t="shared" si="15"/>
        <v>63.225200000000001</v>
      </c>
      <c r="D45" s="666">
        <f t="shared" si="16"/>
        <v>23614.6122</v>
      </c>
      <c r="E45" s="666">
        <f t="shared" si="17"/>
        <v>6.1380000000000008</v>
      </c>
      <c r="F45" s="666">
        <f t="shared" si="18"/>
        <v>144946.48968360003</v>
      </c>
      <c r="G45" s="286">
        <f t="shared" si="19"/>
        <v>1.2</v>
      </c>
      <c r="H45" s="286">
        <f t="shared" si="20"/>
        <v>173935.78762032001</v>
      </c>
      <c r="I45" s="286">
        <f t="shared" si="21"/>
        <v>20872.294514438403</v>
      </c>
      <c r="J45" s="667">
        <f t="shared" si="7"/>
        <v>194808.08213475844</v>
      </c>
    </row>
    <row r="46" spans="2:10">
      <c r="B46" s="669">
        <v>403</v>
      </c>
      <c r="C46" s="666">
        <f t="shared" si="15"/>
        <v>63.225200000000001</v>
      </c>
      <c r="D46" s="666">
        <f t="shared" si="16"/>
        <v>25479.7556</v>
      </c>
      <c r="E46" s="666">
        <f t="shared" si="17"/>
        <v>6.1380000000000008</v>
      </c>
      <c r="F46" s="666">
        <f t="shared" si="18"/>
        <v>156394.73987280001</v>
      </c>
      <c r="G46" s="286">
        <f t="shared" si="19"/>
        <v>1.2</v>
      </c>
      <c r="H46" s="286">
        <f t="shared" si="20"/>
        <v>187673.68784736001</v>
      </c>
      <c r="I46" s="286">
        <f t="shared" si="21"/>
        <v>22520.8425416832</v>
      </c>
      <c r="J46" s="667">
        <f t="shared" si="7"/>
        <v>210194.53038904324</v>
      </c>
    </row>
    <row r="47" spans="2:10">
      <c r="B47" s="669">
        <v>505.5</v>
      </c>
      <c r="C47" s="666">
        <f t="shared" si="15"/>
        <v>63.225200000000001</v>
      </c>
      <c r="D47" s="666">
        <f t="shared" si="16"/>
        <v>31960.338599999999</v>
      </c>
      <c r="E47" s="666">
        <f t="shared" si="17"/>
        <v>6.1380000000000008</v>
      </c>
      <c r="F47" s="666">
        <f t="shared" si="18"/>
        <v>196172.55832680003</v>
      </c>
      <c r="G47" s="286">
        <f t="shared" si="19"/>
        <v>1.2</v>
      </c>
      <c r="H47" s="286">
        <f t="shared" si="20"/>
        <v>235407.06999216005</v>
      </c>
      <c r="I47" s="286">
        <f t="shared" si="21"/>
        <v>28248.848399059203</v>
      </c>
      <c r="J47" s="667">
        <f t="shared" si="7"/>
        <v>263655.91839121928</v>
      </c>
    </row>
    <row r="48" spans="2:10">
      <c r="B48" s="669">
        <v>551</v>
      </c>
      <c r="C48" s="666">
        <f t="shared" si="15"/>
        <v>63.225200000000001</v>
      </c>
      <c r="D48" s="666">
        <f t="shared" si="16"/>
        <v>34837.085200000001</v>
      </c>
      <c r="E48" s="666">
        <f t="shared" si="17"/>
        <v>6.1380000000000008</v>
      </c>
      <c r="F48" s="666">
        <f t="shared" si="18"/>
        <v>213830.02895760004</v>
      </c>
      <c r="G48" s="286">
        <f t="shared" si="19"/>
        <v>1.2</v>
      </c>
      <c r="H48" s="286">
        <f t="shared" si="20"/>
        <v>256596.03474912004</v>
      </c>
      <c r="I48" s="286">
        <f t="shared" si="21"/>
        <v>30791.524169894405</v>
      </c>
      <c r="J48" s="667">
        <f t="shared" si="7"/>
        <v>287387.55891901447</v>
      </c>
    </row>
    <row r="49" spans="2:10" ht="12.75" thickBot="1">
      <c r="B49" s="669">
        <v>589.5</v>
      </c>
      <c r="C49" s="666">
        <f>C48</f>
        <v>63.225200000000001</v>
      </c>
      <c r="D49" s="666">
        <f t="shared" si="16"/>
        <v>37271.255400000002</v>
      </c>
      <c r="E49" s="666">
        <f>E48</f>
        <v>6.1380000000000008</v>
      </c>
      <c r="F49" s="666">
        <f t="shared" si="18"/>
        <v>228770.96564520005</v>
      </c>
      <c r="G49" s="286">
        <f>G48</f>
        <v>1.2</v>
      </c>
      <c r="H49" s="286">
        <f t="shared" si="20"/>
        <v>274525.15877424006</v>
      </c>
      <c r="I49" s="286">
        <f t="shared" si="21"/>
        <v>32943.019052908807</v>
      </c>
      <c r="J49" s="667">
        <f t="shared" si="7"/>
        <v>307468.17782714887</v>
      </c>
    </row>
    <row r="50" spans="2:10">
      <c r="C50" s="671"/>
      <c r="D50" s="671"/>
      <c r="E50" s="671"/>
      <c r="F50" s="671"/>
      <c r="G50" s="283"/>
      <c r="H50" s="283"/>
      <c r="I50" s="283"/>
      <c r="J50" s="667">
        <f t="shared" si="7"/>
        <v>0</v>
      </c>
    </row>
    <row r="51" spans="2:10">
      <c r="B51" s="669">
        <v>178.5</v>
      </c>
      <c r="C51" s="666">
        <f>C27</f>
        <v>63.225200000000001</v>
      </c>
      <c r="D51" s="666">
        <f t="shared" si="16"/>
        <v>11285.698200000001</v>
      </c>
      <c r="E51" s="666">
        <f>E27</f>
        <v>6.1380000000000008</v>
      </c>
      <c r="F51" s="666">
        <f t="shared" si="18"/>
        <v>69271.615551600014</v>
      </c>
      <c r="G51" s="286">
        <f>G27</f>
        <v>1.2</v>
      </c>
      <c r="H51" s="286">
        <f t="shared" si="20"/>
        <v>83125.938661920009</v>
      </c>
      <c r="I51" s="286">
        <f t="shared" si="21"/>
        <v>9975.112639430401</v>
      </c>
      <c r="J51" s="667">
        <f t="shared" si="7"/>
        <v>93101.051301350424</v>
      </c>
    </row>
    <row r="52" spans="2:10">
      <c r="B52" s="669">
        <v>195.5</v>
      </c>
      <c r="C52" s="666">
        <f>C28</f>
        <v>63.225200000000001</v>
      </c>
      <c r="D52" s="666">
        <f t="shared" si="16"/>
        <v>12360.526600000001</v>
      </c>
      <c r="E52" s="666">
        <f>E28</f>
        <v>6.1380000000000008</v>
      </c>
      <c r="F52" s="666">
        <f t="shared" si="18"/>
        <v>75868.912270800021</v>
      </c>
      <c r="G52" s="286">
        <f>G28</f>
        <v>1.2</v>
      </c>
      <c r="H52" s="286">
        <f t="shared" si="20"/>
        <v>91042.69472496002</v>
      </c>
      <c r="I52" s="286">
        <f t="shared" si="21"/>
        <v>10925.123366995202</v>
      </c>
      <c r="J52" s="667">
        <f t="shared" si="7"/>
        <v>101967.81809195523</v>
      </c>
    </row>
    <row r="53" spans="2:10">
      <c r="B53" s="669">
        <v>208.5</v>
      </c>
      <c r="C53" s="666">
        <f>C29</f>
        <v>63.225200000000001</v>
      </c>
      <c r="D53" s="666">
        <f t="shared" si="16"/>
        <v>13182.4542</v>
      </c>
      <c r="E53" s="666">
        <f>E29</f>
        <v>6.1380000000000008</v>
      </c>
      <c r="F53" s="666">
        <f t="shared" si="18"/>
        <v>80913.90387960001</v>
      </c>
      <c r="G53" s="286">
        <f>G29</f>
        <v>1.2</v>
      </c>
      <c r="H53" s="286">
        <f t="shared" si="20"/>
        <v>97096.684655520003</v>
      </c>
      <c r="I53" s="286">
        <f t="shared" si="21"/>
        <v>11651.602158662399</v>
      </c>
      <c r="J53" s="667">
        <f t="shared" si="7"/>
        <v>108748.28681418241</v>
      </c>
    </row>
    <row r="54" spans="2:10">
      <c r="B54" s="669">
        <v>226.5</v>
      </c>
      <c r="C54" s="666">
        <f>C30</f>
        <v>63.225200000000001</v>
      </c>
      <c r="D54" s="666">
        <f t="shared" si="16"/>
        <v>14320.507799999999</v>
      </c>
      <c r="E54" s="666">
        <f>E30</f>
        <v>6.1380000000000008</v>
      </c>
      <c r="F54" s="666">
        <f t="shared" si="18"/>
        <v>87899.276876400007</v>
      </c>
      <c r="G54" s="286">
        <f>G30</f>
        <v>1.2</v>
      </c>
      <c r="H54" s="286">
        <f t="shared" si="20"/>
        <v>105479.13225168</v>
      </c>
      <c r="I54" s="286">
        <f t="shared" si="21"/>
        <v>12657.495870201599</v>
      </c>
      <c r="J54" s="667">
        <f t="shared" si="7"/>
        <v>118136.62812188161</v>
      </c>
    </row>
    <row r="55" spans="2:10">
      <c r="B55" s="669">
        <v>237</v>
      </c>
      <c r="C55" s="666">
        <f>C31</f>
        <v>63.225200000000001</v>
      </c>
      <c r="D55" s="666">
        <f t="shared" si="16"/>
        <v>14984.3724</v>
      </c>
      <c r="E55" s="666">
        <f>E31</f>
        <v>6.1380000000000008</v>
      </c>
      <c r="F55" s="666">
        <f t="shared" si="18"/>
        <v>91974.077791200019</v>
      </c>
      <c r="G55" s="286">
        <f>G31</f>
        <v>1.2</v>
      </c>
      <c r="H55" s="286">
        <f t="shared" si="20"/>
        <v>110368.89334944003</v>
      </c>
      <c r="I55" s="286">
        <f t="shared" si="21"/>
        <v>13244.267201932804</v>
      </c>
      <c r="J55" s="667">
        <f t="shared" si="7"/>
        <v>123613.16055137284</v>
      </c>
    </row>
    <row r="56" spans="2:10">
      <c r="B56" s="669">
        <v>252</v>
      </c>
      <c r="C56" s="666">
        <f>C55</f>
        <v>63.225200000000001</v>
      </c>
      <c r="D56" s="666">
        <f t="shared" si="16"/>
        <v>15932.750400000001</v>
      </c>
      <c r="E56" s="666">
        <f>E55</f>
        <v>6.1380000000000008</v>
      </c>
      <c r="F56" s="666">
        <f t="shared" si="18"/>
        <v>97795.221955200017</v>
      </c>
      <c r="G56" s="286">
        <f>G55</f>
        <v>1.2</v>
      </c>
      <c r="H56" s="286">
        <f t="shared" si="20"/>
        <v>117354.26634624002</v>
      </c>
      <c r="I56" s="286">
        <f t="shared" si="21"/>
        <v>14082.511961548804</v>
      </c>
      <c r="J56" s="667">
        <f t="shared" si="7"/>
        <v>131436.77830778883</v>
      </c>
    </row>
    <row r="57" spans="2:10">
      <c r="B57" s="669">
        <v>270</v>
      </c>
      <c r="C57" s="666">
        <f>C33</f>
        <v>63.225200000000001</v>
      </c>
      <c r="D57" s="666">
        <f t="shared" si="16"/>
        <v>17070.804</v>
      </c>
      <c r="E57" s="666">
        <f>E33</f>
        <v>6.1380000000000008</v>
      </c>
      <c r="F57" s="666">
        <f t="shared" si="18"/>
        <v>104780.59495200001</v>
      </c>
      <c r="G57" s="286">
        <f>G56</f>
        <v>1.2</v>
      </c>
      <c r="H57" s="286">
        <f t="shared" si="20"/>
        <v>125736.71394240001</v>
      </c>
      <c r="I57" s="286">
        <f t="shared" si="21"/>
        <v>15088.405673088</v>
      </c>
      <c r="J57" s="667">
        <f t="shared" si="7"/>
        <v>140825.11961548802</v>
      </c>
    </row>
    <row r="58" spans="2:10">
      <c r="B58" s="669">
        <v>291.5</v>
      </c>
      <c r="C58" s="666">
        <f>C34</f>
        <v>63.225200000000001</v>
      </c>
      <c r="D58" s="666">
        <f t="shared" si="16"/>
        <v>18430.145800000002</v>
      </c>
      <c r="E58" s="666">
        <f>E34</f>
        <v>6.1380000000000008</v>
      </c>
      <c r="F58" s="666">
        <f t="shared" si="18"/>
        <v>113124.23492040002</v>
      </c>
      <c r="G58" s="286">
        <f>G57</f>
        <v>1.2</v>
      </c>
      <c r="H58" s="286">
        <f t="shared" si="20"/>
        <v>135749.08190448003</v>
      </c>
      <c r="I58" s="286">
        <f t="shared" si="21"/>
        <v>16289.889828537605</v>
      </c>
      <c r="J58" s="667">
        <f t="shared" si="7"/>
        <v>152038.97173301765</v>
      </c>
    </row>
    <row r="59" spans="2:10">
      <c r="B59" s="669">
        <v>307.5</v>
      </c>
      <c r="C59" s="666">
        <f>C35</f>
        <v>63.225200000000001</v>
      </c>
      <c r="D59" s="666">
        <f t="shared" si="16"/>
        <v>19441.749</v>
      </c>
      <c r="E59" s="666">
        <f>E35</f>
        <v>6.1380000000000008</v>
      </c>
      <c r="F59" s="666">
        <f t="shared" si="18"/>
        <v>119333.45536200001</v>
      </c>
      <c r="G59" s="286">
        <f>G58</f>
        <v>1.2</v>
      </c>
      <c r="H59" s="286">
        <f t="shared" si="20"/>
        <v>143200.1464344</v>
      </c>
      <c r="I59" s="286">
        <f t="shared" si="21"/>
        <v>17184.017572127999</v>
      </c>
      <c r="J59" s="667">
        <f t="shared" si="7"/>
        <v>160384.16400652801</v>
      </c>
    </row>
    <row r="60" spans="2:10">
      <c r="J60" s="667">
        <f t="shared" si="7"/>
        <v>0</v>
      </c>
    </row>
    <row r="61" spans="2:10">
      <c r="B61" s="669">
        <v>30</v>
      </c>
      <c r="C61" s="666">
        <f t="shared" ref="C61:C72" si="22">C37</f>
        <v>63.225200000000001</v>
      </c>
      <c r="D61" s="666">
        <f t="shared" ref="D61:D71" si="23">B61*C61</f>
        <v>1896.7560000000001</v>
      </c>
      <c r="E61" s="666">
        <f t="shared" ref="E61:E72" si="24">E37</f>
        <v>6.1380000000000008</v>
      </c>
      <c r="F61" s="666">
        <f t="shared" ref="F61:F71" si="25">D61*E61</f>
        <v>11642.288328000002</v>
      </c>
      <c r="G61" s="286">
        <f>G59</f>
        <v>1.2</v>
      </c>
      <c r="H61" s="286">
        <f t="shared" ref="H61:H71" si="26">F61*G61</f>
        <v>13970.745993600003</v>
      </c>
      <c r="I61" s="286">
        <f t="shared" ref="I61:I71" si="27">H61*12/100</f>
        <v>1676.4895192320005</v>
      </c>
      <c r="J61" s="667">
        <f t="shared" si="7"/>
        <v>15647.235512832005</v>
      </c>
    </row>
    <row r="62" spans="2:10">
      <c r="B62" s="669">
        <v>20</v>
      </c>
      <c r="C62" s="666">
        <f t="shared" si="22"/>
        <v>63.225200000000001</v>
      </c>
      <c r="D62" s="666">
        <f t="shared" si="23"/>
        <v>1264.5039999999999</v>
      </c>
      <c r="E62" s="666">
        <f t="shared" si="24"/>
        <v>6.1380000000000008</v>
      </c>
      <c r="F62" s="666">
        <f t="shared" si="25"/>
        <v>7761.5255520000001</v>
      </c>
      <c r="G62" s="286">
        <f t="shared" ref="G62:G72" si="28">G61</f>
        <v>1.2</v>
      </c>
      <c r="H62" s="286">
        <f t="shared" si="26"/>
        <v>9313.8306623999997</v>
      </c>
      <c r="I62" s="286">
        <f t="shared" si="27"/>
        <v>1117.6596794879999</v>
      </c>
      <c r="J62" s="667">
        <f t="shared" si="7"/>
        <v>10431.490341888</v>
      </c>
    </row>
    <row r="63" spans="2:10">
      <c r="B63" s="669">
        <v>47.5</v>
      </c>
      <c r="C63" s="666">
        <f t="shared" si="22"/>
        <v>63.225200000000001</v>
      </c>
      <c r="D63" s="666">
        <f t="shared" si="23"/>
        <v>3003.1970000000001</v>
      </c>
      <c r="E63" s="666">
        <f t="shared" si="24"/>
        <v>6.1380000000000008</v>
      </c>
      <c r="F63" s="666">
        <f t="shared" si="25"/>
        <v>18433.623186000004</v>
      </c>
      <c r="G63" s="286">
        <f t="shared" si="28"/>
        <v>1.2</v>
      </c>
      <c r="H63" s="286">
        <f t="shared" si="26"/>
        <v>22120.347823200005</v>
      </c>
      <c r="I63" s="286">
        <f t="shared" si="27"/>
        <v>2654.4417387840008</v>
      </c>
      <c r="J63" s="667">
        <f t="shared" si="7"/>
        <v>24774.789561984009</v>
      </c>
    </row>
    <row r="64" spans="2:10">
      <c r="B64" s="669">
        <v>40</v>
      </c>
      <c r="C64" s="666">
        <f t="shared" si="22"/>
        <v>63.225200000000001</v>
      </c>
      <c r="D64" s="666">
        <f t="shared" si="23"/>
        <v>2529.0079999999998</v>
      </c>
      <c r="E64" s="666">
        <f t="shared" si="24"/>
        <v>6.1380000000000008</v>
      </c>
      <c r="F64" s="666">
        <f t="shared" si="25"/>
        <v>15523.051104</v>
      </c>
      <c r="G64" s="286">
        <f t="shared" si="28"/>
        <v>1.2</v>
      </c>
      <c r="H64" s="286">
        <f t="shared" si="26"/>
        <v>18627.661324799999</v>
      </c>
      <c r="I64" s="286">
        <f t="shared" si="27"/>
        <v>2235.3193589759999</v>
      </c>
      <c r="J64" s="667">
        <f t="shared" si="7"/>
        <v>20862.980683776001</v>
      </c>
    </row>
    <row r="65" spans="2:10">
      <c r="B65" s="669">
        <v>225</v>
      </c>
      <c r="C65" s="666">
        <f t="shared" si="22"/>
        <v>63.225200000000001</v>
      </c>
      <c r="D65" s="666">
        <f t="shared" si="23"/>
        <v>14225.67</v>
      </c>
      <c r="E65" s="666">
        <f t="shared" si="24"/>
        <v>6.1380000000000008</v>
      </c>
      <c r="F65" s="666">
        <f t="shared" si="25"/>
        <v>87317.162460000007</v>
      </c>
      <c r="G65" s="286">
        <f t="shared" si="28"/>
        <v>1.2</v>
      </c>
      <c r="H65" s="286">
        <f t="shared" si="26"/>
        <v>104780.594952</v>
      </c>
      <c r="I65" s="286">
        <f t="shared" si="27"/>
        <v>12573.67139424</v>
      </c>
      <c r="J65" s="667">
        <f t="shared" si="7"/>
        <v>117354.26634624001</v>
      </c>
    </row>
    <row r="66" spans="2:10">
      <c r="B66" s="669">
        <v>275</v>
      </c>
      <c r="C66" s="666">
        <f>C65</f>
        <v>63.225200000000001</v>
      </c>
      <c r="D66" s="666">
        <f t="shared" si="23"/>
        <v>17386.93</v>
      </c>
      <c r="E66" s="666">
        <f>E65</f>
        <v>6.1380000000000008</v>
      </c>
      <c r="F66" s="666">
        <f t="shared" si="25"/>
        <v>106720.97634000001</v>
      </c>
      <c r="G66" s="286">
        <f t="shared" si="28"/>
        <v>1.2</v>
      </c>
      <c r="H66" s="286">
        <f t="shared" si="26"/>
        <v>128065.171608</v>
      </c>
      <c r="I66" s="286">
        <f t="shared" si="27"/>
        <v>15367.820592960001</v>
      </c>
      <c r="J66" s="667">
        <f t="shared" si="7"/>
        <v>143432.99220096003</v>
      </c>
    </row>
    <row r="67" spans="2:10">
      <c r="B67" s="669">
        <v>50</v>
      </c>
      <c r="C67" s="666">
        <f t="shared" si="22"/>
        <v>63.225200000000001</v>
      </c>
      <c r="D67" s="666">
        <f t="shared" si="23"/>
        <v>3161.26</v>
      </c>
      <c r="E67" s="666">
        <f t="shared" si="24"/>
        <v>6.1380000000000008</v>
      </c>
      <c r="F67" s="666">
        <f t="shared" si="25"/>
        <v>19403.813880000005</v>
      </c>
      <c r="G67" s="286">
        <f t="shared" si="28"/>
        <v>1.2</v>
      </c>
      <c r="H67" s="286">
        <f t="shared" si="26"/>
        <v>23284.576656000005</v>
      </c>
      <c r="I67" s="286">
        <f t="shared" si="27"/>
        <v>2794.1491987200006</v>
      </c>
      <c r="J67" s="667">
        <f t="shared" si="7"/>
        <v>26078.725854720007</v>
      </c>
    </row>
    <row r="68" spans="2:10">
      <c r="B68" s="669">
        <v>20</v>
      </c>
      <c r="C68" s="666">
        <f t="shared" si="22"/>
        <v>63.225200000000001</v>
      </c>
      <c r="D68" s="666">
        <f t="shared" si="23"/>
        <v>1264.5039999999999</v>
      </c>
      <c r="E68" s="666">
        <f t="shared" si="24"/>
        <v>6.1380000000000008</v>
      </c>
      <c r="F68" s="666">
        <f t="shared" si="25"/>
        <v>7761.5255520000001</v>
      </c>
      <c r="G68" s="286">
        <f t="shared" si="28"/>
        <v>1.2</v>
      </c>
      <c r="H68" s="286">
        <f t="shared" si="26"/>
        <v>9313.8306623999997</v>
      </c>
      <c r="I68" s="286">
        <f t="shared" si="27"/>
        <v>1117.6596794879999</v>
      </c>
      <c r="J68" s="667">
        <f t="shared" ref="J68:J76" si="29">H68*1.12</f>
        <v>10431.490341888</v>
      </c>
    </row>
    <row r="69" spans="2:10">
      <c r="B69" s="669">
        <v>50</v>
      </c>
      <c r="C69" s="666">
        <f t="shared" si="22"/>
        <v>63.225200000000001</v>
      </c>
      <c r="D69" s="666">
        <f t="shared" si="23"/>
        <v>3161.26</v>
      </c>
      <c r="E69" s="666">
        <f t="shared" si="24"/>
        <v>6.1380000000000008</v>
      </c>
      <c r="F69" s="666">
        <f t="shared" si="25"/>
        <v>19403.813880000005</v>
      </c>
      <c r="G69" s="286">
        <f t="shared" si="28"/>
        <v>1.2</v>
      </c>
      <c r="H69" s="286">
        <f t="shared" si="26"/>
        <v>23284.576656000005</v>
      </c>
      <c r="I69" s="286">
        <f t="shared" si="27"/>
        <v>2794.1491987200006</v>
      </c>
      <c r="J69" s="667">
        <f t="shared" si="29"/>
        <v>26078.725854720007</v>
      </c>
    </row>
    <row r="70" spans="2:10">
      <c r="B70" s="669">
        <v>75</v>
      </c>
      <c r="C70" s="666">
        <f t="shared" si="22"/>
        <v>63.225200000000001</v>
      </c>
      <c r="D70" s="666">
        <f t="shared" si="23"/>
        <v>4741.8900000000003</v>
      </c>
      <c r="E70" s="666">
        <f t="shared" si="24"/>
        <v>6.1380000000000008</v>
      </c>
      <c r="F70" s="666">
        <f t="shared" si="25"/>
        <v>29105.720820000006</v>
      </c>
      <c r="G70" s="286">
        <f t="shared" si="28"/>
        <v>1.2</v>
      </c>
      <c r="H70" s="286">
        <f t="shared" si="26"/>
        <v>34926.864984000007</v>
      </c>
      <c r="I70" s="286">
        <f t="shared" si="27"/>
        <v>4191.223798080001</v>
      </c>
      <c r="J70" s="667">
        <f t="shared" si="29"/>
        <v>39118.088782080013</v>
      </c>
    </row>
    <row r="71" spans="2:10">
      <c r="B71" s="669">
        <v>137.5</v>
      </c>
      <c r="C71" s="666">
        <f t="shared" si="22"/>
        <v>63.225200000000001</v>
      </c>
      <c r="D71" s="666">
        <f t="shared" si="23"/>
        <v>8693.4650000000001</v>
      </c>
      <c r="E71" s="666">
        <f t="shared" si="24"/>
        <v>6.1380000000000008</v>
      </c>
      <c r="F71" s="666">
        <f t="shared" si="25"/>
        <v>53360.488170000004</v>
      </c>
      <c r="G71" s="286">
        <f t="shared" si="28"/>
        <v>1.2</v>
      </c>
      <c r="H71" s="286">
        <f t="shared" si="26"/>
        <v>64032.585804000002</v>
      </c>
      <c r="I71" s="286">
        <f t="shared" si="27"/>
        <v>7683.9102964800004</v>
      </c>
      <c r="J71" s="667">
        <f t="shared" si="29"/>
        <v>71716.496100480013</v>
      </c>
    </row>
    <row r="72" spans="2:10">
      <c r="B72" s="669">
        <v>142.5</v>
      </c>
      <c r="C72" s="666">
        <f t="shared" si="22"/>
        <v>63.225200000000001</v>
      </c>
      <c r="D72" s="666">
        <f>B72*C72</f>
        <v>9009.5910000000003</v>
      </c>
      <c r="E72" s="666">
        <f t="shared" si="24"/>
        <v>6.1380000000000008</v>
      </c>
      <c r="F72" s="666">
        <f>D72*E72</f>
        <v>55300.869558000006</v>
      </c>
      <c r="G72" s="286">
        <f t="shared" si="28"/>
        <v>1.2</v>
      </c>
      <c r="H72" s="286">
        <f>F72*G72</f>
        <v>66361.043469600001</v>
      </c>
      <c r="I72" s="286">
        <f>H72*12/100</f>
        <v>7963.3252163520001</v>
      </c>
      <c r="J72" s="667">
        <f t="shared" si="29"/>
        <v>74324.368685952009</v>
      </c>
    </row>
    <row r="73" spans="2:10">
      <c r="J73" s="667">
        <f t="shared" si="29"/>
        <v>0</v>
      </c>
    </row>
    <row r="74" spans="2:10">
      <c r="B74" s="669">
        <v>36.659999999999997</v>
      </c>
      <c r="C74" s="666">
        <v>75</v>
      </c>
      <c r="D74" s="666">
        <f>B74*C74</f>
        <v>2749.4999999999995</v>
      </c>
      <c r="E74" s="666">
        <f>E71</f>
        <v>6.1380000000000008</v>
      </c>
      <c r="F74" s="666">
        <f>D74*E74</f>
        <v>16876.431</v>
      </c>
      <c r="G74" s="286">
        <f>G71</f>
        <v>1.2</v>
      </c>
      <c r="H74" s="286">
        <f>F74*G74</f>
        <v>20251.717199999999</v>
      </c>
      <c r="I74" s="286">
        <f>H74*12/100</f>
        <v>2430.206064</v>
      </c>
      <c r="J74" s="667">
        <f t="shared" si="29"/>
        <v>22681.923264000001</v>
      </c>
    </row>
    <row r="75" spans="2:10">
      <c r="B75" s="669">
        <v>39.01</v>
      </c>
      <c r="C75" s="666">
        <v>75</v>
      </c>
      <c r="D75" s="666">
        <f>B75*C75</f>
        <v>2925.75</v>
      </c>
      <c r="E75" s="666">
        <f>E51</f>
        <v>6.1380000000000008</v>
      </c>
      <c r="F75" s="666">
        <f>D75*E75</f>
        <v>17958.253500000003</v>
      </c>
      <c r="G75" s="286">
        <f>G74</f>
        <v>1.2</v>
      </c>
      <c r="H75" s="286">
        <f>F75*G75</f>
        <v>21549.904200000001</v>
      </c>
      <c r="I75" s="286">
        <f>H75*12/100</f>
        <v>2585.9885039999999</v>
      </c>
      <c r="J75" s="667">
        <f t="shared" si="29"/>
        <v>24135.892704000002</v>
      </c>
    </row>
    <row r="76" spans="2:10">
      <c r="B76" s="669">
        <v>43.71</v>
      </c>
      <c r="C76" s="666">
        <v>75</v>
      </c>
      <c r="D76" s="666">
        <f>B76*C76</f>
        <v>3278.25</v>
      </c>
      <c r="E76" s="666">
        <f>E52</f>
        <v>6.1380000000000008</v>
      </c>
      <c r="F76" s="666">
        <f>D76*E76</f>
        <v>20121.898500000003</v>
      </c>
      <c r="G76" s="286">
        <f>G75</f>
        <v>1.2</v>
      </c>
      <c r="H76" s="286">
        <f>F76*G76</f>
        <v>24146.278200000004</v>
      </c>
      <c r="I76" s="286">
        <f>H76*12/100</f>
        <v>2897.5533840000007</v>
      </c>
      <c r="J76" s="667">
        <f t="shared" si="29"/>
        <v>27043.831584000007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/>
  </sheetPr>
  <dimension ref="A1:H74"/>
  <sheetViews>
    <sheetView view="pageBreakPreview" zoomScale="85" zoomScaleNormal="100" zoomScaleSheetLayoutView="85" workbookViewId="0">
      <pane ySplit="1" topLeftCell="A47" activePane="bottomLeft" state="frozen"/>
      <selection activeCell="J1" sqref="J1:J2"/>
      <selection pane="bottomLeft" activeCell="J10" sqref="J10"/>
    </sheetView>
  </sheetViews>
  <sheetFormatPr defaultRowHeight="12.75"/>
  <cols>
    <col min="1" max="2" width="9.140625" style="546"/>
    <col min="3" max="3" width="10.140625" style="546" customWidth="1"/>
    <col min="4" max="4" width="9.140625" style="546"/>
    <col min="5" max="5" width="10.7109375" style="546" customWidth="1"/>
    <col min="6" max="6" width="9.140625" style="546"/>
    <col min="7" max="7" width="12" style="546" customWidth="1"/>
    <col min="8" max="8" width="15.7109375" style="546" customWidth="1"/>
    <col min="9" max="16384" width="9.140625" style="546"/>
  </cols>
  <sheetData>
    <row r="1" spans="1:8" ht="23.25" thickBot="1">
      <c r="A1" s="182" t="s">
        <v>986</v>
      </c>
      <c r="B1" s="183" t="s">
        <v>987</v>
      </c>
      <c r="C1" s="183" t="s">
        <v>988</v>
      </c>
      <c r="D1" s="183" t="s">
        <v>989</v>
      </c>
      <c r="E1" s="184" t="s">
        <v>990</v>
      </c>
      <c r="F1" s="184" t="s">
        <v>991</v>
      </c>
      <c r="G1" s="184" t="s">
        <v>993</v>
      </c>
      <c r="H1" s="184" t="s">
        <v>2239</v>
      </c>
    </row>
    <row r="2" spans="1:8" ht="13.5" thickBot="1">
      <c r="A2" s="211"/>
      <c r="B2" s="212">
        <f>РФ!J11</f>
        <v>62.319705000000006</v>
      </c>
      <c r="C2" s="212"/>
      <c r="D2" s="212">
        <f>KZT!I3</f>
        <v>6.16</v>
      </c>
      <c r="E2" s="213"/>
      <c r="F2" s="213">
        <v>1.25</v>
      </c>
      <c r="G2" s="213"/>
      <c r="H2" s="213"/>
    </row>
    <row r="3" spans="1:8" ht="13.5" thickBot="1">
      <c r="A3" s="571">
        <v>2891.7000000000003</v>
      </c>
      <c r="B3" s="190">
        <f>B2</f>
        <v>62.319705000000006</v>
      </c>
      <c r="C3" s="190">
        <f>A3*B3</f>
        <v>180209.89094850005</v>
      </c>
      <c r="D3" s="213">
        <f>D2</f>
        <v>6.16</v>
      </c>
      <c r="E3" s="190">
        <f>C3*D3</f>
        <v>1110092.9282427602</v>
      </c>
      <c r="F3" s="190">
        <f>F2</f>
        <v>1.25</v>
      </c>
      <c r="G3" s="190">
        <f>E3*F3</f>
        <v>1387616.1603034502</v>
      </c>
      <c r="H3" s="572">
        <f>G3*1.12</f>
        <v>1554130.0995398643</v>
      </c>
    </row>
    <row r="4" spans="1:8" ht="13.5" thickBot="1">
      <c r="A4" s="573">
        <v>4649.16</v>
      </c>
      <c r="B4" s="190">
        <f t="shared" ref="B4:B67" si="0">B3</f>
        <v>62.319705000000006</v>
      </c>
      <c r="C4" s="173">
        <f>A4*B4</f>
        <v>289734.2796978</v>
      </c>
      <c r="D4" s="213">
        <f t="shared" ref="D4:D67" si="1">D3</f>
        <v>6.16</v>
      </c>
      <c r="E4" s="173">
        <f>C4*D4</f>
        <v>1784763.1629384481</v>
      </c>
      <c r="F4" s="190">
        <f t="shared" ref="F4:F67" si="2">F3</f>
        <v>1.25</v>
      </c>
      <c r="G4" s="173">
        <f>E4*F4</f>
        <v>2230953.9536730601</v>
      </c>
      <c r="H4" s="572">
        <f t="shared" ref="H4:H67" si="3">G4*1.12</f>
        <v>2498668.4281138275</v>
      </c>
    </row>
    <row r="5" spans="1:8" ht="13.5" thickBot="1">
      <c r="A5" s="573">
        <v>6299.52</v>
      </c>
      <c r="B5" s="190">
        <f t="shared" si="0"/>
        <v>62.319705000000006</v>
      </c>
      <c r="C5" s="173">
        <f>A5*B5</f>
        <v>392584.22804160009</v>
      </c>
      <c r="D5" s="213">
        <f t="shared" si="1"/>
        <v>6.16</v>
      </c>
      <c r="E5" s="173">
        <f>C5*D5</f>
        <v>2418318.8447362566</v>
      </c>
      <c r="F5" s="190">
        <f t="shared" si="2"/>
        <v>1.25</v>
      </c>
      <c r="G5" s="173">
        <f>E5*F5</f>
        <v>3022898.5559203206</v>
      </c>
      <c r="H5" s="572">
        <f t="shared" si="3"/>
        <v>3385646.3826307594</v>
      </c>
    </row>
    <row r="6" spans="1:8" ht="13.5" thickBot="1">
      <c r="A6" s="574">
        <v>9980.7000000000007</v>
      </c>
      <c r="B6" s="190">
        <f t="shared" si="0"/>
        <v>62.319705000000006</v>
      </c>
      <c r="C6" s="160">
        <f>A6*B6</f>
        <v>621994.27969350014</v>
      </c>
      <c r="D6" s="213">
        <f t="shared" si="1"/>
        <v>6.16</v>
      </c>
      <c r="E6" s="160">
        <f>C6*D6</f>
        <v>3831484.7629119609</v>
      </c>
      <c r="F6" s="190">
        <f t="shared" si="2"/>
        <v>1.25</v>
      </c>
      <c r="G6" s="160">
        <f>E6*F6</f>
        <v>4789355.9536399515</v>
      </c>
      <c r="H6" s="572">
        <f t="shared" si="3"/>
        <v>5364078.6680767462</v>
      </c>
    </row>
    <row r="7" spans="1:8" ht="13.5" thickBot="1">
      <c r="A7" s="575"/>
      <c r="B7" s="190">
        <f t="shared" si="0"/>
        <v>62.319705000000006</v>
      </c>
      <c r="C7" s="218"/>
      <c r="D7" s="213">
        <f t="shared" si="1"/>
        <v>6.16</v>
      </c>
      <c r="E7" s="218"/>
      <c r="F7" s="190">
        <f t="shared" si="2"/>
        <v>1.25</v>
      </c>
      <c r="G7" s="218"/>
      <c r="H7" s="572">
        <f t="shared" si="3"/>
        <v>0</v>
      </c>
    </row>
    <row r="8" spans="1:8" ht="13.5" thickBot="1">
      <c r="A8" s="571">
        <v>3563.88</v>
      </c>
      <c r="B8" s="190">
        <f t="shared" si="0"/>
        <v>62.319705000000006</v>
      </c>
      <c r="C8" s="190">
        <f>A8*B8</f>
        <v>222099.95025540004</v>
      </c>
      <c r="D8" s="213">
        <f t="shared" si="1"/>
        <v>6.16</v>
      </c>
      <c r="E8" s="190">
        <f>C8*D8</f>
        <v>1368135.6935732642</v>
      </c>
      <c r="F8" s="190">
        <f t="shared" si="2"/>
        <v>1.25</v>
      </c>
      <c r="G8" s="190">
        <f>E8*F8</f>
        <v>1710169.6169665803</v>
      </c>
      <c r="H8" s="572">
        <f t="shared" si="3"/>
        <v>1915389.9710025701</v>
      </c>
    </row>
    <row r="9" spans="1:8" ht="13.5" thickBot="1">
      <c r="A9" s="573">
        <v>5574.3</v>
      </c>
      <c r="B9" s="190">
        <f t="shared" si="0"/>
        <v>62.319705000000006</v>
      </c>
      <c r="C9" s="173">
        <f>A9*B9</f>
        <v>347388.73158150003</v>
      </c>
      <c r="D9" s="213">
        <f t="shared" si="1"/>
        <v>6.16</v>
      </c>
      <c r="E9" s="173">
        <f>C9*D9</f>
        <v>2139914.5865420401</v>
      </c>
      <c r="F9" s="190">
        <f t="shared" si="2"/>
        <v>1.25</v>
      </c>
      <c r="G9" s="173">
        <f>E9*F9</f>
        <v>2674893.2331775501</v>
      </c>
      <c r="H9" s="572">
        <f t="shared" si="3"/>
        <v>2995880.4211588562</v>
      </c>
    </row>
    <row r="10" spans="1:8" ht="13.5" thickBot="1">
      <c r="A10" s="576">
        <v>12668.4</v>
      </c>
      <c r="B10" s="190">
        <f t="shared" si="0"/>
        <v>62.319705000000006</v>
      </c>
      <c r="C10" s="160">
        <f>A10*B10</f>
        <v>789490.95082200004</v>
      </c>
      <c r="D10" s="213">
        <f t="shared" si="1"/>
        <v>6.16</v>
      </c>
      <c r="E10" s="160">
        <f>C10*D10</f>
        <v>4863264.2570635201</v>
      </c>
      <c r="F10" s="190">
        <f t="shared" si="2"/>
        <v>1.25</v>
      </c>
      <c r="G10" s="160">
        <f>E10*F10</f>
        <v>6079080.3213293999</v>
      </c>
      <c r="H10" s="572">
        <f t="shared" si="3"/>
        <v>6808569.9598889286</v>
      </c>
    </row>
    <row r="11" spans="1:8" ht="13.5" thickBot="1">
      <c r="A11" s="577"/>
      <c r="B11" s="190">
        <f t="shared" si="0"/>
        <v>62.319705000000006</v>
      </c>
      <c r="C11" s="218"/>
      <c r="D11" s="213">
        <f t="shared" si="1"/>
        <v>6.16</v>
      </c>
      <c r="E11" s="218"/>
      <c r="F11" s="190">
        <f t="shared" si="2"/>
        <v>1.25</v>
      </c>
      <c r="G11" s="218"/>
      <c r="H11" s="572">
        <f t="shared" si="3"/>
        <v>0</v>
      </c>
    </row>
    <row r="12" spans="1:8" ht="13.5" thickBot="1">
      <c r="A12" s="571">
        <v>3742.38</v>
      </c>
      <c r="B12" s="190">
        <f t="shared" si="0"/>
        <v>62.319705000000006</v>
      </c>
      <c r="C12" s="190">
        <f>A12*B12</f>
        <v>233224.01759790003</v>
      </c>
      <c r="D12" s="213">
        <f t="shared" si="1"/>
        <v>6.16</v>
      </c>
      <c r="E12" s="190">
        <f>C12*D12</f>
        <v>1436659.9484030642</v>
      </c>
      <c r="F12" s="190">
        <f t="shared" si="2"/>
        <v>1.25</v>
      </c>
      <c r="G12" s="190">
        <f>E12*F12</f>
        <v>1795824.9355038302</v>
      </c>
      <c r="H12" s="572">
        <f t="shared" si="3"/>
        <v>2011323.92776429</v>
      </c>
    </row>
    <row r="13" spans="1:8" ht="13.5" thickBot="1">
      <c r="A13" s="576">
        <v>5852.76</v>
      </c>
      <c r="B13" s="190">
        <f t="shared" si="0"/>
        <v>62.319705000000006</v>
      </c>
      <c r="C13" s="160">
        <f>A13*B13</f>
        <v>364742.27663580002</v>
      </c>
      <c r="D13" s="213">
        <f t="shared" si="1"/>
        <v>6.16</v>
      </c>
      <c r="E13" s="160">
        <f>C13*D13</f>
        <v>2246812.4240765283</v>
      </c>
      <c r="F13" s="190">
        <f t="shared" si="2"/>
        <v>1.25</v>
      </c>
      <c r="G13" s="160">
        <f>E13*F13</f>
        <v>2808515.5300956601</v>
      </c>
      <c r="H13" s="572">
        <f t="shared" si="3"/>
        <v>3145537.3937071394</v>
      </c>
    </row>
    <row r="14" spans="1:8" ht="13.5" thickBot="1">
      <c r="A14" s="577"/>
      <c r="B14" s="190">
        <f t="shared" si="0"/>
        <v>62.319705000000006</v>
      </c>
      <c r="D14" s="213">
        <f t="shared" si="1"/>
        <v>6.16</v>
      </c>
      <c r="F14" s="190">
        <f t="shared" si="2"/>
        <v>1.25</v>
      </c>
      <c r="H14" s="572">
        <f t="shared" si="3"/>
        <v>0</v>
      </c>
    </row>
    <row r="15" spans="1:8" ht="13.5" thickBot="1">
      <c r="A15" s="571">
        <v>3966.78</v>
      </c>
      <c r="B15" s="190">
        <f t="shared" si="0"/>
        <v>62.319705000000006</v>
      </c>
      <c r="C15" s="190">
        <f>A15*B15</f>
        <v>247208.55939990003</v>
      </c>
      <c r="D15" s="213">
        <f t="shared" si="1"/>
        <v>6.16</v>
      </c>
      <c r="E15" s="190">
        <f>C15*D15</f>
        <v>1522804.7259033842</v>
      </c>
      <c r="F15" s="190">
        <f t="shared" si="2"/>
        <v>1.25</v>
      </c>
      <c r="G15" s="190">
        <f>E15*F15</f>
        <v>1903505.9073792303</v>
      </c>
      <c r="H15" s="572">
        <f t="shared" si="3"/>
        <v>2131926.6162647381</v>
      </c>
    </row>
    <row r="16" spans="1:8" ht="13.5" thickBot="1">
      <c r="A16" s="573">
        <v>6204.66</v>
      </c>
      <c r="B16" s="190">
        <f t="shared" si="0"/>
        <v>62.319705000000006</v>
      </c>
      <c r="C16" s="173">
        <f>A16*B16</f>
        <v>386672.58082530001</v>
      </c>
      <c r="D16" s="213">
        <f t="shared" si="1"/>
        <v>6.16</v>
      </c>
      <c r="E16" s="173">
        <f>C16*D16</f>
        <v>2381903.097883848</v>
      </c>
      <c r="F16" s="190">
        <f t="shared" si="2"/>
        <v>1.25</v>
      </c>
      <c r="G16" s="173">
        <f>E16*F16</f>
        <v>2977378.8723548101</v>
      </c>
      <c r="H16" s="572">
        <f t="shared" si="3"/>
        <v>3334664.3370373878</v>
      </c>
    </row>
    <row r="17" spans="1:8" ht="13.5" thickBot="1">
      <c r="A17" s="578">
        <v>13428.300000000001</v>
      </c>
      <c r="B17" s="190">
        <f t="shared" si="0"/>
        <v>62.319705000000006</v>
      </c>
      <c r="C17" s="173">
        <f>A17*B17</f>
        <v>836847.69465150021</v>
      </c>
      <c r="D17" s="213">
        <f t="shared" si="1"/>
        <v>6.16</v>
      </c>
      <c r="E17" s="173">
        <f>C17*D17</f>
        <v>5154981.7990532415</v>
      </c>
      <c r="F17" s="190">
        <f t="shared" si="2"/>
        <v>1.25</v>
      </c>
      <c r="G17" s="173">
        <f>E17*F17</f>
        <v>6443727.2488165516</v>
      </c>
      <c r="H17" s="572">
        <f t="shared" si="3"/>
        <v>7216974.5186745385</v>
      </c>
    </row>
    <row r="18" spans="1:8" ht="13.5" thickBot="1">
      <c r="A18" s="573">
        <v>14099.460000000001</v>
      </c>
      <c r="B18" s="190">
        <f t="shared" si="0"/>
        <v>62.319705000000006</v>
      </c>
      <c r="C18" s="173">
        <f>A18*B18</f>
        <v>878674.18785930017</v>
      </c>
      <c r="D18" s="213">
        <f t="shared" si="1"/>
        <v>6.16</v>
      </c>
      <c r="E18" s="173">
        <f>C18*D18</f>
        <v>5412632.9972132891</v>
      </c>
      <c r="F18" s="190">
        <f t="shared" si="2"/>
        <v>1.25</v>
      </c>
      <c r="G18" s="173">
        <f>E18*F18</f>
        <v>6765791.2465166114</v>
      </c>
      <c r="H18" s="572">
        <f t="shared" si="3"/>
        <v>7577686.1960986052</v>
      </c>
    </row>
    <row r="19" spans="1:8" ht="13.5" thickBot="1">
      <c r="A19" s="574">
        <v>17341.02</v>
      </c>
      <c r="B19" s="190">
        <f t="shared" si="0"/>
        <v>62.319705000000006</v>
      </c>
      <c r="C19" s="160">
        <f>A19*B19</f>
        <v>1080687.2507991001</v>
      </c>
      <c r="D19" s="213">
        <f t="shared" si="1"/>
        <v>6.16</v>
      </c>
      <c r="E19" s="160">
        <f>C19*D19</f>
        <v>6657033.464922457</v>
      </c>
      <c r="F19" s="190">
        <f t="shared" si="2"/>
        <v>1.25</v>
      </c>
      <c r="G19" s="160">
        <f>E19*F19</f>
        <v>8321291.8311530715</v>
      </c>
      <c r="H19" s="572">
        <f t="shared" si="3"/>
        <v>9319846.8508914411</v>
      </c>
    </row>
    <row r="20" spans="1:8" ht="13.5" thickBot="1">
      <c r="A20" s="575"/>
      <c r="B20" s="190">
        <f t="shared" si="0"/>
        <v>62.319705000000006</v>
      </c>
      <c r="C20" s="218"/>
      <c r="D20" s="213">
        <f t="shared" si="1"/>
        <v>6.16</v>
      </c>
      <c r="E20" s="218"/>
      <c r="F20" s="190">
        <f t="shared" si="2"/>
        <v>1.25</v>
      </c>
      <c r="G20" s="218"/>
      <c r="H20" s="572">
        <f t="shared" si="3"/>
        <v>0</v>
      </c>
    </row>
    <row r="21" spans="1:8" ht="13.5" thickBot="1">
      <c r="A21" s="571">
        <v>976.14</v>
      </c>
      <c r="B21" s="190">
        <f t="shared" si="0"/>
        <v>62.319705000000006</v>
      </c>
      <c r="C21" s="190">
        <f t="shared" ref="C21:C27" si="4">A21*B21</f>
        <v>60832.756838700006</v>
      </c>
      <c r="D21" s="213">
        <f t="shared" si="1"/>
        <v>6.16</v>
      </c>
      <c r="E21" s="190">
        <f t="shared" ref="E21:E27" si="5">C21*D21</f>
        <v>374729.78212639206</v>
      </c>
      <c r="F21" s="190">
        <f t="shared" si="2"/>
        <v>1.25</v>
      </c>
      <c r="G21" s="190">
        <f t="shared" ref="G21:G27" si="6">E21*F21</f>
        <v>468412.22765799006</v>
      </c>
      <c r="H21" s="572">
        <f t="shared" si="3"/>
        <v>524621.6949769489</v>
      </c>
    </row>
    <row r="22" spans="1:8" ht="13.5" thickBot="1">
      <c r="A22" s="573">
        <v>1092.42</v>
      </c>
      <c r="B22" s="190">
        <f t="shared" si="0"/>
        <v>62.319705000000006</v>
      </c>
      <c r="C22" s="173">
        <f t="shared" si="4"/>
        <v>68079.292136100004</v>
      </c>
      <c r="D22" s="213">
        <f t="shared" si="1"/>
        <v>6.16</v>
      </c>
      <c r="E22" s="173">
        <f t="shared" si="5"/>
        <v>419368.43955837603</v>
      </c>
      <c r="F22" s="190">
        <f t="shared" si="2"/>
        <v>1.25</v>
      </c>
      <c r="G22" s="173">
        <f t="shared" si="6"/>
        <v>524210.54944797006</v>
      </c>
      <c r="H22" s="572">
        <f t="shared" si="3"/>
        <v>587115.81538172648</v>
      </c>
    </row>
    <row r="23" spans="1:8" ht="13.5" thickBot="1">
      <c r="A23" s="578">
        <v>1551.42</v>
      </c>
      <c r="B23" s="190">
        <f t="shared" si="0"/>
        <v>62.319705000000006</v>
      </c>
      <c r="C23" s="173">
        <f t="shared" si="4"/>
        <v>96684.036731100015</v>
      </c>
      <c r="D23" s="213">
        <f t="shared" si="1"/>
        <v>6.16</v>
      </c>
      <c r="E23" s="173">
        <f t="shared" si="5"/>
        <v>595573.66626357613</v>
      </c>
      <c r="F23" s="190">
        <f t="shared" si="2"/>
        <v>1.25</v>
      </c>
      <c r="G23" s="173">
        <f t="shared" si="6"/>
        <v>744467.08282947016</v>
      </c>
      <c r="H23" s="572">
        <f t="shared" si="3"/>
        <v>833803.13276900665</v>
      </c>
    </row>
    <row r="24" spans="1:8" ht="13.5" thickBot="1">
      <c r="A24" s="573">
        <v>1551.42</v>
      </c>
      <c r="B24" s="190">
        <f t="shared" si="0"/>
        <v>62.319705000000006</v>
      </c>
      <c r="C24" s="173">
        <f t="shared" si="4"/>
        <v>96684.036731100015</v>
      </c>
      <c r="D24" s="213">
        <f t="shared" si="1"/>
        <v>6.16</v>
      </c>
      <c r="E24" s="173">
        <f t="shared" si="5"/>
        <v>595573.66626357613</v>
      </c>
      <c r="F24" s="190">
        <f t="shared" si="2"/>
        <v>1.25</v>
      </c>
      <c r="G24" s="173">
        <f t="shared" si="6"/>
        <v>744467.08282947016</v>
      </c>
      <c r="H24" s="572">
        <f t="shared" si="3"/>
        <v>833803.13276900665</v>
      </c>
    </row>
    <row r="25" spans="1:8" ht="13.5" thickBot="1">
      <c r="A25" s="578">
        <v>1710.54</v>
      </c>
      <c r="B25" s="190">
        <f t="shared" si="0"/>
        <v>62.319705000000006</v>
      </c>
      <c r="C25" s="173">
        <f t="shared" si="4"/>
        <v>106600.34819070001</v>
      </c>
      <c r="D25" s="213">
        <f t="shared" si="1"/>
        <v>6.16</v>
      </c>
      <c r="E25" s="173">
        <f t="shared" si="5"/>
        <v>656658.14485471207</v>
      </c>
      <c r="F25" s="190">
        <f t="shared" si="2"/>
        <v>1.25</v>
      </c>
      <c r="G25" s="173">
        <f t="shared" si="6"/>
        <v>820822.68106839014</v>
      </c>
      <c r="H25" s="572">
        <f t="shared" si="3"/>
        <v>919321.4027965971</v>
      </c>
    </row>
    <row r="26" spans="1:8" ht="13.5" thickBot="1">
      <c r="A26" s="578">
        <v>1791.1200000000001</v>
      </c>
      <c r="B26" s="190">
        <f t="shared" si="0"/>
        <v>62.319705000000006</v>
      </c>
      <c r="C26" s="173">
        <f t="shared" si="4"/>
        <v>111622.07001960003</v>
      </c>
      <c r="D26" s="213">
        <f t="shared" si="1"/>
        <v>6.16</v>
      </c>
      <c r="E26" s="173">
        <f t="shared" si="5"/>
        <v>687591.9513207362</v>
      </c>
      <c r="F26" s="190">
        <f t="shared" si="2"/>
        <v>1.25</v>
      </c>
      <c r="G26" s="173">
        <f t="shared" si="6"/>
        <v>859489.93915092025</v>
      </c>
      <c r="H26" s="572">
        <f t="shared" si="3"/>
        <v>962628.73184903082</v>
      </c>
    </row>
    <row r="27" spans="1:8" ht="13.5" thickBot="1">
      <c r="A27" s="576">
        <v>2365.38</v>
      </c>
      <c r="B27" s="190">
        <f t="shared" si="0"/>
        <v>62.319705000000006</v>
      </c>
      <c r="C27" s="160">
        <f t="shared" si="4"/>
        <v>147409.78381290002</v>
      </c>
      <c r="D27" s="213">
        <f t="shared" si="1"/>
        <v>6.16</v>
      </c>
      <c r="E27" s="160">
        <f t="shared" si="5"/>
        <v>908044.26828746416</v>
      </c>
      <c r="F27" s="190">
        <f t="shared" si="2"/>
        <v>1.25</v>
      </c>
      <c r="G27" s="160">
        <f t="shared" si="6"/>
        <v>1135055.3353593303</v>
      </c>
      <c r="H27" s="572">
        <f t="shared" si="3"/>
        <v>1271261.9756024501</v>
      </c>
    </row>
    <row r="28" spans="1:8" ht="13.5" thickBot="1">
      <c r="A28" s="577"/>
      <c r="B28" s="190">
        <f t="shared" si="0"/>
        <v>62.319705000000006</v>
      </c>
      <c r="C28" s="218"/>
      <c r="D28" s="213">
        <f t="shared" si="1"/>
        <v>6.16</v>
      </c>
      <c r="E28" s="218"/>
      <c r="F28" s="190">
        <f t="shared" si="2"/>
        <v>1.25</v>
      </c>
      <c r="G28" s="218"/>
      <c r="H28" s="572">
        <f t="shared" si="3"/>
        <v>0</v>
      </c>
    </row>
    <row r="29" spans="1:8" ht="13.5" thickBot="1">
      <c r="A29" s="571">
        <v>1182.18</v>
      </c>
      <c r="B29" s="190">
        <f t="shared" si="0"/>
        <v>62.319705000000006</v>
      </c>
      <c r="C29" s="190">
        <f t="shared" ref="C29:C34" si="7">A29*B29</f>
        <v>73673.108856900013</v>
      </c>
      <c r="D29" s="213">
        <f t="shared" si="1"/>
        <v>6.16</v>
      </c>
      <c r="E29" s="190">
        <f t="shared" ref="E29:E34" si="8">C29*D29</f>
        <v>453826.35055850411</v>
      </c>
      <c r="F29" s="190">
        <f t="shared" si="2"/>
        <v>1.25</v>
      </c>
      <c r="G29" s="190">
        <f t="shared" ref="G29:G34" si="9">E29*F29</f>
        <v>567282.93819813011</v>
      </c>
      <c r="H29" s="572">
        <f t="shared" si="3"/>
        <v>635356.89078190573</v>
      </c>
    </row>
    <row r="30" spans="1:8" ht="13.5" thickBot="1">
      <c r="A30" s="573">
        <v>1309.68</v>
      </c>
      <c r="B30" s="190">
        <f t="shared" si="0"/>
        <v>62.319705000000006</v>
      </c>
      <c r="C30" s="173">
        <f t="shared" si="7"/>
        <v>81618.871244400012</v>
      </c>
      <c r="D30" s="213">
        <f t="shared" si="1"/>
        <v>6.16</v>
      </c>
      <c r="E30" s="173">
        <f t="shared" si="8"/>
        <v>502772.24686550407</v>
      </c>
      <c r="F30" s="190">
        <f t="shared" si="2"/>
        <v>1.25</v>
      </c>
      <c r="G30" s="173">
        <f t="shared" si="9"/>
        <v>628465.30858188006</v>
      </c>
      <c r="H30" s="572">
        <f t="shared" si="3"/>
        <v>703881.14561170572</v>
      </c>
    </row>
    <row r="31" spans="1:8" ht="13.5" thickBot="1">
      <c r="A31" s="578">
        <v>1982.88</v>
      </c>
      <c r="B31" s="190">
        <f t="shared" si="0"/>
        <v>62.319705000000006</v>
      </c>
      <c r="C31" s="173">
        <f t="shared" si="7"/>
        <v>123572.49665040002</v>
      </c>
      <c r="D31" s="213">
        <f t="shared" si="1"/>
        <v>6.16</v>
      </c>
      <c r="E31" s="173">
        <f t="shared" si="8"/>
        <v>761206.57936646417</v>
      </c>
      <c r="F31" s="190">
        <f t="shared" si="2"/>
        <v>1.25</v>
      </c>
      <c r="G31" s="173">
        <f t="shared" si="9"/>
        <v>951508.22420808021</v>
      </c>
      <c r="H31" s="572">
        <f t="shared" si="3"/>
        <v>1065689.2111130499</v>
      </c>
    </row>
    <row r="32" spans="1:8" ht="13.5" thickBot="1">
      <c r="A32" s="573">
        <v>2138.94</v>
      </c>
      <c r="B32" s="190">
        <f t="shared" si="0"/>
        <v>62.319705000000006</v>
      </c>
      <c r="C32" s="173">
        <f t="shared" si="7"/>
        <v>133298.10981270002</v>
      </c>
      <c r="D32" s="213">
        <f t="shared" si="1"/>
        <v>6.16</v>
      </c>
      <c r="E32" s="173">
        <f t="shared" si="8"/>
        <v>821116.35644623206</v>
      </c>
      <c r="F32" s="190">
        <f t="shared" si="2"/>
        <v>1.25</v>
      </c>
      <c r="G32" s="173">
        <f t="shared" si="9"/>
        <v>1026395.4455577901</v>
      </c>
      <c r="H32" s="572">
        <f t="shared" si="3"/>
        <v>1149562.899024725</v>
      </c>
    </row>
    <row r="33" spans="1:8" ht="13.5" thickBot="1">
      <c r="A33" s="578">
        <v>2155.2600000000002</v>
      </c>
      <c r="B33" s="190">
        <f t="shared" si="0"/>
        <v>62.319705000000006</v>
      </c>
      <c r="C33" s="173">
        <f t="shared" si="7"/>
        <v>134315.16739830002</v>
      </c>
      <c r="D33" s="213">
        <f t="shared" si="1"/>
        <v>6.16</v>
      </c>
      <c r="E33" s="173">
        <f t="shared" si="8"/>
        <v>827381.4311735282</v>
      </c>
      <c r="F33" s="190">
        <f t="shared" si="2"/>
        <v>1.25</v>
      </c>
      <c r="G33" s="173">
        <f t="shared" si="9"/>
        <v>1034226.7889669102</v>
      </c>
      <c r="H33" s="572">
        <f t="shared" si="3"/>
        <v>1158334.0036429395</v>
      </c>
    </row>
    <row r="34" spans="1:8" ht="13.5" thickBot="1">
      <c r="A34" s="574">
        <v>2359.2600000000002</v>
      </c>
      <c r="B34" s="190">
        <f t="shared" si="0"/>
        <v>62.319705000000006</v>
      </c>
      <c r="C34" s="160">
        <f t="shared" si="7"/>
        <v>147028.38721830002</v>
      </c>
      <c r="D34" s="213">
        <f t="shared" si="1"/>
        <v>6.16</v>
      </c>
      <c r="E34" s="160">
        <f t="shared" si="8"/>
        <v>905694.8652647282</v>
      </c>
      <c r="F34" s="190">
        <f t="shared" si="2"/>
        <v>1.25</v>
      </c>
      <c r="G34" s="160">
        <f t="shared" si="9"/>
        <v>1132118.5815809104</v>
      </c>
      <c r="H34" s="572">
        <f t="shared" si="3"/>
        <v>1267972.8113706198</v>
      </c>
    </row>
    <row r="35" spans="1:8" ht="13.5" thickBot="1">
      <c r="A35" s="575"/>
      <c r="B35" s="190">
        <f t="shared" si="0"/>
        <v>62.319705000000006</v>
      </c>
      <c r="C35" s="218"/>
      <c r="D35" s="213">
        <f t="shared" si="1"/>
        <v>6.16</v>
      </c>
      <c r="E35" s="218"/>
      <c r="F35" s="190">
        <f t="shared" si="2"/>
        <v>1.25</v>
      </c>
      <c r="G35" s="218"/>
      <c r="H35" s="572">
        <f t="shared" si="3"/>
        <v>0</v>
      </c>
    </row>
    <row r="36" spans="1:8" ht="13.5" thickBot="1">
      <c r="A36" s="579">
        <v>3354.78</v>
      </c>
      <c r="B36" s="190">
        <f t="shared" si="0"/>
        <v>62.319705000000006</v>
      </c>
      <c r="C36" s="184">
        <f>A36*B36</f>
        <v>209068.89993990003</v>
      </c>
      <c r="D36" s="213">
        <f t="shared" si="1"/>
        <v>6.16</v>
      </c>
      <c r="E36" s="184">
        <f>C36*D36</f>
        <v>1287864.4236297843</v>
      </c>
      <c r="F36" s="190">
        <f t="shared" si="2"/>
        <v>1.25</v>
      </c>
      <c r="G36" s="184">
        <f>E36*F36</f>
        <v>1609830.5295372303</v>
      </c>
      <c r="H36" s="572">
        <f t="shared" si="3"/>
        <v>1803010.1930816981</v>
      </c>
    </row>
    <row r="37" spans="1:8" ht="13.5" thickBot="1">
      <c r="A37" s="575"/>
      <c r="B37" s="190">
        <f t="shared" si="0"/>
        <v>62.319705000000006</v>
      </c>
      <c r="C37" s="218"/>
      <c r="D37" s="213">
        <f t="shared" si="1"/>
        <v>6.16</v>
      </c>
      <c r="E37" s="218"/>
      <c r="F37" s="190">
        <f t="shared" si="2"/>
        <v>1.25</v>
      </c>
      <c r="G37" s="218"/>
      <c r="H37" s="572">
        <f t="shared" si="3"/>
        <v>0</v>
      </c>
    </row>
    <row r="38" spans="1:8" ht="13.5" thickBot="1">
      <c r="A38" s="571">
        <v>2494.92</v>
      </c>
      <c r="B38" s="190">
        <f t="shared" si="0"/>
        <v>62.319705000000006</v>
      </c>
      <c r="C38" s="190">
        <f>A38*B38</f>
        <v>155482.67839860002</v>
      </c>
      <c r="D38" s="213">
        <f t="shared" si="1"/>
        <v>6.16</v>
      </c>
      <c r="E38" s="190">
        <f>C38*D38</f>
        <v>957773.29893537611</v>
      </c>
      <c r="F38" s="190">
        <f t="shared" si="2"/>
        <v>1.25</v>
      </c>
      <c r="G38" s="190">
        <f>E38*F38</f>
        <v>1197216.6236692201</v>
      </c>
      <c r="H38" s="572">
        <f t="shared" si="3"/>
        <v>1340882.6185095266</v>
      </c>
    </row>
    <row r="39" spans="1:8" ht="13.5" thickBot="1">
      <c r="A39" s="574">
        <v>3408.84</v>
      </c>
      <c r="B39" s="190">
        <f t="shared" si="0"/>
        <v>62.319705000000006</v>
      </c>
      <c r="C39" s="160">
        <f>A39*B39</f>
        <v>212437.90319220003</v>
      </c>
      <c r="D39" s="213">
        <f t="shared" si="1"/>
        <v>6.16</v>
      </c>
      <c r="E39" s="160">
        <f>C39*D39</f>
        <v>1308617.4836639522</v>
      </c>
      <c r="F39" s="190">
        <f t="shared" si="2"/>
        <v>1.25</v>
      </c>
      <c r="G39" s="160">
        <f>E39*F39</f>
        <v>1635771.8545799402</v>
      </c>
      <c r="H39" s="572">
        <f t="shared" si="3"/>
        <v>1832064.4771295332</v>
      </c>
    </row>
    <row r="40" spans="1:8" ht="13.5" thickBot="1">
      <c r="A40" s="575"/>
      <c r="B40" s="190">
        <f t="shared" si="0"/>
        <v>62.319705000000006</v>
      </c>
      <c r="C40" s="218"/>
      <c r="D40" s="213">
        <f t="shared" si="1"/>
        <v>6.16</v>
      </c>
      <c r="E40" s="218"/>
      <c r="F40" s="190">
        <f t="shared" si="2"/>
        <v>1.25</v>
      </c>
      <c r="G40" s="218"/>
      <c r="H40" s="572">
        <f t="shared" si="3"/>
        <v>0</v>
      </c>
    </row>
    <row r="41" spans="1:8" ht="13.5" thickBot="1">
      <c r="A41" s="571">
        <v>1013.88</v>
      </c>
      <c r="B41" s="190">
        <f t="shared" si="0"/>
        <v>62.319705000000006</v>
      </c>
      <c r="C41" s="190">
        <f t="shared" ref="C41:C48" si="10">A41*B41</f>
        <v>63184.702505400004</v>
      </c>
      <c r="D41" s="213">
        <f t="shared" si="1"/>
        <v>6.16</v>
      </c>
      <c r="E41" s="190">
        <f t="shared" ref="E41:E48" si="11">C41*D41</f>
        <v>389217.76743326406</v>
      </c>
      <c r="F41" s="190">
        <f t="shared" si="2"/>
        <v>1.25</v>
      </c>
      <c r="G41" s="190">
        <f t="shared" ref="G41:G48" si="12">E41*F41</f>
        <v>486522.20929158007</v>
      </c>
      <c r="H41" s="572">
        <f t="shared" si="3"/>
        <v>544904.87440656975</v>
      </c>
    </row>
    <row r="42" spans="1:8" ht="13.5" thickBot="1">
      <c r="A42" s="578">
        <v>678.30000000000007</v>
      </c>
      <c r="B42" s="190">
        <f t="shared" si="0"/>
        <v>62.319705000000006</v>
      </c>
      <c r="C42" s="173">
        <f t="shared" si="10"/>
        <v>42271.455901500005</v>
      </c>
      <c r="D42" s="213">
        <f t="shared" si="1"/>
        <v>6.16</v>
      </c>
      <c r="E42" s="173">
        <f t="shared" si="11"/>
        <v>260392.16835324003</v>
      </c>
      <c r="F42" s="190">
        <f t="shared" si="2"/>
        <v>1.25</v>
      </c>
      <c r="G42" s="173">
        <f t="shared" si="12"/>
        <v>325490.21044155007</v>
      </c>
      <c r="H42" s="572">
        <f t="shared" si="3"/>
        <v>364549.03569453611</v>
      </c>
    </row>
    <row r="43" spans="1:8" ht="13.5" thickBot="1">
      <c r="A43" s="578">
        <v>1148.52</v>
      </c>
      <c r="B43" s="190">
        <f t="shared" si="0"/>
        <v>62.319705000000006</v>
      </c>
      <c r="C43" s="173">
        <f t="shared" si="10"/>
        <v>71575.42758660001</v>
      </c>
      <c r="D43" s="213">
        <f t="shared" si="1"/>
        <v>6.16</v>
      </c>
      <c r="E43" s="173">
        <f t="shared" si="11"/>
        <v>440904.63393345609</v>
      </c>
      <c r="F43" s="190">
        <f t="shared" si="2"/>
        <v>1.25</v>
      </c>
      <c r="G43" s="173">
        <f t="shared" si="12"/>
        <v>551130.79241682007</v>
      </c>
      <c r="H43" s="572">
        <f t="shared" si="3"/>
        <v>617266.48750683852</v>
      </c>
    </row>
    <row r="44" spans="1:8" ht="13.5" thickBot="1">
      <c r="A44" s="578">
        <v>756.84</v>
      </c>
      <c r="B44" s="190">
        <f t="shared" si="0"/>
        <v>62.319705000000006</v>
      </c>
      <c r="C44" s="173">
        <f t="shared" si="10"/>
        <v>47166.045532200005</v>
      </c>
      <c r="D44" s="213">
        <f t="shared" si="1"/>
        <v>6.16</v>
      </c>
      <c r="E44" s="173">
        <f t="shared" si="11"/>
        <v>290542.84047835204</v>
      </c>
      <c r="F44" s="190">
        <f t="shared" si="2"/>
        <v>1.25</v>
      </c>
      <c r="G44" s="173">
        <f t="shared" si="12"/>
        <v>363178.55059794005</v>
      </c>
      <c r="H44" s="572">
        <f t="shared" si="3"/>
        <v>406759.9766696929</v>
      </c>
    </row>
    <row r="45" spans="1:8" s="556" customFormat="1" ht="13.5" thickBot="1">
      <c r="A45" s="578">
        <v>1249.5</v>
      </c>
      <c r="B45" s="190">
        <f t="shared" si="0"/>
        <v>62.319705000000006</v>
      </c>
      <c r="C45" s="173">
        <f t="shared" si="10"/>
        <v>77868.471397500005</v>
      </c>
      <c r="D45" s="213">
        <f t="shared" si="1"/>
        <v>6.16</v>
      </c>
      <c r="E45" s="173">
        <f t="shared" si="11"/>
        <v>479669.78380860004</v>
      </c>
      <c r="F45" s="190">
        <f t="shared" si="2"/>
        <v>1.25</v>
      </c>
      <c r="G45" s="173">
        <f t="shared" si="12"/>
        <v>599587.22976075008</v>
      </c>
      <c r="H45" s="572">
        <f t="shared" si="3"/>
        <v>671537.69733204017</v>
      </c>
    </row>
    <row r="46" spans="1:8" s="556" customFormat="1" ht="13.5" thickBot="1">
      <c r="A46" s="578">
        <v>756.84</v>
      </c>
      <c r="B46" s="190">
        <f t="shared" si="0"/>
        <v>62.319705000000006</v>
      </c>
      <c r="C46" s="173">
        <f t="shared" si="10"/>
        <v>47166.045532200005</v>
      </c>
      <c r="D46" s="213">
        <f t="shared" si="1"/>
        <v>6.16</v>
      </c>
      <c r="E46" s="173">
        <f t="shared" si="11"/>
        <v>290542.84047835204</v>
      </c>
      <c r="F46" s="190">
        <f t="shared" si="2"/>
        <v>1.25</v>
      </c>
      <c r="G46" s="173">
        <f t="shared" si="12"/>
        <v>363178.55059794005</v>
      </c>
      <c r="H46" s="572">
        <f t="shared" si="3"/>
        <v>406759.9766696929</v>
      </c>
    </row>
    <row r="47" spans="1:8" s="556" customFormat="1" ht="13.5" thickBot="1">
      <c r="A47" s="578">
        <v>1341.3</v>
      </c>
      <c r="B47" s="190">
        <f t="shared" si="0"/>
        <v>62.319705000000006</v>
      </c>
      <c r="C47" s="173">
        <f t="shared" si="10"/>
        <v>83589.420316500007</v>
      </c>
      <c r="D47" s="213">
        <f t="shared" si="1"/>
        <v>6.16</v>
      </c>
      <c r="E47" s="173">
        <f t="shared" si="11"/>
        <v>514910.82914964005</v>
      </c>
      <c r="F47" s="190">
        <f t="shared" si="2"/>
        <v>1.25</v>
      </c>
      <c r="G47" s="173">
        <f t="shared" si="12"/>
        <v>643638.53643705009</v>
      </c>
      <c r="H47" s="572">
        <f t="shared" si="3"/>
        <v>720875.16080949618</v>
      </c>
    </row>
    <row r="48" spans="1:8" s="556" customFormat="1" ht="13.5" thickBot="1">
      <c r="A48" s="574">
        <v>836.4</v>
      </c>
      <c r="B48" s="190">
        <f t="shared" si="0"/>
        <v>62.319705000000006</v>
      </c>
      <c r="C48" s="160">
        <f t="shared" si="10"/>
        <v>52124.201262000002</v>
      </c>
      <c r="D48" s="213">
        <f t="shared" si="1"/>
        <v>6.16</v>
      </c>
      <c r="E48" s="160">
        <f t="shared" si="11"/>
        <v>321085.07977392001</v>
      </c>
      <c r="F48" s="190">
        <f t="shared" si="2"/>
        <v>1.25</v>
      </c>
      <c r="G48" s="160">
        <f t="shared" si="12"/>
        <v>401356.34971740004</v>
      </c>
      <c r="H48" s="572">
        <f t="shared" si="3"/>
        <v>449519.11168348807</v>
      </c>
    </row>
    <row r="49" spans="1:8" s="556" customFormat="1" ht="13.5" thickBot="1">
      <c r="A49" s="580"/>
      <c r="B49" s="190">
        <f t="shared" si="0"/>
        <v>62.319705000000006</v>
      </c>
      <c r="C49" s="581"/>
      <c r="D49" s="213">
        <f t="shared" si="1"/>
        <v>6.16</v>
      </c>
      <c r="E49" s="581"/>
      <c r="F49" s="190">
        <f t="shared" si="2"/>
        <v>1.25</v>
      </c>
      <c r="G49" s="581"/>
      <c r="H49" s="572">
        <f t="shared" si="3"/>
        <v>0</v>
      </c>
    </row>
    <row r="50" spans="1:8" s="556" customFormat="1" ht="13.5" thickBot="1">
      <c r="A50" s="571">
        <v>29098.560000000001</v>
      </c>
      <c r="B50" s="190">
        <f t="shared" si="0"/>
        <v>62.319705000000006</v>
      </c>
      <c r="C50" s="190">
        <f t="shared" ref="C50:C57" si="13">A50*B50</f>
        <v>1813413.6751248003</v>
      </c>
      <c r="D50" s="213">
        <f t="shared" si="1"/>
        <v>6.16</v>
      </c>
      <c r="E50" s="190">
        <f t="shared" ref="E50:E57" si="14">C50*D50</f>
        <v>11170628.238768769</v>
      </c>
      <c r="F50" s="190">
        <f t="shared" si="2"/>
        <v>1.25</v>
      </c>
      <c r="G50" s="190">
        <f t="shared" ref="G50:G57" si="15">E50*F50</f>
        <v>13963285.298460962</v>
      </c>
      <c r="H50" s="572">
        <f t="shared" si="3"/>
        <v>15638879.534276279</v>
      </c>
    </row>
    <row r="51" spans="1:8" s="556" customFormat="1" ht="13.5" thickBot="1">
      <c r="A51" s="578">
        <v>36031.5</v>
      </c>
      <c r="B51" s="190">
        <f t="shared" si="0"/>
        <v>62.319705000000006</v>
      </c>
      <c r="C51" s="173">
        <f t="shared" si="13"/>
        <v>2245472.4507075003</v>
      </c>
      <c r="D51" s="213">
        <f t="shared" si="1"/>
        <v>6.16</v>
      </c>
      <c r="E51" s="173">
        <f t="shared" si="14"/>
        <v>13832110.296358202</v>
      </c>
      <c r="F51" s="190">
        <f t="shared" si="2"/>
        <v>1.25</v>
      </c>
      <c r="G51" s="173">
        <f t="shared" si="15"/>
        <v>17290137.870447751</v>
      </c>
      <c r="H51" s="572">
        <f t="shared" si="3"/>
        <v>19364954.414901484</v>
      </c>
    </row>
    <row r="52" spans="1:8" s="556" customFormat="1" ht="13.5" thickBot="1">
      <c r="A52" s="578">
        <v>42413.64</v>
      </c>
      <c r="B52" s="190">
        <f t="shared" si="0"/>
        <v>62.319705000000006</v>
      </c>
      <c r="C52" s="173">
        <f t="shared" si="13"/>
        <v>2643205.5327762002</v>
      </c>
      <c r="D52" s="213">
        <f t="shared" si="1"/>
        <v>6.16</v>
      </c>
      <c r="E52" s="173">
        <f t="shared" si="14"/>
        <v>16282146.081901394</v>
      </c>
      <c r="F52" s="190">
        <f t="shared" si="2"/>
        <v>1.25</v>
      </c>
      <c r="G52" s="173">
        <f t="shared" si="15"/>
        <v>20352682.602376744</v>
      </c>
      <c r="H52" s="572">
        <f t="shared" si="3"/>
        <v>22795004.514661957</v>
      </c>
    </row>
    <row r="53" spans="1:8" s="556" customFormat="1" ht="13.5" thickBot="1">
      <c r="A53" s="578">
        <v>53029.8</v>
      </c>
      <c r="B53" s="190">
        <f t="shared" si="0"/>
        <v>62.319705000000006</v>
      </c>
      <c r="C53" s="173">
        <f t="shared" si="13"/>
        <v>3304801.4922090005</v>
      </c>
      <c r="D53" s="213">
        <f t="shared" si="1"/>
        <v>6.16</v>
      </c>
      <c r="E53" s="173">
        <f t="shared" si="14"/>
        <v>20357577.192007445</v>
      </c>
      <c r="F53" s="190">
        <f t="shared" si="2"/>
        <v>1.25</v>
      </c>
      <c r="G53" s="173">
        <f t="shared" si="15"/>
        <v>25446971.490009308</v>
      </c>
      <c r="H53" s="572">
        <f t="shared" si="3"/>
        <v>28500608.068810426</v>
      </c>
    </row>
    <row r="54" spans="1:8" s="556" customFormat="1" ht="13.5" thickBot="1">
      <c r="A54" s="578">
        <v>63051.3</v>
      </c>
      <c r="B54" s="190">
        <f t="shared" si="0"/>
        <v>62.319705000000006</v>
      </c>
      <c r="C54" s="173">
        <f t="shared" si="13"/>
        <v>3929338.4158665007</v>
      </c>
      <c r="D54" s="213">
        <f t="shared" si="1"/>
        <v>6.16</v>
      </c>
      <c r="E54" s="173">
        <f t="shared" si="14"/>
        <v>24204724.641737644</v>
      </c>
      <c r="F54" s="190">
        <f t="shared" si="2"/>
        <v>1.25</v>
      </c>
      <c r="G54" s="173">
        <f t="shared" si="15"/>
        <v>30255905.802172054</v>
      </c>
      <c r="H54" s="572">
        <f t="shared" si="3"/>
        <v>33886614.498432703</v>
      </c>
    </row>
    <row r="55" spans="1:8" s="556" customFormat="1" ht="13.5" thickBot="1">
      <c r="A55" s="578">
        <v>67801.440000000002</v>
      </c>
      <c r="B55" s="190">
        <f t="shared" si="0"/>
        <v>62.319705000000006</v>
      </c>
      <c r="C55" s="173">
        <f t="shared" si="13"/>
        <v>4225365.7393752001</v>
      </c>
      <c r="D55" s="213">
        <f t="shared" si="1"/>
        <v>6.16</v>
      </c>
      <c r="E55" s="173">
        <f t="shared" si="14"/>
        <v>26028252.954551235</v>
      </c>
      <c r="F55" s="190">
        <f t="shared" si="2"/>
        <v>1.25</v>
      </c>
      <c r="G55" s="173">
        <f t="shared" si="15"/>
        <v>32535316.193189044</v>
      </c>
      <c r="H55" s="572">
        <f t="shared" si="3"/>
        <v>36439554.136371732</v>
      </c>
    </row>
    <row r="56" spans="1:8" s="556" customFormat="1" ht="13.5" thickBot="1">
      <c r="A56" s="578">
        <v>80413.740000000005</v>
      </c>
      <c r="B56" s="190">
        <f t="shared" si="0"/>
        <v>62.319705000000006</v>
      </c>
      <c r="C56" s="173">
        <f t="shared" si="13"/>
        <v>5011360.5547467005</v>
      </c>
      <c r="D56" s="213">
        <f t="shared" si="1"/>
        <v>6.16</v>
      </c>
      <c r="E56" s="173">
        <f t="shared" si="14"/>
        <v>30869981.017239675</v>
      </c>
      <c r="F56" s="190">
        <f t="shared" si="2"/>
        <v>1.25</v>
      </c>
      <c r="G56" s="173">
        <f t="shared" si="15"/>
        <v>38587476.271549597</v>
      </c>
      <c r="H56" s="572">
        <f t="shared" si="3"/>
        <v>43217973.424135551</v>
      </c>
    </row>
    <row r="57" spans="1:8" s="556" customFormat="1" ht="13.5" thickBot="1">
      <c r="A57" s="574">
        <v>93790.02</v>
      </c>
      <c r="B57" s="190">
        <f t="shared" si="0"/>
        <v>62.319705000000006</v>
      </c>
      <c r="C57" s="160">
        <f t="shared" si="13"/>
        <v>5844966.3783441009</v>
      </c>
      <c r="D57" s="213">
        <f t="shared" si="1"/>
        <v>6.16</v>
      </c>
      <c r="E57" s="160">
        <f t="shared" si="14"/>
        <v>36004992.890599661</v>
      </c>
      <c r="F57" s="190">
        <f t="shared" si="2"/>
        <v>1.25</v>
      </c>
      <c r="G57" s="160">
        <f t="shared" si="15"/>
        <v>45006241.113249578</v>
      </c>
      <c r="H57" s="572">
        <f t="shared" si="3"/>
        <v>50406990.046839535</v>
      </c>
    </row>
    <row r="58" spans="1:8" s="556" customFormat="1" ht="13.5" thickBot="1">
      <c r="A58" s="575"/>
      <c r="B58" s="190">
        <f t="shared" si="0"/>
        <v>62.319705000000006</v>
      </c>
      <c r="C58" s="218"/>
      <c r="D58" s="213">
        <f t="shared" si="1"/>
        <v>6.16</v>
      </c>
      <c r="E58" s="218"/>
      <c r="F58" s="190">
        <f t="shared" si="2"/>
        <v>1.25</v>
      </c>
      <c r="G58" s="218"/>
      <c r="H58" s="572">
        <f t="shared" si="3"/>
        <v>0</v>
      </c>
    </row>
    <row r="59" spans="1:8" s="556" customFormat="1" ht="13.5" thickBot="1">
      <c r="A59" s="571">
        <v>20689.68</v>
      </c>
      <c r="B59" s="190">
        <f t="shared" si="0"/>
        <v>62.319705000000006</v>
      </c>
      <c r="C59" s="190">
        <f t="shared" ref="C59:C67" si="16">A59*B59</f>
        <v>1289374.7541444001</v>
      </c>
      <c r="D59" s="213">
        <f t="shared" si="1"/>
        <v>6.16</v>
      </c>
      <c r="E59" s="190">
        <f t="shared" ref="E59:E67" si="17">C59*D59</f>
        <v>7942548.4855295047</v>
      </c>
      <c r="F59" s="190">
        <f t="shared" si="2"/>
        <v>1.25</v>
      </c>
      <c r="G59" s="190">
        <f t="shared" ref="G59:G67" si="18">E59*F59</f>
        <v>9928185.6069118809</v>
      </c>
      <c r="H59" s="572">
        <f t="shared" si="3"/>
        <v>11119567.879741307</v>
      </c>
    </row>
    <row r="60" spans="1:8" s="556" customFormat="1" ht="13.5" thickBot="1">
      <c r="A60" s="578">
        <v>24788.04</v>
      </c>
      <c r="B60" s="190">
        <f t="shared" si="0"/>
        <v>62.319705000000006</v>
      </c>
      <c r="C60" s="173">
        <f t="shared" si="16"/>
        <v>1544783.3403282003</v>
      </c>
      <c r="D60" s="213">
        <f t="shared" si="1"/>
        <v>6.16</v>
      </c>
      <c r="E60" s="173">
        <f t="shared" si="17"/>
        <v>9515865.3764217142</v>
      </c>
      <c r="F60" s="190">
        <f t="shared" si="2"/>
        <v>1.25</v>
      </c>
      <c r="G60" s="173">
        <f t="shared" si="18"/>
        <v>11894831.720527142</v>
      </c>
      <c r="H60" s="572">
        <f t="shared" si="3"/>
        <v>13322211.526990401</v>
      </c>
    </row>
    <row r="61" spans="1:8" s="556" customFormat="1" ht="13.5" thickBot="1">
      <c r="A61" s="578">
        <v>28081.62</v>
      </c>
      <c r="B61" s="190">
        <f t="shared" si="0"/>
        <v>62.319705000000006</v>
      </c>
      <c r="C61" s="173">
        <f t="shared" si="16"/>
        <v>1750038.2743221002</v>
      </c>
      <c r="D61" s="213">
        <f t="shared" si="1"/>
        <v>6.16</v>
      </c>
      <c r="E61" s="173">
        <f t="shared" si="17"/>
        <v>10780235.769824138</v>
      </c>
      <c r="F61" s="190">
        <f t="shared" si="2"/>
        <v>1.25</v>
      </c>
      <c r="G61" s="173">
        <f t="shared" si="18"/>
        <v>13475294.712280173</v>
      </c>
      <c r="H61" s="572">
        <f t="shared" si="3"/>
        <v>15092330.077753795</v>
      </c>
    </row>
    <row r="62" spans="1:8" s="556" customFormat="1" ht="13.5" thickBot="1">
      <c r="A62" s="578">
        <v>34762.620000000003</v>
      </c>
      <c r="B62" s="190">
        <f t="shared" si="0"/>
        <v>62.319705000000006</v>
      </c>
      <c r="C62" s="173">
        <f t="shared" si="16"/>
        <v>2166396.2234271006</v>
      </c>
      <c r="D62" s="213">
        <f t="shared" si="1"/>
        <v>6.16</v>
      </c>
      <c r="E62" s="173">
        <f t="shared" si="17"/>
        <v>13345000.73631094</v>
      </c>
      <c r="F62" s="190">
        <f t="shared" si="2"/>
        <v>1.25</v>
      </c>
      <c r="G62" s="173">
        <f t="shared" si="18"/>
        <v>16681250.920388676</v>
      </c>
      <c r="H62" s="572">
        <f t="shared" si="3"/>
        <v>18683001.030835319</v>
      </c>
    </row>
    <row r="63" spans="1:8" s="556" customFormat="1" ht="13.5" thickBot="1">
      <c r="A63" s="578">
        <v>40525.620000000003</v>
      </c>
      <c r="B63" s="190">
        <f t="shared" si="0"/>
        <v>62.319705000000006</v>
      </c>
      <c r="C63" s="173">
        <f t="shared" si="16"/>
        <v>2525544.6833421006</v>
      </c>
      <c r="D63" s="213">
        <f t="shared" si="1"/>
        <v>6.16</v>
      </c>
      <c r="E63" s="173">
        <f t="shared" si="17"/>
        <v>15557355.249387341</v>
      </c>
      <c r="F63" s="190">
        <f t="shared" si="2"/>
        <v>1.25</v>
      </c>
      <c r="G63" s="173">
        <f t="shared" si="18"/>
        <v>19446694.061734177</v>
      </c>
      <c r="H63" s="572">
        <f t="shared" si="3"/>
        <v>21780297.349142279</v>
      </c>
    </row>
    <row r="64" spans="1:8" s="556" customFormat="1" ht="13.5" thickBot="1">
      <c r="A64" s="578">
        <v>44418.96</v>
      </c>
      <c r="B64" s="190">
        <f t="shared" si="0"/>
        <v>62.319705000000006</v>
      </c>
      <c r="C64" s="173">
        <f t="shared" si="16"/>
        <v>2768176.4836068004</v>
      </c>
      <c r="D64" s="213">
        <f t="shared" si="1"/>
        <v>6.16</v>
      </c>
      <c r="E64" s="173">
        <f t="shared" si="17"/>
        <v>17051967.139017891</v>
      </c>
      <c r="F64" s="190">
        <f t="shared" si="2"/>
        <v>1.25</v>
      </c>
      <c r="G64" s="173">
        <f t="shared" si="18"/>
        <v>21314958.923772365</v>
      </c>
      <c r="H64" s="572">
        <f t="shared" si="3"/>
        <v>23872753.994625051</v>
      </c>
    </row>
    <row r="65" spans="1:8" s="556" customFormat="1" ht="13.5" thickBot="1">
      <c r="A65" s="578">
        <v>54596.520000000004</v>
      </c>
      <c r="B65" s="190">
        <f t="shared" si="0"/>
        <v>62.319705000000006</v>
      </c>
      <c r="C65" s="173">
        <f t="shared" si="16"/>
        <v>3402439.0204266007</v>
      </c>
      <c r="D65" s="213">
        <f t="shared" si="1"/>
        <v>6.16</v>
      </c>
      <c r="E65" s="173">
        <f t="shared" si="17"/>
        <v>20959024.365827862</v>
      </c>
      <c r="F65" s="190">
        <f t="shared" si="2"/>
        <v>1.25</v>
      </c>
      <c r="G65" s="173">
        <f t="shared" si="18"/>
        <v>26198780.457284827</v>
      </c>
      <c r="H65" s="572">
        <f t="shared" si="3"/>
        <v>29342634.11215901</v>
      </c>
    </row>
    <row r="66" spans="1:8" s="556" customFormat="1" ht="13.5" thickBot="1">
      <c r="A66" s="578">
        <v>58643.880000000005</v>
      </c>
      <c r="B66" s="190">
        <f t="shared" si="0"/>
        <v>62.319705000000006</v>
      </c>
      <c r="C66" s="173">
        <f t="shared" si="16"/>
        <v>3654669.3016554005</v>
      </c>
      <c r="D66" s="213">
        <f t="shared" si="1"/>
        <v>6.16</v>
      </c>
      <c r="E66" s="173">
        <f t="shared" si="17"/>
        <v>22512762.898197267</v>
      </c>
      <c r="F66" s="190">
        <f t="shared" si="2"/>
        <v>1.25</v>
      </c>
      <c r="G66" s="173">
        <f t="shared" si="18"/>
        <v>28140953.622746583</v>
      </c>
      <c r="H66" s="572">
        <f t="shared" si="3"/>
        <v>31517868.057476178</v>
      </c>
    </row>
    <row r="67" spans="1:8" s="556" customFormat="1" ht="13.5" thickBot="1">
      <c r="A67" s="574">
        <v>67560.72</v>
      </c>
      <c r="B67" s="190">
        <f t="shared" si="0"/>
        <v>62.319705000000006</v>
      </c>
      <c r="C67" s="160">
        <f t="shared" si="16"/>
        <v>4210364.1399876</v>
      </c>
      <c r="D67" s="213">
        <f t="shared" si="1"/>
        <v>6.16</v>
      </c>
      <c r="E67" s="160">
        <f t="shared" si="17"/>
        <v>25935843.102323618</v>
      </c>
      <c r="F67" s="190">
        <f t="shared" si="2"/>
        <v>1.25</v>
      </c>
      <c r="G67" s="160">
        <f t="shared" si="18"/>
        <v>32419803.877904523</v>
      </c>
      <c r="H67" s="572">
        <f t="shared" si="3"/>
        <v>36310180.343253069</v>
      </c>
    </row>
    <row r="68" spans="1:8" s="556" customFormat="1" ht="13.5" thickBot="1">
      <c r="A68" s="575"/>
      <c r="B68" s="190">
        <f t="shared" ref="B68:B74" si="19">B67</f>
        <v>62.319705000000006</v>
      </c>
      <c r="C68" s="218"/>
      <c r="D68" s="213">
        <f t="shared" ref="D68:D74" si="20">D67</f>
        <v>6.16</v>
      </c>
      <c r="E68" s="218"/>
      <c r="F68" s="190">
        <f t="shared" ref="F68:F74" si="21">F67</f>
        <v>1.25</v>
      </c>
      <c r="G68" s="218"/>
      <c r="H68" s="572">
        <f t="shared" ref="H68:H74" si="22">G68*1.12</f>
        <v>0</v>
      </c>
    </row>
    <row r="69" spans="1:8" s="556" customFormat="1" ht="13.5" thickBot="1">
      <c r="A69" s="571">
        <v>195.84</v>
      </c>
      <c r="B69" s="190">
        <f t="shared" si="19"/>
        <v>62.319705000000006</v>
      </c>
      <c r="C69" s="190">
        <f>A69*B69</f>
        <v>12204.691027200002</v>
      </c>
      <c r="D69" s="213">
        <f t="shared" si="20"/>
        <v>6.16</v>
      </c>
      <c r="E69" s="190">
        <f>C69*D69</f>
        <v>75180.896727552012</v>
      </c>
      <c r="F69" s="190">
        <f t="shared" si="21"/>
        <v>1.25</v>
      </c>
      <c r="G69" s="190">
        <f>E69*F69</f>
        <v>93976.120909440011</v>
      </c>
      <c r="H69" s="572">
        <f t="shared" si="22"/>
        <v>105253.25541857282</v>
      </c>
    </row>
    <row r="70" spans="1:8" s="556" customFormat="1" ht="13.5" thickBot="1">
      <c r="A70" s="578">
        <v>67.320000000000007</v>
      </c>
      <c r="B70" s="190">
        <f t="shared" si="19"/>
        <v>62.319705000000006</v>
      </c>
      <c r="C70" s="173">
        <f>A70*B70</f>
        <v>4195.362540600001</v>
      </c>
      <c r="D70" s="213">
        <f t="shared" si="20"/>
        <v>6.16</v>
      </c>
      <c r="E70" s="173">
        <f>C70*D70</f>
        <v>25843.433250096008</v>
      </c>
      <c r="F70" s="190">
        <f t="shared" si="21"/>
        <v>1.25</v>
      </c>
      <c r="G70" s="173">
        <f>E70*F70</f>
        <v>32304.291562620012</v>
      </c>
      <c r="H70" s="572">
        <f t="shared" si="22"/>
        <v>36180.806550134417</v>
      </c>
    </row>
    <row r="71" spans="1:8" s="556" customFormat="1" ht="13.5" thickBot="1">
      <c r="A71" s="578">
        <v>82.62</v>
      </c>
      <c r="B71" s="190">
        <f t="shared" si="19"/>
        <v>62.319705000000006</v>
      </c>
      <c r="C71" s="173">
        <f>A71*B71</f>
        <v>5148.8540271000011</v>
      </c>
      <c r="D71" s="213">
        <f t="shared" si="20"/>
        <v>6.16</v>
      </c>
      <c r="E71" s="173">
        <f>C71*D71</f>
        <v>31716.940806936007</v>
      </c>
      <c r="F71" s="190">
        <f t="shared" si="21"/>
        <v>1.25</v>
      </c>
      <c r="G71" s="173">
        <f>E71*F71</f>
        <v>39646.176008670009</v>
      </c>
      <c r="H71" s="572">
        <f t="shared" si="22"/>
        <v>44403.717129710414</v>
      </c>
    </row>
    <row r="72" spans="1:8" s="556" customFormat="1" ht="13.5" thickBot="1">
      <c r="A72" s="574">
        <v>116.28</v>
      </c>
      <c r="B72" s="190">
        <f t="shared" si="19"/>
        <v>62.319705000000006</v>
      </c>
      <c r="C72" s="160">
        <f>A72*B72</f>
        <v>7246.5352974000007</v>
      </c>
      <c r="D72" s="213">
        <f t="shared" si="20"/>
        <v>6.16</v>
      </c>
      <c r="E72" s="160">
        <f>C72*D72</f>
        <v>44638.657431984007</v>
      </c>
      <c r="F72" s="190">
        <f t="shared" si="21"/>
        <v>1.25</v>
      </c>
      <c r="G72" s="160">
        <f>E72*F72</f>
        <v>55798.321789980007</v>
      </c>
      <c r="H72" s="572">
        <f t="shared" si="22"/>
        <v>62494.120404777612</v>
      </c>
    </row>
    <row r="73" spans="1:8" s="556" customFormat="1" ht="13.5" thickBot="1">
      <c r="A73" s="575"/>
      <c r="B73" s="190">
        <f t="shared" si="19"/>
        <v>62.319705000000006</v>
      </c>
      <c r="C73" s="218"/>
      <c r="D73" s="213">
        <f t="shared" si="20"/>
        <v>6.16</v>
      </c>
      <c r="E73" s="218"/>
      <c r="F73" s="190">
        <f t="shared" si="21"/>
        <v>1.25</v>
      </c>
      <c r="G73" s="218"/>
      <c r="H73" s="572">
        <f t="shared" si="22"/>
        <v>0</v>
      </c>
    </row>
    <row r="74" spans="1:8" s="556" customFormat="1" ht="13.5" thickBot="1">
      <c r="A74" s="579">
        <v>1863.54</v>
      </c>
      <c r="B74" s="190">
        <f t="shared" si="19"/>
        <v>62.319705000000006</v>
      </c>
      <c r="C74" s="184">
        <f>A74*B74</f>
        <v>116135.26305570001</v>
      </c>
      <c r="D74" s="213">
        <f t="shared" si="20"/>
        <v>6.16</v>
      </c>
      <c r="E74" s="184">
        <f>C74*D74</f>
        <v>715393.22042311204</v>
      </c>
      <c r="F74" s="190">
        <f t="shared" si="21"/>
        <v>1.25</v>
      </c>
      <c r="G74" s="184">
        <f>E74*F74</f>
        <v>894241.52552889008</v>
      </c>
      <c r="H74" s="572">
        <f t="shared" si="22"/>
        <v>1001550.5085923569</v>
      </c>
    </row>
  </sheetData>
  <pageMargins left="0.7" right="0.7" top="0.75" bottom="0.75" header="0.3" footer="0.3"/>
  <pageSetup paperSize="9" scale="79" orientation="landscape" r:id="rId1"/>
  <rowBreaks count="1" manualBreakCount="1">
    <brk id="49" max="15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0"/>
  </sheetPr>
  <dimension ref="A1:H80"/>
  <sheetViews>
    <sheetView view="pageBreakPreview" zoomScale="85" zoomScaleNormal="100" zoomScaleSheetLayoutView="85" workbookViewId="0">
      <pane ySplit="1" topLeftCell="A2" activePane="bottomLeft" state="frozen"/>
      <selection activeCell="E2" sqref="E2"/>
      <selection pane="bottomLeft" activeCell="H3" sqref="H3"/>
    </sheetView>
  </sheetViews>
  <sheetFormatPr defaultRowHeight="12.75"/>
  <cols>
    <col min="1" max="4" width="9.140625" style="546"/>
    <col min="5" max="5" width="10.7109375" style="546" customWidth="1"/>
    <col min="6" max="6" width="9.140625" style="546"/>
    <col min="7" max="7" width="12" style="546" customWidth="1"/>
    <col min="8" max="8" width="13.85546875" style="546" customWidth="1"/>
    <col min="9" max="16384" width="9.140625" style="546"/>
  </cols>
  <sheetData>
    <row r="1" spans="1:8" s="557" customFormat="1" ht="23.25" thickBot="1">
      <c r="A1" s="515" t="s">
        <v>986</v>
      </c>
      <c r="B1" s="183" t="s">
        <v>987</v>
      </c>
      <c r="C1" s="183" t="s">
        <v>988</v>
      </c>
      <c r="D1" s="183" t="s">
        <v>989</v>
      </c>
      <c r="E1" s="183" t="s">
        <v>990</v>
      </c>
      <c r="F1" s="183" t="s">
        <v>991</v>
      </c>
      <c r="G1" s="183" t="s">
        <v>993</v>
      </c>
      <c r="H1" s="183" t="s">
        <v>2239</v>
      </c>
    </row>
    <row r="2" spans="1:8" ht="13.5" thickBot="1">
      <c r="A2" s="211"/>
      <c r="B2" s="212">
        <f>РФ!J11</f>
        <v>62.319705000000006</v>
      </c>
      <c r="C2" s="212"/>
      <c r="D2" s="212">
        <f>KZT!I3</f>
        <v>6.16</v>
      </c>
      <c r="E2" s="213"/>
      <c r="F2" s="213">
        <v>1.2</v>
      </c>
      <c r="G2" s="213"/>
    </row>
    <row r="3" spans="1:8" ht="13.5" thickBot="1">
      <c r="A3" s="547">
        <v>2509</v>
      </c>
      <c r="B3" s="190">
        <f>B2</f>
        <v>62.319705000000006</v>
      </c>
      <c r="C3" s="190">
        <f>A3*B3</f>
        <v>156360.13984500003</v>
      </c>
      <c r="D3" s="190">
        <f>D2</f>
        <v>6.16</v>
      </c>
      <c r="E3" s="190">
        <f>C3*D3</f>
        <v>963178.46144520014</v>
      </c>
      <c r="F3" s="190">
        <f>F2</f>
        <v>1.2</v>
      </c>
      <c r="G3" s="190">
        <f>E3*F3</f>
        <v>1155814.1537342402</v>
      </c>
      <c r="H3" s="546">
        <f>G3*1.12</f>
        <v>1294511.8521823492</v>
      </c>
    </row>
    <row r="4" spans="1:8" ht="13.5" thickBot="1">
      <c r="A4" s="548">
        <v>2660</v>
      </c>
      <c r="B4" s="190">
        <f t="shared" ref="B4:B67" si="0">B3</f>
        <v>62.319705000000006</v>
      </c>
      <c r="C4" s="190">
        <f t="shared" ref="C4:C67" si="1">A4*B4</f>
        <v>165770.41530000002</v>
      </c>
      <c r="D4" s="190">
        <f t="shared" ref="D4:D67" si="2">D3</f>
        <v>6.16</v>
      </c>
      <c r="E4" s="190">
        <f t="shared" ref="E4:E67" si="3">C4*D4</f>
        <v>1021145.7582480002</v>
      </c>
      <c r="F4" s="190">
        <f t="shared" ref="F4:F67" si="4">F3</f>
        <v>1.2</v>
      </c>
      <c r="G4" s="190">
        <f t="shared" ref="G4:G67" si="5">E4*F4</f>
        <v>1225374.9098976001</v>
      </c>
      <c r="H4" s="546">
        <f t="shared" ref="H4:H67" si="6">G4*1.12</f>
        <v>1372419.8990853122</v>
      </c>
    </row>
    <row r="5" spans="1:8" ht="13.5" thickBot="1">
      <c r="A5" s="549">
        <v>2688.5</v>
      </c>
      <c r="B5" s="190">
        <f t="shared" si="0"/>
        <v>62.319705000000006</v>
      </c>
      <c r="C5" s="190">
        <f t="shared" si="1"/>
        <v>167546.52689250003</v>
      </c>
      <c r="D5" s="190">
        <f t="shared" si="2"/>
        <v>6.16</v>
      </c>
      <c r="E5" s="190">
        <f t="shared" si="3"/>
        <v>1032086.6056578002</v>
      </c>
      <c r="F5" s="190">
        <f t="shared" si="4"/>
        <v>1.2</v>
      </c>
      <c r="G5" s="190">
        <f t="shared" si="5"/>
        <v>1238503.9267893601</v>
      </c>
      <c r="H5" s="546">
        <f t="shared" si="6"/>
        <v>1387124.3980040834</v>
      </c>
    </row>
    <row r="6" spans="1:8" ht="13.5" thickBot="1">
      <c r="A6" s="549"/>
      <c r="B6" s="190"/>
      <c r="C6" s="190"/>
      <c r="D6" s="190">
        <f t="shared" si="2"/>
        <v>6.16</v>
      </c>
      <c r="E6" s="190"/>
      <c r="F6" s="190">
        <f t="shared" si="4"/>
        <v>1.2</v>
      </c>
      <c r="G6" s="190"/>
      <c r="H6" s="546">
        <f t="shared" si="6"/>
        <v>0</v>
      </c>
    </row>
    <row r="7" spans="1:8" ht="13.5" thickBot="1">
      <c r="A7" s="549">
        <v>2828</v>
      </c>
      <c r="B7" s="190">
        <f>B5</f>
        <v>62.319705000000006</v>
      </c>
      <c r="C7" s="190">
        <f t="shared" si="1"/>
        <v>176240.12574000002</v>
      </c>
      <c r="D7" s="190">
        <f t="shared" si="2"/>
        <v>6.16</v>
      </c>
      <c r="E7" s="190">
        <f t="shared" si="3"/>
        <v>1085639.1745584002</v>
      </c>
      <c r="F7" s="190">
        <f t="shared" si="4"/>
        <v>1.2</v>
      </c>
      <c r="G7" s="190">
        <f t="shared" si="5"/>
        <v>1302767.0094700803</v>
      </c>
      <c r="H7" s="546">
        <f t="shared" si="6"/>
        <v>1459099.0506064901</v>
      </c>
    </row>
    <row r="8" spans="1:8" ht="13.5" thickBot="1">
      <c r="A8" s="549">
        <v>2927</v>
      </c>
      <c r="B8" s="190">
        <f t="shared" si="0"/>
        <v>62.319705000000006</v>
      </c>
      <c r="C8" s="190">
        <f t="shared" si="1"/>
        <v>182409.77653500001</v>
      </c>
      <c r="D8" s="190">
        <f t="shared" si="2"/>
        <v>6.16</v>
      </c>
      <c r="E8" s="190">
        <f t="shared" si="3"/>
        <v>1123644.2234556002</v>
      </c>
      <c r="F8" s="190">
        <f t="shared" si="4"/>
        <v>1.2</v>
      </c>
      <c r="G8" s="190">
        <f t="shared" si="5"/>
        <v>1348373.0681467203</v>
      </c>
      <c r="H8" s="546">
        <f t="shared" si="6"/>
        <v>1510177.8363243269</v>
      </c>
    </row>
    <row r="9" spans="1:8" ht="13.5" thickBot="1">
      <c r="A9" s="549">
        <v>3274.5</v>
      </c>
      <c r="B9" s="190">
        <f t="shared" si="0"/>
        <v>62.319705000000006</v>
      </c>
      <c r="C9" s="190">
        <f t="shared" si="1"/>
        <v>204065.87402250001</v>
      </c>
      <c r="D9" s="190">
        <f t="shared" si="2"/>
        <v>6.16</v>
      </c>
      <c r="E9" s="190">
        <f t="shared" si="3"/>
        <v>1257045.7839786001</v>
      </c>
      <c r="F9" s="190">
        <f t="shared" si="4"/>
        <v>1.2</v>
      </c>
      <c r="G9" s="190">
        <f t="shared" si="5"/>
        <v>1508454.9407743199</v>
      </c>
      <c r="H9" s="546">
        <f t="shared" si="6"/>
        <v>1689469.5336672384</v>
      </c>
    </row>
    <row r="10" spans="1:8" ht="13.5" thickBot="1">
      <c r="A10" s="550">
        <v>6563</v>
      </c>
      <c r="B10" s="190">
        <f t="shared" si="0"/>
        <v>62.319705000000006</v>
      </c>
      <c r="C10" s="190">
        <f t="shared" si="1"/>
        <v>409004.22391500004</v>
      </c>
      <c r="D10" s="190">
        <f t="shared" si="2"/>
        <v>6.16</v>
      </c>
      <c r="E10" s="190">
        <f t="shared" si="3"/>
        <v>2519466.0193164004</v>
      </c>
      <c r="F10" s="190">
        <f t="shared" si="4"/>
        <v>1.2</v>
      </c>
      <c r="G10" s="190">
        <f t="shared" si="5"/>
        <v>3023359.2231796803</v>
      </c>
      <c r="H10" s="546">
        <f t="shared" si="6"/>
        <v>3386162.3299612422</v>
      </c>
    </row>
    <row r="11" spans="1:8" ht="13.5" thickBot="1">
      <c r="A11" s="546">
        <v>7026</v>
      </c>
      <c r="B11" s="190">
        <f t="shared" si="0"/>
        <v>62.319705000000006</v>
      </c>
      <c r="C11" s="190">
        <f t="shared" si="1"/>
        <v>437858.24733000004</v>
      </c>
      <c r="D11" s="190">
        <f t="shared" si="2"/>
        <v>6.16</v>
      </c>
      <c r="E11" s="190">
        <f t="shared" si="3"/>
        <v>2697206.8035528003</v>
      </c>
      <c r="F11" s="190">
        <f t="shared" si="4"/>
        <v>1.2</v>
      </c>
      <c r="G11" s="190">
        <f t="shared" si="5"/>
        <v>3236648.1642633602</v>
      </c>
      <c r="H11" s="546">
        <f t="shared" si="6"/>
        <v>3625045.9439749639</v>
      </c>
    </row>
    <row r="12" spans="1:8" ht="13.5" thickBot="1">
      <c r="A12" s="547">
        <v>7931</v>
      </c>
      <c r="B12" s="190">
        <f t="shared" si="0"/>
        <v>62.319705000000006</v>
      </c>
      <c r="C12" s="190">
        <f t="shared" si="1"/>
        <v>494257.58035500004</v>
      </c>
      <c r="D12" s="190">
        <f t="shared" si="2"/>
        <v>6.16</v>
      </c>
      <c r="E12" s="190">
        <f t="shared" si="3"/>
        <v>3044626.6949868002</v>
      </c>
      <c r="F12" s="190">
        <f t="shared" si="4"/>
        <v>1.2</v>
      </c>
      <c r="G12" s="190">
        <f t="shared" si="5"/>
        <v>3653552.0339841601</v>
      </c>
      <c r="H12" s="546">
        <f t="shared" si="6"/>
        <v>4091978.2780622598</v>
      </c>
    </row>
    <row r="13" spans="1:8" ht="13.5" thickBot="1">
      <c r="A13" s="548">
        <v>9128.5</v>
      </c>
      <c r="B13" s="190">
        <f t="shared" si="0"/>
        <v>62.319705000000006</v>
      </c>
      <c r="C13" s="190">
        <f t="shared" si="1"/>
        <v>568885.42709250003</v>
      </c>
      <c r="D13" s="190">
        <f t="shared" si="2"/>
        <v>6.16</v>
      </c>
      <c r="E13" s="190">
        <f t="shared" si="3"/>
        <v>3504334.2308898005</v>
      </c>
      <c r="F13" s="190">
        <f t="shared" si="4"/>
        <v>1.2</v>
      </c>
      <c r="G13" s="190">
        <f t="shared" si="5"/>
        <v>4205201.0770677608</v>
      </c>
      <c r="H13" s="546">
        <f t="shared" si="6"/>
        <v>4709825.2063158927</v>
      </c>
    </row>
    <row r="14" spans="1:8" ht="13.5" thickBot="1">
      <c r="A14" s="549">
        <v>9927</v>
      </c>
      <c r="B14" s="190">
        <f t="shared" si="0"/>
        <v>62.319705000000006</v>
      </c>
      <c r="C14" s="190">
        <f t="shared" si="1"/>
        <v>618647.71153500001</v>
      </c>
      <c r="D14" s="190">
        <f t="shared" si="2"/>
        <v>6.16</v>
      </c>
      <c r="E14" s="190">
        <f t="shared" si="3"/>
        <v>3810869.9030556004</v>
      </c>
      <c r="F14" s="190">
        <f t="shared" si="4"/>
        <v>1.2</v>
      </c>
      <c r="G14" s="190">
        <f t="shared" si="5"/>
        <v>4573043.8836667202</v>
      </c>
      <c r="H14" s="546">
        <f t="shared" si="6"/>
        <v>5121809.1497067269</v>
      </c>
    </row>
    <row r="15" spans="1:8" ht="13.5" thickBot="1">
      <c r="A15" s="549"/>
      <c r="B15" s="190"/>
      <c r="C15" s="190"/>
      <c r="D15" s="190">
        <f t="shared" si="2"/>
        <v>6.16</v>
      </c>
      <c r="E15" s="190"/>
      <c r="F15" s="190">
        <f t="shared" si="4"/>
        <v>1.2</v>
      </c>
      <c r="G15" s="190"/>
      <c r="H15" s="546">
        <f t="shared" si="6"/>
        <v>0</v>
      </c>
    </row>
    <row r="16" spans="1:8" ht="13.5" thickBot="1">
      <c r="A16" s="549">
        <v>6563</v>
      </c>
      <c r="B16" s="190">
        <f>B14</f>
        <v>62.319705000000006</v>
      </c>
      <c r="C16" s="190">
        <f t="shared" si="1"/>
        <v>409004.22391500004</v>
      </c>
      <c r="D16" s="190">
        <f t="shared" si="2"/>
        <v>6.16</v>
      </c>
      <c r="E16" s="190">
        <f t="shared" si="3"/>
        <v>2519466.0193164004</v>
      </c>
      <c r="F16" s="190">
        <f t="shared" si="4"/>
        <v>1.2</v>
      </c>
      <c r="G16" s="190">
        <f t="shared" si="5"/>
        <v>3023359.2231796803</v>
      </c>
      <c r="H16" s="546">
        <f t="shared" si="6"/>
        <v>3386162.3299612422</v>
      </c>
    </row>
    <row r="17" spans="1:8" ht="13.5" thickBot="1">
      <c r="A17" s="549">
        <v>7026</v>
      </c>
      <c r="B17" s="190">
        <f t="shared" si="0"/>
        <v>62.319705000000006</v>
      </c>
      <c r="C17" s="190">
        <f t="shared" si="1"/>
        <v>437858.24733000004</v>
      </c>
      <c r="D17" s="190">
        <f t="shared" si="2"/>
        <v>6.16</v>
      </c>
      <c r="E17" s="190">
        <f t="shared" si="3"/>
        <v>2697206.8035528003</v>
      </c>
      <c r="F17" s="190">
        <f t="shared" si="4"/>
        <v>1.2</v>
      </c>
      <c r="G17" s="190">
        <f t="shared" si="5"/>
        <v>3236648.1642633602</v>
      </c>
      <c r="H17" s="546">
        <f t="shared" si="6"/>
        <v>3625045.9439749639</v>
      </c>
    </row>
    <row r="18" spans="1:8" ht="13.5" thickBot="1">
      <c r="A18" s="549">
        <v>7931</v>
      </c>
      <c r="B18" s="190">
        <f t="shared" si="0"/>
        <v>62.319705000000006</v>
      </c>
      <c r="C18" s="190">
        <f t="shared" si="1"/>
        <v>494257.58035500004</v>
      </c>
      <c r="D18" s="190">
        <f t="shared" si="2"/>
        <v>6.16</v>
      </c>
      <c r="E18" s="190">
        <f t="shared" si="3"/>
        <v>3044626.6949868002</v>
      </c>
      <c r="F18" s="190">
        <f t="shared" si="4"/>
        <v>1.2</v>
      </c>
      <c r="G18" s="190">
        <f t="shared" si="5"/>
        <v>3653552.0339841601</v>
      </c>
      <c r="H18" s="546">
        <f t="shared" si="6"/>
        <v>4091978.2780622598</v>
      </c>
    </row>
    <row r="19" spans="1:8" ht="13.5" thickBot="1">
      <c r="A19" s="549">
        <v>9128.5</v>
      </c>
      <c r="B19" s="190">
        <f t="shared" si="0"/>
        <v>62.319705000000006</v>
      </c>
      <c r="C19" s="190">
        <f t="shared" si="1"/>
        <v>568885.42709250003</v>
      </c>
      <c r="D19" s="190">
        <f t="shared" si="2"/>
        <v>6.16</v>
      </c>
      <c r="E19" s="190">
        <f t="shared" si="3"/>
        <v>3504334.2308898005</v>
      </c>
      <c r="F19" s="190">
        <f t="shared" si="4"/>
        <v>1.2</v>
      </c>
      <c r="G19" s="190">
        <f t="shared" si="5"/>
        <v>4205201.0770677608</v>
      </c>
      <c r="H19" s="546">
        <f t="shared" si="6"/>
        <v>4709825.2063158927</v>
      </c>
    </row>
    <row r="20" spans="1:8" ht="13.5" thickBot="1">
      <c r="A20" s="548">
        <v>9927</v>
      </c>
      <c r="B20" s="190">
        <f t="shared" si="0"/>
        <v>62.319705000000006</v>
      </c>
      <c r="C20" s="190">
        <f t="shared" si="1"/>
        <v>618647.71153500001</v>
      </c>
      <c r="D20" s="190">
        <f t="shared" si="2"/>
        <v>6.16</v>
      </c>
      <c r="E20" s="190">
        <f t="shared" si="3"/>
        <v>3810869.9030556004</v>
      </c>
      <c r="F20" s="190">
        <f t="shared" si="4"/>
        <v>1.2</v>
      </c>
      <c r="G20" s="190">
        <f t="shared" si="5"/>
        <v>4573043.8836667202</v>
      </c>
      <c r="H20" s="546">
        <f t="shared" si="6"/>
        <v>5121809.1497067269</v>
      </c>
    </row>
    <row r="21" spans="1:8" ht="13.5" thickBot="1">
      <c r="A21" s="551">
        <v>11080</v>
      </c>
      <c r="B21" s="190">
        <f t="shared" si="0"/>
        <v>62.319705000000006</v>
      </c>
      <c r="C21" s="190">
        <f t="shared" si="1"/>
        <v>690502.33140000002</v>
      </c>
      <c r="D21" s="190">
        <f t="shared" si="2"/>
        <v>6.16</v>
      </c>
      <c r="E21" s="190">
        <f t="shared" si="3"/>
        <v>4253494.361424</v>
      </c>
      <c r="F21" s="190">
        <f t="shared" si="4"/>
        <v>1.2</v>
      </c>
      <c r="G21" s="190">
        <f t="shared" si="5"/>
        <v>5104193.2337087998</v>
      </c>
      <c r="H21" s="546">
        <f t="shared" si="6"/>
        <v>5716696.4217538564</v>
      </c>
    </row>
    <row r="22" spans="1:8" ht="13.5" thickBot="1">
      <c r="B22" s="190"/>
      <c r="C22" s="190"/>
      <c r="D22" s="190">
        <f t="shared" si="2"/>
        <v>6.16</v>
      </c>
      <c r="E22" s="190"/>
      <c r="F22" s="190">
        <f t="shared" si="4"/>
        <v>1.2</v>
      </c>
      <c r="G22" s="190"/>
      <c r="H22" s="546">
        <f t="shared" si="6"/>
        <v>0</v>
      </c>
    </row>
    <row r="23" spans="1:8" ht="13.5" thickBot="1">
      <c r="A23" s="547">
        <v>7763</v>
      </c>
      <c r="B23" s="190">
        <f>B21</f>
        <v>62.319705000000006</v>
      </c>
      <c r="C23" s="190">
        <f t="shared" si="1"/>
        <v>483787.86991500005</v>
      </c>
      <c r="D23" s="190">
        <f t="shared" si="2"/>
        <v>6.16</v>
      </c>
      <c r="E23" s="190">
        <f t="shared" si="3"/>
        <v>2980133.2786764004</v>
      </c>
      <c r="F23" s="190">
        <f t="shared" si="4"/>
        <v>1.2</v>
      </c>
      <c r="G23" s="190">
        <f t="shared" si="5"/>
        <v>3576159.9344116803</v>
      </c>
      <c r="H23" s="546">
        <f t="shared" si="6"/>
        <v>4005299.1265410823</v>
      </c>
    </row>
    <row r="24" spans="1:8" ht="13.5" thickBot="1">
      <c r="A24" s="548">
        <v>8098.5</v>
      </c>
      <c r="B24" s="190">
        <f t="shared" si="0"/>
        <v>62.319705000000006</v>
      </c>
      <c r="C24" s="190">
        <f t="shared" si="1"/>
        <v>504696.13094250002</v>
      </c>
      <c r="D24" s="190">
        <f t="shared" si="2"/>
        <v>6.16</v>
      </c>
      <c r="E24" s="190">
        <f t="shared" si="3"/>
        <v>3108928.1666058004</v>
      </c>
      <c r="F24" s="190">
        <f t="shared" si="4"/>
        <v>1.2</v>
      </c>
      <c r="G24" s="190">
        <f t="shared" si="5"/>
        <v>3730713.7999269604</v>
      </c>
      <c r="H24" s="546">
        <f t="shared" si="6"/>
        <v>4178399.4559181961</v>
      </c>
    </row>
    <row r="25" spans="1:8" ht="13.5" thickBot="1">
      <c r="A25" s="549">
        <v>8784</v>
      </c>
      <c r="B25" s="190">
        <f t="shared" si="0"/>
        <v>62.319705000000006</v>
      </c>
      <c r="C25" s="190">
        <f t="shared" si="1"/>
        <v>547416.28872000007</v>
      </c>
      <c r="D25" s="190">
        <f t="shared" si="2"/>
        <v>6.16</v>
      </c>
      <c r="E25" s="190">
        <f t="shared" si="3"/>
        <v>3372084.3385152007</v>
      </c>
      <c r="F25" s="190">
        <f t="shared" si="4"/>
        <v>1.2</v>
      </c>
      <c r="G25" s="190">
        <f t="shared" si="5"/>
        <v>4046501.2062182408</v>
      </c>
      <c r="H25" s="546">
        <f t="shared" si="6"/>
        <v>4532081.3509644298</v>
      </c>
    </row>
    <row r="26" spans="1:8" ht="13.5" thickBot="1">
      <c r="A26" s="549">
        <v>10338.5</v>
      </c>
      <c r="B26" s="190">
        <f t="shared" si="0"/>
        <v>62.319705000000006</v>
      </c>
      <c r="C26" s="190">
        <f t="shared" si="1"/>
        <v>644292.27014250006</v>
      </c>
      <c r="D26" s="190">
        <f t="shared" si="2"/>
        <v>6.16</v>
      </c>
      <c r="E26" s="190">
        <f t="shared" si="3"/>
        <v>3968840.3840778004</v>
      </c>
      <c r="F26" s="190">
        <f t="shared" si="4"/>
        <v>1.2</v>
      </c>
      <c r="G26" s="190">
        <f t="shared" si="5"/>
        <v>4762608.46089336</v>
      </c>
      <c r="H26" s="546">
        <f t="shared" si="6"/>
        <v>5334121.4762005638</v>
      </c>
    </row>
    <row r="27" spans="1:8" ht="13.5" thickBot="1">
      <c r="A27" s="550">
        <v>11212.5</v>
      </c>
      <c r="B27" s="190">
        <f t="shared" si="0"/>
        <v>62.319705000000006</v>
      </c>
      <c r="C27" s="190">
        <f t="shared" si="1"/>
        <v>698759.69231250009</v>
      </c>
      <c r="D27" s="190">
        <f t="shared" si="2"/>
        <v>6.16</v>
      </c>
      <c r="E27" s="190">
        <f t="shared" si="3"/>
        <v>4304359.7046450004</v>
      </c>
      <c r="F27" s="190">
        <f t="shared" si="4"/>
        <v>1.2</v>
      </c>
      <c r="G27" s="190">
        <f t="shared" si="5"/>
        <v>5165231.6455740007</v>
      </c>
      <c r="H27" s="546">
        <f t="shared" si="6"/>
        <v>5785059.4430428809</v>
      </c>
    </row>
    <row r="28" spans="1:8" ht="13.5" thickBot="1">
      <c r="A28" s="546">
        <v>11803</v>
      </c>
      <c r="B28" s="190">
        <f t="shared" si="0"/>
        <v>62.319705000000006</v>
      </c>
      <c r="C28" s="190">
        <f t="shared" si="1"/>
        <v>735559.47811500006</v>
      </c>
      <c r="D28" s="190">
        <f t="shared" si="2"/>
        <v>6.16</v>
      </c>
      <c r="E28" s="190">
        <f t="shared" si="3"/>
        <v>4531046.3851884007</v>
      </c>
      <c r="F28" s="190">
        <f t="shared" si="4"/>
        <v>1.2</v>
      </c>
      <c r="G28" s="190">
        <f t="shared" si="5"/>
        <v>5437255.6622260809</v>
      </c>
      <c r="H28" s="546">
        <f t="shared" si="6"/>
        <v>6089726.3416932113</v>
      </c>
    </row>
    <row r="29" spans="1:8" ht="13.5" thickBot="1">
      <c r="A29" s="552">
        <v>1100</v>
      </c>
      <c r="B29" s="190">
        <f t="shared" si="0"/>
        <v>62.319705000000006</v>
      </c>
      <c r="C29" s="190">
        <f t="shared" si="1"/>
        <v>68551.675500000012</v>
      </c>
      <c r="D29" s="190">
        <f t="shared" si="2"/>
        <v>6.16</v>
      </c>
      <c r="E29" s="190">
        <f t="shared" si="3"/>
        <v>422278.32108000008</v>
      </c>
      <c r="F29" s="190">
        <f t="shared" si="4"/>
        <v>1.2</v>
      </c>
      <c r="G29" s="190">
        <f t="shared" si="5"/>
        <v>506733.98529600009</v>
      </c>
      <c r="H29" s="546">
        <f t="shared" si="6"/>
        <v>567542.06353152019</v>
      </c>
    </row>
    <row r="30" spans="1:8" ht="13.5" thickBot="1">
      <c r="A30" s="553">
        <v>1300</v>
      </c>
      <c r="B30" s="190">
        <f t="shared" si="0"/>
        <v>62.319705000000006</v>
      </c>
      <c r="C30" s="190">
        <f t="shared" si="1"/>
        <v>81015.616500000004</v>
      </c>
      <c r="D30" s="190">
        <f t="shared" si="2"/>
        <v>6.16</v>
      </c>
      <c r="E30" s="190">
        <f t="shared" si="3"/>
        <v>499056.19764000003</v>
      </c>
      <c r="F30" s="190">
        <f t="shared" si="4"/>
        <v>1.2</v>
      </c>
      <c r="G30" s="190">
        <f t="shared" si="5"/>
        <v>598867.43716800003</v>
      </c>
      <c r="H30" s="546">
        <f t="shared" si="6"/>
        <v>670731.52962816006</v>
      </c>
    </row>
    <row r="31" spans="1:8" ht="13.5" thickBot="1">
      <c r="A31" s="554"/>
      <c r="B31" s="190"/>
      <c r="C31" s="190"/>
      <c r="D31" s="190">
        <f t="shared" si="2"/>
        <v>6.16</v>
      </c>
      <c r="E31" s="190"/>
      <c r="F31" s="190">
        <f t="shared" si="4"/>
        <v>1.2</v>
      </c>
      <c r="G31" s="190"/>
      <c r="H31" s="546">
        <f t="shared" si="6"/>
        <v>0</v>
      </c>
    </row>
    <row r="32" spans="1:8" ht="13.5" thickBot="1">
      <c r="A32" s="554">
        <v>491</v>
      </c>
      <c r="B32" s="190">
        <f>B30</f>
        <v>62.319705000000006</v>
      </c>
      <c r="C32" s="190">
        <f t="shared" si="1"/>
        <v>30598.975155000004</v>
      </c>
      <c r="D32" s="190">
        <f t="shared" si="2"/>
        <v>6.16</v>
      </c>
      <c r="E32" s="190">
        <f t="shared" si="3"/>
        <v>188489.68695480004</v>
      </c>
      <c r="F32" s="190">
        <f t="shared" si="4"/>
        <v>1.2</v>
      </c>
      <c r="G32" s="190">
        <f t="shared" si="5"/>
        <v>226187.62434576004</v>
      </c>
      <c r="H32" s="546">
        <f t="shared" si="6"/>
        <v>253330.13926725127</v>
      </c>
    </row>
    <row r="33" spans="1:8" ht="13.5" thickBot="1">
      <c r="A33" s="554">
        <v>577.5</v>
      </c>
      <c r="B33" s="190">
        <f t="shared" si="0"/>
        <v>62.319705000000006</v>
      </c>
      <c r="C33" s="190">
        <f t="shared" si="1"/>
        <v>35989.629637500002</v>
      </c>
      <c r="D33" s="190">
        <f t="shared" si="2"/>
        <v>6.16</v>
      </c>
      <c r="E33" s="190">
        <f t="shared" si="3"/>
        <v>221696.11856700003</v>
      </c>
      <c r="F33" s="190">
        <f t="shared" si="4"/>
        <v>1.2</v>
      </c>
      <c r="G33" s="190">
        <f t="shared" si="5"/>
        <v>266035.34228040004</v>
      </c>
      <c r="H33" s="546">
        <f t="shared" si="6"/>
        <v>297959.58335404808</v>
      </c>
    </row>
    <row r="34" spans="1:8" ht="13.5" thickBot="1">
      <c r="A34" s="553">
        <v>593.5</v>
      </c>
      <c r="B34" s="190">
        <f t="shared" si="0"/>
        <v>62.319705000000006</v>
      </c>
      <c r="C34" s="190">
        <f t="shared" si="1"/>
        <v>36986.7449175</v>
      </c>
      <c r="D34" s="190">
        <f t="shared" si="2"/>
        <v>6.16</v>
      </c>
      <c r="E34" s="190">
        <f t="shared" si="3"/>
        <v>227838.3486918</v>
      </c>
      <c r="F34" s="190">
        <f t="shared" si="4"/>
        <v>1.2</v>
      </c>
      <c r="G34" s="190">
        <f t="shared" si="5"/>
        <v>273406.01843016001</v>
      </c>
      <c r="H34" s="546">
        <f t="shared" si="6"/>
        <v>306214.74064177927</v>
      </c>
    </row>
    <row r="35" spans="1:8" ht="13.5" thickBot="1">
      <c r="A35" s="555">
        <v>656.5</v>
      </c>
      <c r="B35" s="190">
        <f t="shared" si="0"/>
        <v>62.319705000000006</v>
      </c>
      <c r="C35" s="190">
        <f t="shared" si="1"/>
        <v>40912.886332500006</v>
      </c>
      <c r="D35" s="190">
        <f t="shared" si="2"/>
        <v>6.16</v>
      </c>
      <c r="E35" s="190">
        <f t="shared" si="3"/>
        <v>252023.37980820003</v>
      </c>
      <c r="F35" s="190">
        <f t="shared" si="4"/>
        <v>1.2</v>
      </c>
      <c r="G35" s="190">
        <f t="shared" si="5"/>
        <v>302428.05576984002</v>
      </c>
      <c r="H35" s="546">
        <f t="shared" si="6"/>
        <v>338719.42246222089</v>
      </c>
    </row>
    <row r="36" spans="1:8" ht="13.5" thickBot="1">
      <c r="A36" s="546">
        <v>590.5</v>
      </c>
      <c r="B36" s="190">
        <f t="shared" si="0"/>
        <v>62.319705000000006</v>
      </c>
      <c r="C36" s="190">
        <f t="shared" si="1"/>
        <v>36799.785802500002</v>
      </c>
      <c r="D36" s="190">
        <f t="shared" si="2"/>
        <v>6.16</v>
      </c>
      <c r="E36" s="190">
        <f t="shared" si="3"/>
        <v>226686.68054340003</v>
      </c>
      <c r="F36" s="190">
        <f t="shared" si="4"/>
        <v>1.2</v>
      </c>
      <c r="G36" s="190">
        <f t="shared" si="5"/>
        <v>272024.01665208</v>
      </c>
      <c r="H36" s="546">
        <f t="shared" si="6"/>
        <v>304666.89865032962</v>
      </c>
    </row>
    <row r="37" spans="1:8" s="556" customFormat="1" ht="13.5" thickBot="1">
      <c r="A37" s="552"/>
      <c r="B37" s="190"/>
      <c r="C37" s="190"/>
      <c r="D37" s="190">
        <f t="shared" si="2"/>
        <v>6.16</v>
      </c>
      <c r="E37" s="190"/>
      <c r="F37" s="190">
        <f t="shared" si="4"/>
        <v>1.2</v>
      </c>
      <c r="G37" s="190"/>
      <c r="H37" s="546">
        <f t="shared" si="6"/>
        <v>0</v>
      </c>
    </row>
    <row r="38" spans="1:8" s="556" customFormat="1" ht="13.5" thickBot="1">
      <c r="A38" s="553">
        <v>592</v>
      </c>
      <c r="B38" s="190">
        <f>B36</f>
        <v>62.319705000000006</v>
      </c>
      <c r="C38" s="190">
        <f t="shared" si="1"/>
        <v>36893.265360000005</v>
      </c>
      <c r="D38" s="190">
        <f t="shared" si="2"/>
        <v>6.16</v>
      </c>
      <c r="E38" s="190">
        <f t="shared" si="3"/>
        <v>227262.51461760004</v>
      </c>
      <c r="F38" s="190">
        <f t="shared" si="4"/>
        <v>1.2</v>
      </c>
      <c r="G38" s="190">
        <f t="shared" si="5"/>
        <v>272715.01754112006</v>
      </c>
      <c r="H38" s="546">
        <f t="shared" si="6"/>
        <v>305440.81964605447</v>
      </c>
    </row>
    <row r="39" spans="1:8" s="556" customFormat="1" ht="13.5" thickBot="1">
      <c r="A39" s="555">
        <v>627</v>
      </c>
      <c r="B39" s="190">
        <f t="shared" si="0"/>
        <v>62.319705000000006</v>
      </c>
      <c r="C39" s="190">
        <f t="shared" si="1"/>
        <v>39074.455035000006</v>
      </c>
      <c r="D39" s="190">
        <f t="shared" si="2"/>
        <v>6.16</v>
      </c>
      <c r="E39" s="190">
        <f t="shared" si="3"/>
        <v>240698.64301560004</v>
      </c>
      <c r="F39" s="190">
        <f t="shared" si="4"/>
        <v>1.2</v>
      </c>
      <c r="G39" s="190">
        <f t="shared" si="5"/>
        <v>288838.37161872006</v>
      </c>
      <c r="H39" s="546">
        <f t="shared" si="6"/>
        <v>323498.97621296649</v>
      </c>
    </row>
    <row r="40" spans="1:8" s="556" customFormat="1" ht="13.5" thickBot="1">
      <c r="A40" s="180">
        <v>636.5</v>
      </c>
      <c r="B40" s="190">
        <f t="shared" si="0"/>
        <v>62.319705000000006</v>
      </c>
      <c r="C40" s="190">
        <f t="shared" si="1"/>
        <v>39666.492232500001</v>
      </c>
      <c r="D40" s="190">
        <f t="shared" si="2"/>
        <v>6.16</v>
      </c>
      <c r="E40" s="190">
        <f t="shared" si="3"/>
        <v>244345.5921522</v>
      </c>
      <c r="F40" s="190">
        <f t="shared" si="4"/>
        <v>1.2</v>
      </c>
      <c r="G40" s="190">
        <f t="shared" si="5"/>
        <v>293214.71058263996</v>
      </c>
      <c r="H40" s="546">
        <f t="shared" si="6"/>
        <v>328400.47585255682</v>
      </c>
    </row>
    <row r="41" spans="1:8" s="556" customFormat="1" ht="13.5" thickBot="1">
      <c r="A41" s="552">
        <v>653</v>
      </c>
      <c r="B41" s="190">
        <f t="shared" si="0"/>
        <v>62.319705000000006</v>
      </c>
      <c r="C41" s="190">
        <f t="shared" si="1"/>
        <v>40694.767365000007</v>
      </c>
      <c r="D41" s="190">
        <f t="shared" si="2"/>
        <v>6.16</v>
      </c>
      <c r="E41" s="190">
        <f t="shared" si="3"/>
        <v>250679.76696840004</v>
      </c>
      <c r="F41" s="190">
        <f t="shared" si="4"/>
        <v>1.2</v>
      </c>
      <c r="G41" s="190">
        <f t="shared" si="5"/>
        <v>300815.72036208003</v>
      </c>
      <c r="H41" s="546">
        <f t="shared" si="6"/>
        <v>336913.60680552968</v>
      </c>
    </row>
    <row r="42" spans="1:8" s="556" customFormat="1" ht="13.5" thickBot="1">
      <c r="A42" s="553">
        <v>771.5</v>
      </c>
      <c r="B42" s="190">
        <f t="shared" si="0"/>
        <v>62.319705000000006</v>
      </c>
      <c r="C42" s="190">
        <f t="shared" si="1"/>
        <v>48079.652407500005</v>
      </c>
      <c r="D42" s="190">
        <f t="shared" si="2"/>
        <v>6.16</v>
      </c>
      <c r="E42" s="190">
        <f t="shared" si="3"/>
        <v>296170.65883020003</v>
      </c>
      <c r="F42" s="190">
        <f t="shared" si="4"/>
        <v>1.2</v>
      </c>
      <c r="G42" s="190">
        <f t="shared" si="5"/>
        <v>355404.79059624003</v>
      </c>
      <c r="H42" s="546">
        <f t="shared" si="6"/>
        <v>398053.36546778888</v>
      </c>
    </row>
    <row r="43" spans="1:8" s="556" customFormat="1" ht="13.5" thickBot="1">
      <c r="A43" s="553">
        <v>785</v>
      </c>
      <c r="B43" s="190">
        <f t="shared" si="0"/>
        <v>62.319705000000006</v>
      </c>
      <c r="C43" s="190">
        <f t="shared" si="1"/>
        <v>48920.968425000006</v>
      </c>
      <c r="D43" s="190">
        <f t="shared" si="2"/>
        <v>6.16</v>
      </c>
      <c r="E43" s="190">
        <f t="shared" si="3"/>
        <v>301353.16549800005</v>
      </c>
      <c r="F43" s="190">
        <f t="shared" si="4"/>
        <v>1.2</v>
      </c>
      <c r="G43" s="190">
        <f t="shared" si="5"/>
        <v>361623.79859760002</v>
      </c>
      <c r="H43" s="546">
        <f t="shared" si="6"/>
        <v>405018.65442931204</v>
      </c>
    </row>
    <row r="44" spans="1:8" s="556" customFormat="1" ht="13.5" thickBot="1">
      <c r="A44" s="553">
        <v>801.5</v>
      </c>
      <c r="B44" s="190">
        <f t="shared" si="0"/>
        <v>62.319705000000006</v>
      </c>
      <c r="C44" s="190">
        <f t="shared" si="1"/>
        <v>49949.243557500005</v>
      </c>
      <c r="D44" s="190">
        <f t="shared" si="2"/>
        <v>6.16</v>
      </c>
      <c r="E44" s="190">
        <f t="shared" si="3"/>
        <v>307687.34031420003</v>
      </c>
      <c r="F44" s="190">
        <f t="shared" si="4"/>
        <v>1.2</v>
      </c>
      <c r="G44" s="190">
        <f t="shared" si="5"/>
        <v>369224.80837704003</v>
      </c>
      <c r="H44" s="546">
        <f t="shared" si="6"/>
        <v>413531.78538228484</v>
      </c>
    </row>
    <row r="45" spans="1:8" s="556" customFormat="1" ht="13.5" thickBot="1">
      <c r="A45" s="555">
        <v>1047</v>
      </c>
      <c r="B45" s="190">
        <f t="shared" si="0"/>
        <v>62.319705000000006</v>
      </c>
      <c r="C45" s="190">
        <f t="shared" si="1"/>
        <v>65248.731135000009</v>
      </c>
      <c r="D45" s="190">
        <f t="shared" si="2"/>
        <v>6.16</v>
      </c>
      <c r="E45" s="190">
        <f t="shared" si="3"/>
        <v>401932.18379160005</v>
      </c>
      <c r="F45" s="190">
        <f t="shared" si="4"/>
        <v>1.2</v>
      </c>
      <c r="G45" s="190">
        <f t="shared" si="5"/>
        <v>482318.62054992002</v>
      </c>
      <c r="H45" s="546">
        <f t="shared" si="6"/>
        <v>540196.85501591046</v>
      </c>
    </row>
    <row r="46" spans="1:8" s="556" customFormat="1" ht="13.5" thickBot="1">
      <c r="A46" s="180">
        <v>1127.5</v>
      </c>
      <c r="B46" s="190">
        <f t="shared" si="0"/>
        <v>62.319705000000006</v>
      </c>
      <c r="C46" s="190">
        <f t="shared" si="1"/>
        <v>70265.467387500001</v>
      </c>
      <c r="D46" s="190">
        <f t="shared" si="2"/>
        <v>6.16</v>
      </c>
      <c r="E46" s="190">
        <f t="shared" si="3"/>
        <v>432835.27910700004</v>
      </c>
      <c r="F46" s="190">
        <f t="shared" si="4"/>
        <v>1.2</v>
      </c>
      <c r="G46" s="190">
        <f t="shared" si="5"/>
        <v>519402.3349284</v>
      </c>
      <c r="H46" s="546">
        <f t="shared" si="6"/>
        <v>581730.615119808</v>
      </c>
    </row>
    <row r="47" spans="1:8" s="556" customFormat="1" ht="13.5" thickBot="1">
      <c r="A47" s="552">
        <v>1241</v>
      </c>
      <c r="B47" s="190">
        <f t="shared" si="0"/>
        <v>62.319705000000006</v>
      </c>
      <c r="C47" s="190">
        <f t="shared" si="1"/>
        <v>77338.753905000005</v>
      </c>
      <c r="D47" s="190">
        <f t="shared" si="2"/>
        <v>6.16</v>
      </c>
      <c r="E47" s="190">
        <f t="shared" si="3"/>
        <v>476406.72405480006</v>
      </c>
      <c r="F47" s="190">
        <f t="shared" si="4"/>
        <v>1.2</v>
      </c>
      <c r="G47" s="190">
        <f t="shared" si="5"/>
        <v>571688.06886576</v>
      </c>
      <c r="H47" s="546">
        <f t="shared" si="6"/>
        <v>640290.63712965127</v>
      </c>
    </row>
    <row r="48" spans="1:8" s="556" customFormat="1" ht="13.5" thickBot="1">
      <c r="A48" s="553">
        <v>1290.5</v>
      </c>
      <c r="B48" s="190">
        <f t="shared" si="0"/>
        <v>62.319705000000006</v>
      </c>
      <c r="C48" s="190">
        <f t="shared" si="1"/>
        <v>80423.579302500002</v>
      </c>
      <c r="D48" s="190">
        <f t="shared" si="2"/>
        <v>6.16</v>
      </c>
      <c r="E48" s="190">
        <f t="shared" si="3"/>
        <v>495409.24850340001</v>
      </c>
      <c r="F48" s="190">
        <f t="shared" si="4"/>
        <v>1.2</v>
      </c>
      <c r="G48" s="190">
        <f t="shared" si="5"/>
        <v>594491.09820408002</v>
      </c>
      <c r="H48" s="546">
        <f t="shared" si="6"/>
        <v>665830.02998856967</v>
      </c>
    </row>
    <row r="49" spans="1:8" s="556" customFormat="1" ht="13.5" thickBot="1">
      <c r="A49" s="553">
        <v>65</v>
      </c>
      <c r="B49" s="190">
        <f t="shared" si="0"/>
        <v>62.319705000000006</v>
      </c>
      <c r="C49" s="190">
        <f t="shared" si="1"/>
        <v>4050.7808250000003</v>
      </c>
      <c r="D49" s="190">
        <f t="shared" si="2"/>
        <v>6.16</v>
      </c>
      <c r="E49" s="190">
        <f t="shared" si="3"/>
        <v>24952.809882000001</v>
      </c>
      <c r="F49" s="190">
        <f t="shared" si="4"/>
        <v>1.2</v>
      </c>
      <c r="G49" s="190">
        <f t="shared" si="5"/>
        <v>29943.371858400002</v>
      </c>
      <c r="H49" s="546">
        <f t="shared" si="6"/>
        <v>33536.576481408003</v>
      </c>
    </row>
    <row r="50" spans="1:8" s="556" customFormat="1" ht="13.5" thickBot="1">
      <c r="A50" s="553">
        <v>75</v>
      </c>
      <c r="B50" s="190">
        <f t="shared" si="0"/>
        <v>62.319705000000006</v>
      </c>
      <c r="C50" s="190">
        <f t="shared" si="1"/>
        <v>4673.9778750000005</v>
      </c>
      <c r="D50" s="190">
        <f t="shared" si="2"/>
        <v>6.16</v>
      </c>
      <c r="E50" s="190">
        <f t="shared" si="3"/>
        <v>28791.703710000005</v>
      </c>
      <c r="F50" s="190">
        <f t="shared" si="4"/>
        <v>1.2</v>
      </c>
      <c r="G50" s="190">
        <f t="shared" si="5"/>
        <v>34550.044452000002</v>
      </c>
      <c r="H50" s="546">
        <f t="shared" si="6"/>
        <v>38696.049786240008</v>
      </c>
    </row>
    <row r="51" spans="1:8" s="556" customFormat="1" ht="13.5" thickBot="1">
      <c r="A51" s="553"/>
      <c r="B51" s="190"/>
      <c r="C51" s="190"/>
      <c r="D51" s="190">
        <f t="shared" si="2"/>
        <v>6.16</v>
      </c>
      <c r="E51" s="190"/>
      <c r="F51" s="190">
        <f t="shared" si="4"/>
        <v>1.2</v>
      </c>
      <c r="G51" s="190"/>
      <c r="H51" s="546">
        <f t="shared" si="6"/>
        <v>0</v>
      </c>
    </row>
    <row r="52" spans="1:8" s="556" customFormat="1" ht="13.5" thickBot="1">
      <c r="A52" s="555">
        <v>520</v>
      </c>
      <c r="B52" s="190">
        <f>B50</f>
        <v>62.319705000000006</v>
      </c>
      <c r="C52" s="190">
        <f t="shared" si="1"/>
        <v>32406.246600000002</v>
      </c>
      <c r="D52" s="190">
        <f t="shared" si="2"/>
        <v>6.16</v>
      </c>
      <c r="E52" s="190">
        <f t="shared" si="3"/>
        <v>199622.47905600001</v>
      </c>
      <c r="F52" s="190">
        <f t="shared" si="4"/>
        <v>1.2</v>
      </c>
      <c r="G52" s="190">
        <f t="shared" si="5"/>
        <v>239546.97486720001</v>
      </c>
      <c r="H52" s="546">
        <f t="shared" si="6"/>
        <v>268292.61185126402</v>
      </c>
    </row>
    <row r="53" spans="1:8" s="556" customFormat="1" ht="13.5" thickBot="1">
      <c r="A53" s="180">
        <v>545</v>
      </c>
      <c r="B53" s="190">
        <f t="shared" si="0"/>
        <v>62.319705000000006</v>
      </c>
      <c r="C53" s="190">
        <f t="shared" si="1"/>
        <v>33964.239225000005</v>
      </c>
      <c r="D53" s="190">
        <f t="shared" si="2"/>
        <v>6.16</v>
      </c>
      <c r="E53" s="190">
        <f t="shared" si="3"/>
        <v>209219.71362600004</v>
      </c>
      <c r="F53" s="190">
        <f t="shared" si="4"/>
        <v>1.2</v>
      </c>
      <c r="G53" s="190">
        <f t="shared" si="5"/>
        <v>251063.65635120004</v>
      </c>
      <c r="H53" s="546">
        <f t="shared" si="6"/>
        <v>281191.29511334409</v>
      </c>
    </row>
    <row r="54" spans="1:8" s="556" customFormat="1" ht="13.5" thickBot="1">
      <c r="A54" s="552">
        <v>555</v>
      </c>
      <c r="B54" s="190">
        <f t="shared" si="0"/>
        <v>62.319705000000006</v>
      </c>
      <c r="C54" s="190">
        <f t="shared" si="1"/>
        <v>34587.436275</v>
      </c>
      <c r="D54" s="190">
        <f t="shared" si="2"/>
        <v>6.16</v>
      </c>
      <c r="E54" s="190">
        <f t="shared" si="3"/>
        <v>213058.60745400001</v>
      </c>
      <c r="F54" s="190">
        <f t="shared" si="4"/>
        <v>1.2</v>
      </c>
      <c r="G54" s="190">
        <f t="shared" si="5"/>
        <v>255670.32894480001</v>
      </c>
      <c r="H54" s="546">
        <f t="shared" si="6"/>
        <v>286350.76841817604</v>
      </c>
    </row>
    <row r="55" spans="1:8" s="556" customFormat="1" ht="13.5" thickBot="1">
      <c r="A55" s="553">
        <v>632.5</v>
      </c>
      <c r="B55" s="190">
        <f t="shared" si="0"/>
        <v>62.319705000000006</v>
      </c>
      <c r="C55" s="190">
        <f t="shared" si="1"/>
        <v>39417.213412500001</v>
      </c>
      <c r="D55" s="190">
        <f t="shared" si="2"/>
        <v>6.16</v>
      </c>
      <c r="E55" s="190">
        <f t="shared" si="3"/>
        <v>242810.034621</v>
      </c>
      <c r="F55" s="190">
        <f t="shared" si="4"/>
        <v>1.2</v>
      </c>
      <c r="G55" s="190">
        <f t="shared" si="5"/>
        <v>291372.04154519999</v>
      </c>
      <c r="H55" s="546">
        <f t="shared" si="6"/>
        <v>326336.68653062399</v>
      </c>
    </row>
    <row r="56" spans="1:8" s="556" customFormat="1" ht="13.5" thickBot="1">
      <c r="A56" s="553">
        <v>770</v>
      </c>
      <c r="B56" s="190">
        <f t="shared" si="0"/>
        <v>62.319705000000006</v>
      </c>
      <c r="C56" s="190">
        <f t="shared" si="1"/>
        <v>47986.172850000003</v>
      </c>
      <c r="D56" s="190">
        <f t="shared" si="2"/>
        <v>6.16</v>
      </c>
      <c r="E56" s="190">
        <f t="shared" si="3"/>
        <v>295594.82475600002</v>
      </c>
      <c r="F56" s="190">
        <f t="shared" si="4"/>
        <v>1.2</v>
      </c>
      <c r="G56" s="190">
        <f t="shared" si="5"/>
        <v>354713.78970720002</v>
      </c>
      <c r="H56" s="546">
        <f t="shared" si="6"/>
        <v>397279.44447206403</v>
      </c>
    </row>
    <row r="57" spans="1:8" s="556" customFormat="1" ht="13.5" thickBot="1">
      <c r="A57" s="553">
        <v>840</v>
      </c>
      <c r="B57" s="190">
        <f t="shared" si="0"/>
        <v>62.319705000000006</v>
      </c>
      <c r="C57" s="190">
        <f t="shared" si="1"/>
        <v>52348.552200000006</v>
      </c>
      <c r="D57" s="190">
        <f t="shared" si="2"/>
        <v>6.16</v>
      </c>
      <c r="E57" s="190">
        <f t="shared" si="3"/>
        <v>322467.08155200002</v>
      </c>
      <c r="F57" s="190">
        <f t="shared" si="4"/>
        <v>1.2</v>
      </c>
      <c r="G57" s="190">
        <f t="shared" si="5"/>
        <v>386960.49786240002</v>
      </c>
      <c r="H57" s="546">
        <f t="shared" si="6"/>
        <v>433395.75760588807</v>
      </c>
    </row>
    <row r="58" spans="1:8" s="556" customFormat="1" ht="13.5" thickBot="1">
      <c r="A58" s="555">
        <v>1042</v>
      </c>
      <c r="B58" s="190">
        <f t="shared" si="0"/>
        <v>62.319705000000006</v>
      </c>
      <c r="C58" s="190">
        <f t="shared" si="1"/>
        <v>64937.132610000008</v>
      </c>
      <c r="D58" s="190">
        <f t="shared" si="2"/>
        <v>6.16</v>
      </c>
      <c r="E58" s="190">
        <f t="shared" si="3"/>
        <v>400012.73687760008</v>
      </c>
      <c r="F58" s="190">
        <f t="shared" si="4"/>
        <v>1.2</v>
      </c>
      <c r="G58" s="190">
        <f t="shared" si="5"/>
        <v>480015.28425312007</v>
      </c>
      <c r="H58" s="546">
        <f t="shared" si="6"/>
        <v>537617.11836349452</v>
      </c>
    </row>
    <row r="59" spans="1:8" s="556" customFormat="1" ht="13.5" thickBot="1">
      <c r="A59" s="180">
        <v>1044</v>
      </c>
      <c r="B59" s="190">
        <f t="shared" si="0"/>
        <v>62.319705000000006</v>
      </c>
      <c r="C59" s="190">
        <f t="shared" si="1"/>
        <v>65061.772020000004</v>
      </c>
      <c r="D59" s="190">
        <f t="shared" si="2"/>
        <v>6.16</v>
      </c>
      <c r="E59" s="190">
        <f t="shared" si="3"/>
        <v>400780.51564320002</v>
      </c>
      <c r="F59" s="190">
        <f t="shared" si="4"/>
        <v>1.2</v>
      </c>
      <c r="G59" s="190">
        <f t="shared" si="5"/>
        <v>480936.61877184</v>
      </c>
      <c r="H59" s="546">
        <f t="shared" si="6"/>
        <v>538649.01302446087</v>
      </c>
    </row>
    <row r="60" spans="1:8" s="556" customFormat="1" ht="13.5" thickBot="1">
      <c r="A60" s="552">
        <v>1120</v>
      </c>
      <c r="B60" s="190">
        <f t="shared" si="0"/>
        <v>62.319705000000006</v>
      </c>
      <c r="C60" s="190">
        <f t="shared" si="1"/>
        <v>69798.069600000003</v>
      </c>
      <c r="D60" s="190">
        <f t="shared" si="2"/>
        <v>6.16</v>
      </c>
      <c r="E60" s="190">
        <f t="shared" si="3"/>
        <v>429956.10873600002</v>
      </c>
      <c r="F60" s="190">
        <f t="shared" si="4"/>
        <v>1.2</v>
      </c>
      <c r="G60" s="190">
        <f t="shared" si="5"/>
        <v>515947.33048320003</v>
      </c>
      <c r="H60" s="546">
        <f t="shared" si="6"/>
        <v>577861.01014118409</v>
      </c>
    </row>
    <row r="61" spans="1:8" s="556" customFormat="1" ht="13.5" thickBot="1">
      <c r="A61" s="553">
        <v>1345</v>
      </c>
      <c r="B61" s="190">
        <f t="shared" si="0"/>
        <v>62.319705000000006</v>
      </c>
      <c r="C61" s="190">
        <f t="shared" si="1"/>
        <v>83820.003225000008</v>
      </c>
      <c r="D61" s="190">
        <f t="shared" si="2"/>
        <v>6.16</v>
      </c>
      <c r="E61" s="190">
        <f t="shared" si="3"/>
        <v>516331.21986600006</v>
      </c>
      <c r="F61" s="190">
        <f t="shared" si="4"/>
        <v>1.2</v>
      </c>
      <c r="G61" s="190">
        <f t="shared" si="5"/>
        <v>619597.46383920009</v>
      </c>
      <c r="H61" s="546">
        <f t="shared" si="6"/>
        <v>693949.15949990414</v>
      </c>
    </row>
    <row r="62" spans="1:8" s="556" customFormat="1" ht="13.5" thickBot="1">
      <c r="A62" s="553">
        <v>1786</v>
      </c>
      <c r="B62" s="190">
        <f t="shared" si="0"/>
        <v>62.319705000000006</v>
      </c>
      <c r="C62" s="190">
        <f t="shared" si="1"/>
        <v>111302.99313000002</v>
      </c>
      <c r="D62" s="190">
        <f t="shared" si="2"/>
        <v>6.16</v>
      </c>
      <c r="E62" s="190">
        <f t="shared" si="3"/>
        <v>685626.4376808001</v>
      </c>
      <c r="F62" s="190">
        <f t="shared" si="4"/>
        <v>1.2</v>
      </c>
      <c r="G62" s="190">
        <f t="shared" si="5"/>
        <v>822751.72521696007</v>
      </c>
      <c r="H62" s="546">
        <f t="shared" si="6"/>
        <v>921481.93224299536</v>
      </c>
    </row>
    <row r="63" spans="1:8" s="556" customFormat="1" ht="13.5" thickBot="1">
      <c r="A63" s="553">
        <v>1795.5</v>
      </c>
      <c r="B63" s="190">
        <f t="shared" si="0"/>
        <v>62.319705000000006</v>
      </c>
      <c r="C63" s="190">
        <f t="shared" si="1"/>
        <v>111895.0303275</v>
      </c>
      <c r="D63" s="190">
        <f t="shared" si="2"/>
        <v>6.16</v>
      </c>
      <c r="E63" s="190">
        <f t="shared" si="3"/>
        <v>689273.38681739999</v>
      </c>
      <c r="F63" s="190">
        <f t="shared" si="4"/>
        <v>1.2</v>
      </c>
      <c r="G63" s="190">
        <f t="shared" si="5"/>
        <v>827128.06418087997</v>
      </c>
      <c r="H63" s="546">
        <f t="shared" si="6"/>
        <v>926383.43188258563</v>
      </c>
    </row>
    <row r="64" spans="1:8" s="556" customFormat="1" ht="13.5" thickBot="1">
      <c r="A64" s="553">
        <v>532</v>
      </c>
      <c r="B64" s="190">
        <f t="shared" si="0"/>
        <v>62.319705000000006</v>
      </c>
      <c r="C64" s="190">
        <f t="shared" si="1"/>
        <v>33154.083060000004</v>
      </c>
      <c r="D64" s="190">
        <f t="shared" si="2"/>
        <v>6.16</v>
      </c>
      <c r="E64" s="190">
        <f t="shared" si="3"/>
        <v>204229.15164960004</v>
      </c>
      <c r="F64" s="190">
        <f t="shared" si="4"/>
        <v>1.2</v>
      </c>
      <c r="G64" s="190">
        <f t="shared" si="5"/>
        <v>245074.98197952003</v>
      </c>
      <c r="H64" s="546">
        <f t="shared" si="6"/>
        <v>274483.97981706244</v>
      </c>
    </row>
    <row r="65" spans="1:8" s="556" customFormat="1" ht="13.5" thickBot="1">
      <c r="A65" s="553">
        <v>555.5</v>
      </c>
      <c r="B65" s="190">
        <f t="shared" si="0"/>
        <v>62.319705000000006</v>
      </c>
      <c r="C65" s="190">
        <f t="shared" si="1"/>
        <v>34618.596127500001</v>
      </c>
      <c r="D65" s="190">
        <f t="shared" si="2"/>
        <v>6.16</v>
      </c>
      <c r="E65" s="190">
        <f t="shared" si="3"/>
        <v>213250.5521454</v>
      </c>
      <c r="F65" s="190">
        <f t="shared" si="4"/>
        <v>1.2</v>
      </c>
      <c r="G65" s="190">
        <f t="shared" si="5"/>
        <v>255900.66257448</v>
      </c>
      <c r="H65" s="546">
        <f t="shared" si="6"/>
        <v>286608.7420834176</v>
      </c>
    </row>
    <row r="66" spans="1:8" s="556" customFormat="1" ht="13.5" thickBot="1">
      <c r="A66" s="553">
        <v>597.5</v>
      </c>
      <c r="B66" s="190">
        <f t="shared" si="0"/>
        <v>62.319705000000006</v>
      </c>
      <c r="C66" s="190">
        <f t="shared" si="1"/>
        <v>37236.023737500007</v>
      </c>
      <c r="D66" s="190">
        <f t="shared" si="2"/>
        <v>6.16</v>
      </c>
      <c r="E66" s="190">
        <f t="shared" si="3"/>
        <v>229373.90622300006</v>
      </c>
      <c r="F66" s="190">
        <f t="shared" si="4"/>
        <v>1.2</v>
      </c>
      <c r="G66" s="190">
        <f t="shared" si="5"/>
        <v>275248.68746760004</v>
      </c>
      <c r="H66" s="546">
        <f t="shared" si="6"/>
        <v>308278.52996371209</v>
      </c>
    </row>
    <row r="67" spans="1:8" s="556" customFormat="1" ht="13.5" thickBot="1">
      <c r="A67" s="553">
        <v>626.5</v>
      </c>
      <c r="B67" s="190">
        <f t="shared" si="0"/>
        <v>62.319705000000006</v>
      </c>
      <c r="C67" s="190">
        <f t="shared" si="1"/>
        <v>39043.295182500005</v>
      </c>
      <c r="D67" s="190">
        <f t="shared" si="2"/>
        <v>6.16</v>
      </c>
      <c r="E67" s="190">
        <f t="shared" si="3"/>
        <v>240506.69832420003</v>
      </c>
      <c r="F67" s="190">
        <f t="shared" si="4"/>
        <v>1.2</v>
      </c>
      <c r="G67" s="190">
        <f t="shared" si="5"/>
        <v>288608.03798904002</v>
      </c>
      <c r="H67" s="546">
        <f t="shared" si="6"/>
        <v>323241.00254772487</v>
      </c>
    </row>
    <row r="68" spans="1:8" s="556" customFormat="1" ht="13.5" thickBot="1">
      <c r="A68" s="553">
        <v>808.5</v>
      </c>
      <c r="B68" s="190">
        <f t="shared" ref="B68:B80" si="7">B67</f>
        <v>62.319705000000006</v>
      </c>
      <c r="C68" s="190">
        <f t="shared" ref="C68:C80" si="8">A68*B68</f>
        <v>50385.481492500003</v>
      </c>
      <c r="D68" s="190">
        <f t="shared" ref="D68:D80" si="9">D67</f>
        <v>6.16</v>
      </c>
      <c r="E68" s="190">
        <f t="shared" ref="E68:E80" si="10">C68*D68</f>
        <v>310374.5659938</v>
      </c>
      <c r="F68" s="190">
        <f t="shared" ref="F68:F80" si="11">F67</f>
        <v>1.2</v>
      </c>
      <c r="G68" s="190">
        <f t="shared" ref="G68:G80" si="12">E68*F68</f>
        <v>372449.47919256001</v>
      </c>
      <c r="H68" s="546">
        <f t="shared" ref="H68:H80" si="13">G68*1.12</f>
        <v>417143.41669566726</v>
      </c>
    </row>
    <row r="69" spans="1:8" s="556" customFormat="1" ht="13.5" thickBot="1">
      <c r="A69" s="555">
        <v>877</v>
      </c>
      <c r="B69" s="190">
        <f t="shared" si="7"/>
        <v>62.319705000000006</v>
      </c>
      <c r="C69" s="190">
        <f t="shared" si="8"/>
        <v>54654.381285000003</v>
      </c>
      <c r="D69" s="190">
        <f t="shared" si="9"/>
        <v>6.16</v>
      </c>
      <c r="E69" s="190">
        <f t="shared" si="10"/>
        <v>336670.98871560005</v>
      </c>
      <c r="F69" s="190">
        <f t="shared" si="11"/>
        <v>1.2</v>
      </c>
      <c r="G69" s="190">
        <f t="shared" si="12"/>
        <v>404005.18645872007</v>
      </c>
      <c r="H69" s="546">
        <f t="shared" si="13"/>
        <v>452485.8088337665</v>
      </c>
    </row>
    <row r="70" spans="1:8" s="556" customFormat="1" ht="13.5" thickBot="1">
      <c r="A70" s="180"/>
      <c r="B70" s="190"/>
      <c r="C70" s="190"/>
      <c r="D70" s="190">
        <f t="shared" si="9"/>
        <v>6.16</v>
      </c>
      <c r="E70" s="190"/>
      <c r="F70" s="190">
        <f t="shared" si="11"/>
        <v>1.2</v>
      </c>
      <c r="G70" s="190"/>
      <c r="H70" s="546">
        <f t="shared" si="13"/>
        <v>0</v>
      </c>
    </row>
    <row r="71" spans="1:8" s="556" customFormat="1" ht="13.5" thickBot="1">
      <c r="A71" s="552">
        <v>1249.5</v>
      </c>
      <c r="B71" s="190">
        <f>B69</f>
        <v>62.319705000000006</v>
      </c>
      <c r="C71" s="190">
        <f t="shared" si="8"/>
        <v>77868.471397500005</v>
      </c>
      <c r="D71" s="190">
        <f t="shared" si="9"/>
        <v>6.16</v>
      </c>
      <c r="E71" s="190">
        <f t="shared" si="10"/>
        <v>479669.78380860004</v>
      </c>
      <c r="F71" s="190">
        <f t="shared" si="11"/>
        <v>1.2</v>
      </c>
      <c r="G71" s="190">
        <f t="shared" si="12"/>
        <v>575603.74057032005</v>
      </c>
      <c r="H71" s="546">
        <f t="shared" si="13"/>
        <v>644676.18943875853</v>
      </c>
    </row>
    <row r="72" spans="1:8" s="556" customFormat="1" ht="13.5" thickBot="1">
      <c r="A72" s="555">
        <v>1127</v>
      </c>
      <c r="B72" s="190">
        <f t="shared" si="7"/>
        <v>62.319705000000006</v>
      </c>
      <c r="C72" s="190">
        <f t="shared" si="8"/>
        <v>70234.307535</v>
      </c>
      <c r="D72" s="190">
        <f t="shared" si="9"/>
        <v>6.16</v>
      </c>
      <c r="E72" s="190">
        <f t="shared" si="10"/>
        <v>432643.33441559999</v>
      </c>
      <c r="F72" s="190">
        <f t="shared" si="11"/>
        <v>1.2</v>
      </c>
      <c r="G72" s="190">
        <f t="shared" si="12"/>
        <v>519172.00129871996</v>
      </c>
      <c r="H72" s="546">
        <f t="shared" si="13"/>
        <v>581472.64145456639</v>
      </c>
    </row>
    <row r="73" spans="1:8" s="556" customFormat="1" ht="13.5" thickBot="1">
      <c r="A73" s="180">
        <v>1280.5</v>
      </c>
      <c r="B73" s="190">
        <f t="shared" si="7"/>
        <v>62.319705000000006</v>
      </c>
      <c r="C73" s="190">
        <f t="shared" si="8"/>
        <v>79800.382252500014</v>
      </c>
      <c r="D73" s="190">
        <f t="shared" si="9"/>
        <v>6.16</v>
      </c>
      <c r="E73" s="190">
        <f t="shared" si="10"/>
        <v>491570.35467540007</v>
      </c>
      <c r="F73" s="190">
        <f t="shared" si="11"/>
        <v>1.2</v>
      </c>
      <c r="G73" s="190">
        <f t="shared" si="12"/>
        <v>589884.42561048002</v>
      </c>
      <c r="H73" s="546">
        <f t="shared" si="13"/>
        <v>660670.55668373767</v>
      </c>
    </row>
    <row r="74" spans="1:8" s="556" customFormat="1" ht="13.5" thickBot="1">
      <c r="A74" s="552">
        <v>1389</v>
      </c>
      <c r="B74" s="190">
        <f t="shared" si="7"/>
        <v>62.319705000000006</v>
      </c>
      <c r="C74" s="190">
        <f t="shared" si="8"/>
        <v>86562.07024500001</v>
      </c>
      <c r="D74" s="190">
        <f t="shared" si="9"/>
        <v>6.16</v>
      </c>
      <c r="E74" s="190">
        <f t="shared" si="10"/>
        <v>533222.35270920012</v>
      </c>
      <c r="F74" s="190">
        <f t="shared" si="11"/>
        <v>1.2</v>
      </c>
      <c r="G74" s="190">
        <f t="shared" si="12"/>
        <v>639866.82325104007</v>
      </c>
      <c r="H74" s="546">
        <f t="shared" si="13"/>
        <v>716650.84204116499</v>
      </c>
    </row>
    <row r="75" spans="1:8" s="556" customFormat="1" ht="13.5" thickBot="1">
      <c r="A75" s="553">
        <v>1410.5</v>
      </c>
      <c r="B75" s="190">
        <f t="shared" si="7"/>
        <v>62.319705000000006</v>
      </c>
      <c r="C75" s="190">
        <f t="shared" si="8"/>
        <v>87901.943902500003</v>
      </c>
      <c r="D75" s="190">
        <f t="shared" si="9"/>
        <v>6.16</v>
      </c>
      <c r="E75" s="190">
        <f t="shared" si="10"/>
        <v>541475.97443940002</v>
      </c>
      <c r="F75" s="190">
        <f t="shared" si="11"/>
        <v>1.2</v>
      </c>
      <c r="G75" s="190">
        <f t="shared" si="12"/>
        <v>649771.16932728002</v>
      </c>
      <c r="H75" s="546">
        <f t="shared" si="13"/>
        <v>727743.70964655373</v>
      </c>
    </row>
    <row r="76" spans="1:8" s="556" customFormat="1" ht="13.5" thickBot="1">
      <c r="A76" s="553">
        <v>1611</v>
      </c>
      <c r="B76" s="190">
        <f t="shared" si="7"/>
        <v>62.319705000000006</v>
      </c>
      <c r="C76" s="190">
        <f t="shared" si="8"/>
        <v>100397.04475500001</v>
      </c>
      <c r="D76" s="190">
        <f t="shared" si="9"/>
        <v>6.16</v>
      </c>
      <c r="E76" s="190">
        <f t="shared" si="10"/>
        <v>618445.79569080006</v>
      </c>
      <c r="F76" s="190">
        <f t="shared" si="11"/>
        <v>1.2</v>
      </c>
      <c r="G76" s="190">
        <f t="shared" si="12"/>
        <v>742134.95482896001</v>
      </c>
      <c r="H76" s="546">
        <f t="shared" si="13"/>
        <v>831191.14940843533</v>
      </c>
    </row>
    <row r="77" spans="1:8" s="556" customFormat="1" ht="13.5" thickBot="1">
      <c r="A77" s="553"/>
      <c r="B77" s="190"/>
      <c r="C77" s="190"/>
      <c r="D77" s="190">
        <f t="shared" si="9"/>
        <v>6.16</v>
      </c>
      <c r="E77" s="190"/>
      <c r="F77" s="190">
        <f t="shared" si="11"/>
        <v>1.2</v>
      </c>
      <c r="G77" s="190"/>
      <c r="H77" s="546">
        <f t="shared" si="13"/>
        <v>0</v>
      </c>
    </row>
    <row r="78" spans="1:8" s="556" customFormat="1" ht="13.5" thickBot="1">
      <c r="A78" s="553">
        <v>147</v>
      </c>
      <c r="B78" s="190">
        <f>B76</f>
        <v>62.319705000000006</v>
      </c>
      <c r="C78" s="190">
        <f t="shared" si="8"/>
        <v>9160.9966350000013</v>
      </c>
      <c r="D78" s="190">
        <f t="shared" si="9"/>
        <v>6.16</v>
      </c>
      <c r="E78" s="190">
        <f t="shared" si="10"/>
        <v>56431.73927160001</v>
      </c>
      <c r="F78" s="190">
        <f t="shared" si="11"/>
        <v>1.2</v>
      </c>
      <c r="G78" s="190">
        <f t="shared" si="12"/>
        <v>67718.087125920007</v>
      </c>
      <c r="H78" s="546">
        <f t="shared" si="13"/>
        <v>75844.257581030412</v>
      </c>
    </row>
    <row r="79" spans="1:8" s="556" customFormat="1" ht="13.5" thickBot="1">
      <c r="A79" s="553">
        <v>800</v>
      </c>
      <c r="B79" s="190">
        <f t="shared" si="7"/>
        <v>62.319705000000006</v>
      </c>
      <c r="C79" s="190">
        <f t="shared" si="8"/>
        <v>49855.764000000003</v>
      </c>
      <c r="D79" s="190">
        <f t="shared" si="9"/>
        <v>6.16</v>
      </c>
      <c r="E79" s="190">
        <f t="shared" si="10"/>
        <v>307111.50624000002</v>
      </c>
      <c r="F79" s="190">
        <f t="shared" si="11"/>
        <v>1.2</v>
      </c>
      <c r="G79" s="190">
        <f t="shared" si="12"/>
        <v>368533.80748800002</v>
      </c>
      <c r="H79" s="546">
        <f t="shared" si="13"/>
        <v>412757.86438656005</v>
      </c>
    </row>
    <row r="80" spans="1:8" s="556" customFormat="1" ht="13.5" thickBot="1">
      <c r="A80" s="555">
        <v>2100</v>
      </c>
      <c r="B80" s="190">
        <f t="shared" si="7"/>
        <v>62.319705000000006</v>
      </c>
      <c r="C80" s="190">
        <f t="shared" si="8"/>
        <v>130871.38050000001</v>
      </c>
      <c r="D80" s="190">
        <f t="shared" si="9"/>
        <v>6.16</v>
      </c>
      <c r="E80" s="190">
        <f t="shared" si="10"/>
        <v>806167.70388000016</v>
      </c>
      <c r="F80" s="190">
        <f t="shared" si="11"/>
        <v>1.2</v>
      </c>
      <c r="G80" s="190">
        <f t="shared" si="12"/>
        <v>967401.24465600017</v>
      </c>
      <c r="H80" s="546">
        <f t="shared" si="13"/>
        <v>1083489.3940147203</v>
      </c>
    </row>
  </sheetData>
  <pageMargins left="0.7" right="0.7" top="0.75" bottom="0.75" header="0.3" footer="0.3"/>
  <pageSetup paperSize="9" scale="80" orientation="landscape" r:id="rId1"/>
  <rowBreaks count="1" manualBreakCount="1">
    <brk id="46" max="7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7"/>
  <sheetViews>
    <sheetView topLeftCell="A7" workbookViewId="0">
      <selection activeCell="J3" sqref="J3:J197"/>
    </sheetView>
  </sheetViews>
  <sheetFormatPr defaultRowHeight="12.75"/>
  <cols>
    <col min="1" max="1" width="12.28515625" customWidth="1"/>
    <col min="2" max="2" width="25.42578125" customWidth="1"/>
    <col min="3" max="3" width="14.42578125" customWidth="1"/>
    <col min="4" max="10" width="9.140625" style="521"/>
  </cols>
  <sheetData>
    <row r="1" spans="1:10" ht="25.5">
      <c r="A1" s="516" t="s">
        <v>712</v>
      </c>
      <c r="B1" s="517"/>
      <c r="C1" s="4262" t="s">
        <v>986</v>
      </c>
      <c r="D1" s="520" t="s">
        <v>987</v>
      </c>
      <c r="E1" s="4258" t="s">
        <v>988</v>
      </c>
      <c r="F1" s="520" t="s">
        <v>989</v>
      </c>
      <c r="G1" s="4258" t="s">
        <v>990</v>
      </c>
      <c r="H1" s="520" t="s">
        <v>991</v>
      </c>
      <c r="I1" s="4258" t="s">
        <v>993</v>
      </c>
      <c r="J1" s="4258" t="s">
        <v>994</v>
      </c>
    </row>
    <row r="2" spans="1:10" ht="13.5" thickBot="1">
      <c r="A2" s="518"/>
      <c r="B2" s="519"/>
      <c r="C2" s="4262"/>
      <c r="D2" s="520">
        <f>РФ!J11</f>
        <v>62.319705000000006</v>
      </c>
      <c r="E2" s="4258"/>
      <c r="F2" s="520">
        <f>KZT!I3</f>
        <v>6.16</v>
      </c>
      <c r="G2" s="4258"/>
      <c r="H2" s="520">
        <v>1.25</v>
      </c>
      <c r="I2" s="4258"/>
      <c r="J2" s="4258"/>
    </row>
    <row r="3" spans="1:10">
      <c r="A3" s="66"/>
      <c r="B3" s="83" t="s">
        <v>594</v>
      </c>
      <c r="C3" s="477">
        <v>3424.14</v>
      </c>
      <c r="D3" s="522">
        <f>D2</f>
        <v>62.319705000000006</v>
      </c>
      <c r="E3" s="521">
        <f>C3*D3</f>
        <v>213391.39467870002</v>
      </c>
      <c r="F3" s="522">
        <f>F2</f>
        <v>6.16</v>
      </c>
      <c r="G3" s="521">
        <f>E3*F3</f>
        <v>1314490.9912207921</v>
      </c>
      <c r="H3" s="522">
        <f>H2</f>
        <v>1.25</v>
      </c>
      <c r="I3" s="521">
        <f>G3*H3</f>
        <v>1643113.73902599</v>
      </c>
      <c r="J3" s="521">
        <f>I3*1.12</f>
        <v>1840287.3877091089</v>
      </c>
    </row>
    <row r="4" spans="1:10">
      <c r="A4" s="26"/>
      <c r="B4" s="65" t="s">
        <v>595</v>
      </c>
      <c r="C4" s="472">
        <v>3629.16</v>
      </c>
      <c r="D4" s="522">
        <f t="shared" ref="D4:D67" si="0">D3</f>
        <v>62.319705000000006</v>
      </c>
      <c r="E4" s="521">
        <f t="shared" ref="E4:E67" si="1">C4*D4</f>
        <v>226168.1805978</v>
      </c>
      <c r="F4" s="522">
        <f t="shared" ref="F4:F67" si="2">F3</f>
        <v>6.16</v>
      </c>
      <c r="G4" s="521">
        <f t="shared" ref="G4:G67" si="3">E4*F4</f>
        <v>1393195.992482448</v>
      </c>
      <c r="H4" s="522">
        <f t="shared" ref="H4:H67" si="4">H3</f>
        <v>1.25</v>
      </c>
      <c r="I4" s="521">
        <f t="shared" ref="I4:I67" si="5">G4*H4</f>
        <v>1741494.99060306</v>
      </c>
      <c r="J4" s="521">
        <f t="shared" ref="J4:J67" si="6">I4*1.12</f>
        <v>1950474.3894754273</v>
      </c>
    </row>
    <row r="5" spans="1:10">
      <c r="A5" s="26"/>
      <c r="B5" s="65" t="s">
        <v>596</v>
      </c>
      <c r="C5" s="473">
        <v>4110.6000000000004</v>
      </c>
      <c r="D5" s="522">
        <f t="shared" si="0"/>
        <v>62.319705000000006</v>
      </c>
      <c r="E5" s="521">
        <f t="shared" si="1"/>
        <v>256171.37937300006</v>
      </c>
      <c r="F5" s="522">
        <f t="shared" si="2"/>
        <v>6.16</v>
      </c>
      <c r="G5" s="521">
        <f t="shared" si="3"/>
        <v>1578015.6969376805</v>
      </c>
      <c r="H5" s="522">
        <f t="shared" si="4"/>
        <v>1.25</v>
      </c>
      <c r="I5" s="521">
        <f t="shared" si="5"/>
        <v>1972519.6211721005</v>
      </c>
      <c r="J5" s="521">
        <f t="shared" si="6"/>
        <v>2209221.9757127529</v>
      </c>
    </row>
    <row r="6" spans="1:10">
      <c r="A6" s="26"/>
      <c r="B6" s="65" t="s">
        <v>597</v>
      </c>
      <c r="C6" s="473">
        <v>4654.26</v>
      </c>
      <c r="D6" s="522">
        <f t="shared" si="0"/>
        <v>62.319705000000006</v>
      </c>
      <c r="E6" s="521">
        <f t="shared" si="1"/>
        <v>290052.11019330006</v>
      </c>
      <c r="F6" s="522">
        <f t="shared" si="2"/>
        <v>6.16</v>
      </c>
      <c r="G6" s="521">
        <f t="shared" si="3"/>
        <v>1786720.9987907284</v>
      </c>
      <c r="H6" s="522">
        <f t="shared" si="4"/>
        <v>1.25</v>
      </c>
      <c r="I6" s="521">
        <f t="shared" si="5"/>
        <v>2233401.2484884104</v>
      </c>
      <c r="J6" s="521">
        <f t="shared" si="6"/>
        <v>2501409.3983070198</v>
      </c>
    </row>
    <row r="7" spans="1:10">
      <c r="A7" s="26"/>
      <c r="B7" s="65" t="s">
        <v>598</v>
      </c>
      <c r="C7" s="473">
        <v>4996.9800000000005</v>
      </c>
      <c r="D7" s="522">
        <f t="shared" si="0"/>
        <v>62.319705000000006</v>
      </c>
      <c r="E7" s="521">
        <f t="shared" si="1"/>
        <v>311410.31949090009</v>
      </c>
      <c r="F7" s="522">
        <f t="shared" si="2"/>
        <v>6.16</v>
      </c>
      <c r="G7" s="521">
        <f t="shared" si="3"/>
        <v>1918287.5680639446</v>
      </c>
      <c r="H7" s="522">
        <f t="shared" si="4"/>
        <v>1.25</v>
      </c>
      <c r="I7" s="521">
        <f t="shared" si="5"/>
        <v>2397859.4600799307</v>
      </c>
      <c r="J7" s="521">
        <f t="shared" si="6"/>
        <v>2685602.5952895228</v>
      </c>
    </row>
    <row r="8" spans="1:10">
      <c r="A8" s="26"/>
      <c r="B8" s="65" t="s">
        <v>599</v>
      </c>
      <c r="C8" s="473">
        <v>5546.76</v>
      </c>
      <c r="D8" s="522">
        <f t="shared" si="0"/>
        <v>62.319705000000006</v>
      </c>
      <c r="E8" s="521">
        <f t="shared" si="1"/>
        <v>345672.44690580002</v>
      </c>
      <c r="F8" s="522">
        <f t="shared" si="2"/>
        <v>6.16</v>
      </c>
      <c r="G8" s="521">
        <f t="shared" si="3"/>
        <v>2129342.2729397281</v>
      </c>
      <c r="H8" s="522">
        <f t="shared" si="4"/>
        <v>1.25</v>
      </c>
      <c r="I8" s="521">
        <f t="shared" si="5"/>
        <v>2661677.8411746603</v>
      </c>
      <c r="J8" s="521">
        <f t="shared" si="6"/>
        <v>2981079.1821156195</v>
      </c>
    </row>
    <row r="9" spans="1:10">
      <c r="A9" s="26"/>
      <c r="B9" s="65" t="s">
        <v>600</v>
      </c>
      <c r="C9" s="473">
        <v>6129.18</v>
      </c>
      <c r="D9" s="522">
        <f t="shared" si="0"/>
        <v>62.319705000000006</v>
      </c>
      <c r="E9" s="521">
        <f t="shared" si="1"/>
        <v>381968.68949190003</v>
      </c>
      <c r="F9" s="522">
        <f t="shared" si="2"/>
        <v>6.16</v>
      </c>
      <c r="G9" s="521">
        <f t="shared" si="3"/>
        <v>2352927.1272701044</v>
      </c>
      <c r="H9" s="522">
        <f t="shared" si="4"/>
        <v>1.25</v>
      </c>
      <c r="I9" s="521">
        <f t="shared" si="5"/>
        <v>2941158.9090876305</v>
      </c>
      <c r="J9" s="521">
        <f t="shared" si="6"/>
        <v>3294097.9781781463</v>
      </c>
    </row>
    <row r="10" spans="1:10" ht="13.5" thickBot="1">
      <c r="A10" s="34"/>
      <c r="B10" s="84" t="s">
        <v>601</v>
      </c>
      <c r="C10" s="474">
        <v>6559.62</v>
      </c>
      <c r="D10" s="522">
        <f t="shared" si="0"/>
        <v>62.319705000000006</v>
      </c>
      <c r="E10" s="521">
        <f t="shared" si="1"/>
        <v>408793.58331210003</v>
      </c>
      <c r="F10" s="522">
        <f t="shared" si="2"/>
        <v>6.16</v>
      </c>
      <c r="G10" s="521">
        <f t="shared" si="3"/>
        <v>2518168.4732025363</v>
      </c>
      <c r="H10" s="522">
        <f t="shared" si="4"/>
        <v>1.25</v>
      </c>
      <c r="I10" s="521">
        <f t="shared" si="5"/>
        <v>3147710.5915031703</v>
      </c>
      <c r="J10" s="521">
        <f t="shared" si="6"/>
        <v>3525435.8624835513</v>
      </c>
    </row>
    <row r="11" spans="1:10" ht="13.5" thickBot="1">
      <c r="A11" s="4259" t="s">
        <v>714</v>
      </c>
      <c r="B11" s="4260"/>
      <c r="C11" s="4261"/>
      <c r="D11" s="522">
        <f t="shared" si="0"/>
        <v>62.319705000000006</v>
      </c>
      <c r="E11" s="521">
        <f t="shared" si="1"/>
        <v>0</v>
      </c>
      <c r="F11" s="522">
        <f t="shared" si="2"/>
        <v>6.16</v>
      </c>
      <c r="G11" s="521">
        <f t="shared" si="3"/>
        <v>0</v>
      </c>
      <c r="H11" s="522">
        <f t="shared" si="4"/>
        <v>1.25</v>
      </c>
      <c r="I11" s="521">
        <f t="shared" si="5"/>
        <v>0</v>
      </c>
      <c r="J11" s="521">
        <f t="shared" si="6"/>
        <v>0</v>
      </c>
    </row>
    <row r="12" spans="1:10">
      <c r="A12" s="66"/>
      <c r="B12" s="83" t="s">
        <v>795</v>
      </c>
      <c r="C12" s="471">
        <v>4033.08</v>
      </c>
      <c r="D12" s="522">
        <f t="shared" si="0"/>
        <v>62.319705000000006</v>
      </c>
      <c r="E12" s="521">
        <f t="shared" si="1"/>
        <v>251340.35584140001</v>
      </c>
      <c r="F12" s="522">
        <f t="shared" si="2"/>
        <v>6.16</v>
      </c>
      <c r="G12" s="521">
        <f t="shared" si="3"/>
        <v>1548256.591983024</v>
      </c>
      <c r="H12" s="522">
        <f t="shared" si="4"/>
        <v>1.25</v>
      </c>
      <c r="I12" s="521">
        <f t="shared" si="5"/>
        <v>1935320.73997878</v>
      </c>
      <c r="J12" s="521">
        <f t="shared" si="6"/>
        <v>2167559.2287762337</v>
      </c>
    </row>
    <row r="13" spans="1:10">
      <c r="A13" s="26"/>
      <c r="B13" s="65" t="s">
        <v>796</v>
      </c>
      <c r="C13" s="472">
        <v>4340.1000000000004</v>
      </c>
      <c r="D13" s="522">
        <f t="shared" si="0"/>
        <v>62.319705000000006</v>
      </c>
      <c r="E13" s="521">
        <f t="shared" si="1"/>
        <v>270473.75167050003</v>
      </c>
      <c r="F13" s="522">
        <f t="shared" si="2"/>
        <v>6.16</v>
      </c>
      <c r="G13" s="521">
        <f t="shared" si="3"/>
        <v>1666118.3102902803</v>
      </c>
      <c r="H13" s="522">
        <f t="shared" si="4"/>
        <v>1.25</v>
      </c>
      <c r="I13" s="521">
        <f t="shared" si="5"/>
        <v>2082647.8878628504</v>
      </c>
      <c r="J13" s="521">
        <f t="shared" si="6"/>
        <v>2332565.6344063929</v>
      </c>
    </row>
    <row r="14" spans="1:10">
      <c r="A14" s="26"/>
      <c r="B14" s="65" t="s">
        <v>68</v>
      </c>
      <c r="C14" s="473">
        <v>5803.8</v>
      </c>
      <c r="D14" s="522">
        <f t="shared" si="0"/>
        <v>62.319705000000006</v>
      </c>
      <c r="E14" s="521">
        <f t="shared" si="1"/>
        <v>361691.10387900006</v>
      </c>
      <c r="F14" s="522">
        <f t="shared" si="2"/>
        <v>6.16</v>
      </c>
      <c r="G14" s="521">
        <f t="shared" si="3"/>
        <v>2228017.1998946406</v>
      </c>
      <c r="H14" s="522">
        <f t="shared" si="4"/>
        <v>1.25</v>
      </c>
      <c r="I14" s="521">
        <f t="shared" si="5"/>
        <v>2785021.4998683007</v>
      </c>
      <c r="J14" s="521">
        <f t="shared" si="6"/>
        <v>3119224.0798524972</v>
      </c>
    </row>
    <row r="15" spans="1:10">
      <c r="A15" s="26"/>
      <c r="B15" s="65" t="s">
        <v>528</v>
      </c>
      <c r="C15" s="473">
        <v>5993.52</v>
      </c>
      <c r="D15" s="522">
        <f t="shared" si="0"/>
        <v>62.319705000000006</v>
      </c>
      <c r="E15" s="521">
        <f t="shared" si="1"/>
        <v>373514.39831160009</v>
      </c>
      <c r="F15" s="522">
        <f t="shared" si="2"/>
        <v>6.16</v>
      </c>
      <c r="G15" s="521">
        <f t="shared" si="3"/>
        <v>2300848.6935994565</v>
      </c>
      <c r="H15" s="522">
        <f t="shared" si="4"/>
        <v>1.25</v>
      </c>
      <c r="I15" s="521">
        <f t="shared" si="5"/>
        <v>2876060.8669993207</v>
      </c>
      <c r="J15" s="521">
        <f t="shared" si="6"/>
        <v>3221188.1710392395</v>
      </c>
    </row>
    <row r="16" spans="1:10">
      <c r="A16" s="26"/>
      <c r="B16" s="65" t="s">
        <v>530</v>
      </c>
      <c r="C16" s="473">
        <v>6304.62</v>
      </c>
      <c r="D16" s="522">
        <f t="shared" si="0"/>
        <v>62.319705000000006</v>
      </c>
      <c r="E16" s="521">
        <f t="shared" si="1"/>
        <v>392902.05853710003</v>
      </c>
      <c r="F16" s="522">
        <f t="shared" si="2"/>
        <v>6.16</v>
      </c>
      <c r="G16" s="521">
        <f t="shared" si="3"/>
        <v>2420276.6805885364</v>
      </c>
      <c r="H16" s="522">
        <f t="shared" si="4"/>
        <v>1.25</v>
      </c>
      <c r="I16" s="521">
        <f t="shared" si="5"/>
        <v>3025345.8507356704</v>
      </c>
      <c r="J16" s="521">
        <f t="shared" si="6"/>
        <v>3388387.3528239513</v>
      </c>
    </row>
    <row r="17" spans="1:10">
      <c r="A17" s="26"/>
      <c r="B17" s="65" t="s">
        <v>531</v>
      </c>
      <c r="C17" s="473">
        <v>6610.62</v>
      </c>
      <c r="D17" s="522">
        <f t="shared" si="0"/>
        <v>62.319705000000006</v>
      </c>
      <c r="E17" s="521">
        <f t="shared" si="1"/>
        <v>411971.88826710003</v>
      </c>
      <c r="F17" s="522">
        <f t="shared" si="2"/>
        <v>6.16</v>
      </c>
      <c r="G17" s="521">
        <f t="shared" si="3"/>
        <v>2537746.8317253361</v>
      </c>
      <c r="H17" s="522">
        <f t="shared" si="4"/>
        <v>1.25</v>
      </c>
      <c r="I17" s="521">
        <f t="shared" si="5"/>
        <v>3172183.5396566703</v>
      </c>
      <c r="J17" s="521">
        <f t="shared" si="6"/>
        <v>3552845.5644154712</v>
      </c>
    </row>
    <row r="18" spans="1:10">
      <c r="A18" s="26"/>
      <c r="B18" s="65" t="s">
        <v>569</v>
      </c>
      <c r="C18" s="473">
        <v>7094.1</v>
      </c>
      <c r="D18" s="522">
        <f t="shared" si="0"/>
        <v>62.319705000000006</v>
      </c>
      <c r="E18" s="521">
        <f t="shared" si="1"/>
        <v>442102.21924050007</v>
      </c>
      <c r="F18" s="522">
        <f t="shared" si="2"/>
        <v>6.16</v>
      </c>
      <c r="G18" s="521">
        <f t="shared" si="3"/>
        <v>2723349.6705214805</v>
      </c>
      <c r="H18" s="522">
        <f t="shared" si="4"/>
        <v>1.25</v>
      </c>
      <c r="I18" s="521">
        <f t="shared" si="5"/>
        <v>3404187.0881518507</v>
      </c>
      <c r="J18" s="521">
        <f t="shared" si="6"/>
        <v>3812689.5387300733</v>
      </c>
    </row>
    <row r="19" spans="1:10">
      <c r="A19" s="26"/>
      <c r="B19" s="65" t="s">
        <v>570</v>
      </c>
      <c r="C19" s="473">
        <v>7344</v>
      </c>
      <c r="D19" s="522">
        <f t="shared" si="0"/>
        <v>62.319705000000006</v>
      </c>
      <c r="E19" s="521">
        <f t="shared" si="1"/>
        <v>457675.91352000006</v>
      </c>
      <c r="F19" s="522">
        <f t="shared" si="2"/>
        <v>6.16</v>
      </c>
      <c r="G19" s="521">
        <f t="shared" si="3"/>
        <v>2819283.6272832006</v>
      </c>
      <c r="H19" s="522">
        <f t="shared" si="4"/>
        <v>1.25</v>
      </c>
      <c r="I19" s="521">
        <f t="shared" si="5"/>
        <v>3524104.5341040008</v>
      </c>
      <c r="J19" s="521">
        <f t="shared" si="6"/>
        <v>3946997.0781964813</v>
      </c>
    </row>
    <row r="20" spans="1:10">
      <c r="A20" s="480"/>
      <c r="B20" s="107" t="s">
        <v>529</v>
      </c>
      <c r="C20" s="472">
        <v>7549.02</v>
      </c>
      <c r="D20" s="522">
        <f t="shared" si="0"/>
        <v>62.319705000000006</v>
      </c>
      <c r="E20" s="521">
        <f t="shared" si="1"/>
        <v>470452.69943910005</v>
      </c>
      <c r="F20" s="522">
        <f t="shared" si="2"/>
        <v>6.16</v>
      </c>
      <c r="G20" s="521">
        <f t="shared" si="3"/>
        <v>2897988.6285448563</v>
      </c>
      <c r="H20" s="522">
        <f t="shared" si="4"/>
        <v>1.25</v>
      </c>
      <c r="I20" s="521">
        <f t="shared" si="5"/>
        <v>3622485.7856810703</v>
      </c>
      <c r="J20" s="521">
        <f t="shared" si="6"/>
        <v>4057184.0799627993</v>
      </c>
    </row>
    <row r="21" spans="1:10" ht="13.5" thickBot="1">
      <c r="A21" s="481"/>
      <c r="B21" s="108" t="s">
        <v>571</v>
      </c>
      <c r="C21" s="475">
        <v>7789.74</v>
      </c>
      <c r="D21" s="522">
        <f t="shared" si="0"/>
        <v>62.319705000000006</v>
      </c>
      <c r="E21" s="521">
        <f t="shared" si="1"/>
        <v>485454.29882670002</v>
      </c>
      <c r="F21" s="522">
        <f t="shared" si="2"/>
        <v>6.16</v>
      </c>
      <c r="G21" s="521">
        <f t="shared" si="3"/>
        <v>2990398.480772472</v>
      </c>
      <c r="H21" s="522">
        <f t="shared" si="4"/>
        <v>1.25</v>
      </c>
      <c r="I21" s="521">
        <f t="shared" si="5"/>
        <v>3737998.1009655902</v>
      </c>
      <c r="J21" s="521">
        <f t="shared" si="6"/>
        <v>4186557.8730814615</v>
      </c>
    </row>
    <row r="22" spans="1:10" ht="13.5" thickBot="1">
      <c r="A22" s="4238" t="s">
        <v>715</v>
      </c>
      <c r="B22" s="4239"/>
      <c r="C22" s="4240"/>
      <c r="D22" s="522">
        <f t="shared" si="0"/>
        <v>62.319705000000006</v>
      </c>
      <c r="E22" s="521">
        <f t="shared" si="1"/>
        <v>0</v>
      </c>
      <c r="F22" s="522">
        <f t="shared" si="2"/>
        <v>6.16</v>
      </c>
      <c r="G22" s="521">
        <f t="shared" si="3"/>
        <v>0</v>
      </c>
      <c r="H22" s="522">
        <f t="shared" si="4"/>
        <v>1.25</v>
      </c>
      <c r="I22" s="521">
        <f t="shared" si="5"/>
        <v>0</v>
      </c>
      <c r="J22" s="521">
        <f t="shared" si="6"/>
        <v>0</v>
      </c>
    </row>
    <row r="23" spans="1:10">
      <c r="A23" s="85"/>
      <c r="B23" s="86" t="s">
        <v>502</v>
      </c>
      <c r="C23" s="471">
        <v>924.12</v>
      </c>
      <c r="D23" s="522">
        <f t="shared" si="0"/>
        <v>62.319705000000006</v>
      </c>
      <c r="E23" s="521">
        <f t="shared" si="1"/>
        <v>57590.885784600003</v>
      </c>
      <c r="F23" s="522">
        <f t="shared" si="2"/>
        <v>6.16</v>
      </c>
      <c r="G23" s="521">
        <f t="shared" si="3"/>
        <v>354759.85643313604</v>
      </c>
      <c r="H23" s="522">
        <f t="shared" si="4"/>
        <v>1.25</v>
      </c>
      <c r="I23" s="521">
        <f t="shared" si="5"/>
        <v>443449.82054142002</v>
      </c>
      <c r="J23" s="521">
        <f t="shared" si="6"/>
        <v>496663.79900639044</v>
      </c>
    </row>
    <row r="24" spans="1:10">
      <c r="A24" s="27"/>
      <c r="B24" s="64" t="s">
        <v>503</v>
      </c>
      <c r="C24" s="472">
        <v>1199.52</v>
      </c>
      <c r="D24" s="522">
        <f t="shared" si="0"/>
        <v>62.319705000000006</v>
      </c>
      <c r="E24" s="521">
        <f t="shared" si="1"/>
        <v>74753.732541600009</v>
      </c>
      <c r="F24" s="522">
        <f t="shared" si="2"/>
        <v>6.16</v>
      </c>
      <c r="G24" s="521">
        <f t="shared" si="3"/>
        <v>460482.99245625606</v>
      </c>
      <c r="H24" s="522">
        <f t="shared" si="4"/>
        <v>1.25</v>
      </c>
      <c r="I24" s="521">
        <f t="shared" si="5"/>
        <v>575603.74057032005</v>
      </c>
      <c r="J24" s="521">
        <f t="shared" si="6"/>
        <v>644676.18943875853</v>
      </c>
    </row>
    <row r="25" spans="1:10">
      <c r="A25" s="482"/>
      <c r="B25" s="479" t="s">
        <v>69</v>
      </c>
      <c r="C25" s="473">
        <v>1441.26</v>
      </c>
      <c r="D25" s="522">
        <f t="shared" si="0"/>
        <v>62.319705000000006</v>
      </c>
      <c r="E25" s="521">
        <f t="shared" si="1"/>
        <v>89818.898028300013</v>
      </c>
      <c r="F25" s="522">
        <f t="shared" si="2"/>
        <v>6.16</v>
      </c>
      <c r="G25" s="521">
        <f t="shared" si="3"/>
        <v>553284.41185432812</v>
      </c>
      <c r="H25" s="522">
        <f t="shared" si="4"/>
        <v>1.25</v>
      </c>
      <c r="I25" s="521">
        <f t="shared" si="5"/>
        <v>691605.51481791015</v>
      </c>
      <c r="J25" s="521">
        <f t="shared" si="6"/>
        <v>774598.17659605946</v>
      </c>
    </row>
    <row r="26" spans="1:10">
      <c r="A26" s="27"/>
      <c r="B26" s="64" t="s">
        <v>70</v>
      </c>
      <c r="C26" s="473">
        <v>1571.82</v>
      </c>
      <c r="D26" s="522">
        <f t="shared" si="0"/>
        <v>62.319705000000006</v>
      </c>
      <c r="E26" s="521">
        <f t="shared" si="1"/>
        <v>97955.358713100009</v>
      </c>
      <c r="F26" s="522">
        <f t="shared" si="2"/>
        <v>6.16</v>
      </c>
      <c r="G26" s="521">
        <f t="shared" si="3"/>
        <v>603405.00967269612</v>
      </c>
      <c r="H26" s="522">
        <f t="shared" si="4"/>
        <v>1.25</v>
      </c>
      <c r="I26" s="521">
        <f t="shared" si="5"/>
        <v>754256.26209087018</v>
      </c>
      <c r="J26" s="521">
        <f t="shared" si="6"/>
        <v>844767.01354177471</v>
      </c>
    </row>
    <row r="27" spans="1:10" ht="13.5" thickBot="1">
      <c r="A27" s="57"/>
      <c r="B27" s="483" t="s">
        <v>71</v>
      </c>
      <c r="C27" s="474">
        <v>1769.7</v>
      </c>
      <c r="D27" s="522">
        <f t="shared" si="0"/>
        <v>62.319705000000006</v>
      </c>
      <c r="E27" s="521">
        <f t="shared" si="1"/>
        <v>110287.18193850001</v>
      </c>
      <c r="F27" s="522">
        <f t="shared" si="2"/>
        <v>6.16</v>
      </c>
      <c r="G27" s="521">
        <f t="shared" si="3"/>
        <v>679369.04074116005</v>
      </c>
      <c r="H27" s="522">
        <f t="shared" si="4"/>
        <v>1.25</v>
      </c>
      <c r="I27" s="521">
        <f t="shared" si="5"/>
        <v>849211.30092645006</v>
      </c>
      <c r="J27" s="521">
        <f t="shared" si="6"/>
        <v>951116.65703762416</v>
      </c>
    </row>
    <row r="28" spans="1:10" ht="13.5" thickBot="1">
      <c r="A28" s="4241" t="s">
        <v>716</v>
      </c>
      <c r="B28" s="4242"/>
      <c r="C28" s="4243"/>
      <c r="D28" s="522">
        <f t="shared" si="0"/>
        <v>62.319705000000006</v>
      </c>
      <c r="E28" s="521">
        <f t="shared" si="1"/>
        <v>0</v>
      </c>
      <c r="F28" s="522">
        <f t="shared" si="2"/>
        <v>6.16</v>
      </c>
      <c r="G28" s="521">
        <f t="shared" si="3"/>
        <v>0</v>
      </c>
      <c r="H28" s="522">
        <f t="shared" si="4"/>
        <v>1.25</v>
      </c>
      <c r="I28" s="521">
        <f t="shared" si="5"/>
        <v>0</v>
      </c>
      <c r="J28" s="521">
        <f t="shared" si="6"/>
        <v>0</v>
      </c>
    </row>
    <row r="29" spans="1:10">
      <c r="A29" s="76"/>
      <c r="B29" s="484" t="s">
        <v>72</v>
      </c>
      <c r="C29" s="471">
        <v>1441.26</v>
      </c>
      <c r="D29" s="522">
        <f t="shared" si="0"/>
        <v>62.319705000000006</v>
      </c>
      <c r="E29" s="521">
        <f t="shared" si="1"/>
        <v>89818.898028300013</v>
      </c>
      <c r="F29" s="522">
        <f t="shared" si="2"/>
        <v>6.16</v>
      </c>
      <c r="G29" s="521">
        <f t="shared" si="3"/>
        <v>553284.41185432812</v>
      </c>
      <c r="H29" s="522">
        <f t="shared" si="4"/>
        <v>1.25</v>
      </c>
      <c r="I29" s="521">
        <f t="shared" si="5"/>
        <v>691605.51481791015</v>
      </c>
      <c r="J29" s="521">
        <f t="shared" si="6"/>
        <v>774598.17659605946</v>
      </c>
    </row>
    <row r="30" spans="1:10">
      <c r="A30" s="482"/>
      <c r="B30" s="479" t="s">
        <v>73</v>
      </c>
      <c r="C30" s="472">
        <v>1571.82</v>
      </c>
      <c r="D30" s="522">
        <f t="shared" si="0"/>
        <v>62.319705000000006</v>
      </c>
      <c r="E30" s="521">
        <f t="shared" si="1"/>
        <v>97955.358713100009</v>
      </c>
      <c r="F30" s="522">
        <f t="shared" si="2"/>
        <v>6.16</v>
      </c>
      <c r="G30" s="521">
        <f t="shared" si="3"/>
        <v>603405.00967269612</v>
      </c>
      <c r="H30" s="522">
        <f t="shared" si="4"/>
        <v>1.25</v>
      </c>
      <c r="I30" s="521">
        <f t="shared" si="5"/>
        <v>754256.26209087018</v>
      </c>
      <c r="J30" s="521">
        <f t="shared" si="6"/>
        <v>844767.01354177471</v>
      </c>
    </row>
    <row r="31" spans="1:10">
      <c r="A31" s="27"/>
      <c r="B31" s="64" t="s">
        <v>74</v>
      </c>
      <c r="C31" s="473">
        <v>1769.7</v>
      </c>
      <c r="D31" s="522">
        <f t="shared" si="0"/>
        <v>62.319705000000006</v>
      </c>
      <c r="E31" s="521">
        <f t="shared" si="1"/>
        <v>110287.18193850001</v>
      </c>
      <c r="F31" s="522">
        <f t="shared" si="2"/>
        <v>6.16</v>
      </c>
      <c r="G31" s="521">
        <f t="shared" si="3"/>
        <v>679369.04074116005</v>
      </c>
      <c r="H31" s="522">
        <f t="shared" si="4"/>
        <v>1.25</v>
      </c>
      <c r="I31" s="521">
        <f t="shared" si="5"/>
        <v>849211.30092645006</v>
      </c>
      <c r="J31" s="521">
        <f t="shared" si="6"/>
        <v>951116.65703762416</v>
      </c>
    </row>
    <row r="32" spans="1:10">
      <c r="A32" s="27"/>
      <c r="B32" s="64" t="s">
        <v>504</v>
      </c>
      <c r="C32" s="473">
        <v>1880.88</v>
      </c>
      <c r="D32" s="522">
        <f t="shared" si="0"/>
        <v>62.319705000000006</v>
      </c>
      <c r="E32" s="521">
        <f t="shared" si="1"/>
        <v>117215.88674040002</v>
      </c>
      <c r="F32" s="522">
        <f t="shared" si="2"/>
        <v>6.16</v>
      </c>
      <c r="G32" s="521">
        <f t="shared" si="3"/>
        <v>722049.86232086411</v>
      </c>
      <c r="H32" s="522">
        <f t="shared" si="4"/>
        <v>1.25</v>
      </c>
      <c r="I32" s="521">
        <f t="shared" si="5"/>
        <v>902562.32790108013</v>
      </c>
      <c r="J32" s="521">
        <f t="shared" si="6"/>
        <v>1010869.8072492098</v>
      </c>
    </row>
    <row r="33" spans="1:10">
      <c r="A33" s="27"/>
      <c r="B33" s="64" t="s">
        <v>505</v>
      </c>
      <c r="C33" s="473">
        <v>2163.42</v>
      </c>
      <c r="D33" s="522">
        <f t="shared" si="0"/>
        <v>62.319705000000006</v>
      </c>
      <c r="E33" s="521">
        <f t="shared" si="1"/>
        <v>134823.69619110003</v>
      </c>
      <c r="F33" s="522">
        <f t="shared" si="2"/>
        <v>6.16</v>
      </c>
      <c r="G33" s="521">
        <f t="shared" si="3"/>
        <v>830513.96853717614</v>
      </c>
      <c r="H33" s="522">
        <f t="shared" si="4"/>
        <v>1.25</v>
      </c>
      <c r="I33" s="521">
        <f t="shared" si="5"/>
        <v>1038142.4606714702</v>
      </c>
      <c r="J33" s="521">
        <f t="shared" si="6"/>
        <v>1162719.5559520468</v>
      </c>
    </row>
    <row r="34" spans="1:10">
      <c r="A34" s="27"/>
      <c r="B34" s="64" t="s">
        <v>506</v>
      </c>
      <c r="C34" s="472">
        <v>2182.8000000000002</v>
      </c>
      <c r="D34" s="522">
        <f t="shared" si="0"/>
        <v>62.319705000000006</v>
      </c>
      <c r="E34" s="521">
        <f t="shared" si="1"/>
        <v>136031.45207400003</v>
      </c>
      <c r="F34" s="522">
        <f t="shared" si="2"/>
        <v>6.16</v>
      </c>
      <c r="G34" s="521">
        <f t="shared" si="3"/>
        <v>837953.7447758402</v>
      </c>
      <c r="H34" s="522">
        <f t="shared" si="4"/>
        <v>1.25</v>
      </c>
      <c r="I34" s="521">
        <f t="shared" si="5"/>
        <v>1047442.1809698002</v>
      </c>
      <c r="J34" s="521">
        <f t="shared" si="6"/>
        <v>1173135.2426861764</v>
      </c>
    </row>
    <row r="35" spans="1:10" ht="13.5" thickBot="1">
      <c r="A35" s="57"/>
      <c r="B35" s="483" t="s">
        <v>507</v>
      </c>
      <c r="C35" s="475">
        <v>2453.1</v>
      </c>
      <c r="D35" s="522">
        <f t="shared" si="0"/>
        <v>62.319705000000006</v>
      </c>
      <c r="E35" s="521">
        <f t="shared" si="1"/>
        <v>152876.46833550002</v>
      </c>
      <c r="F35" s="522">
        <f t="shared" si="2"/>
        <v>6.16</v>
      </c>
      <c r="G35" s="521">
        <f t="shared" si="3"/>
        <v>941719.04494668008</v>
      </c>
      <c r="H35" s="522">
        <f t="shared" si="4"/>
        <v>1.25</v>
      </c>
      <c r="I35" s="521">
        <f t="shared" si="5"/>
        <v>1177148.80618335</v>
      </c>
      <c r="J35" s="521">
        <f t="shared" si="6"/>
        <v>1318406.6629253521</v>
      </c>
    </row>
    <row r="36" spans="1:10" ht="16.5" thickBot="1">
      <c r="A36" s="4252" t="s">
        <v>2238</v>
      </c>
      <c r="B36" s="4253"/>
      <c r="C36" s="4254"/>
      <c r="D36" s="522">
        <f t="shared" si="0"/>
        <v>62.319705000000006</v>
      </c>
      <c r="E36" s="521">
        <f t="shared" si="1"/>
        <v>0</v>
      </c>
      <c r="F36" s="522">
        <f t="shared" si="2"/>
        <v>6.16</v>
      </c>
      <c r="G36" s="521">
        <f t="shared" si="3"/>
        <v>0</v>
      </c>
      <c r="H36" s="522">
        <f t="shared" si="4"/>
        <v>1.25</v>
      </c>
      <c r="I36" s="521">
        <f t="shared" si="5"/>
        <v>0</v>
      </c>
      <c r="J36" s="521">
        <f t="shared" si="6"/>
        <v>0</v>
      </c>
    </row>
    <row r="37" spans="1:10" ht="13.5" thickBot="1">
      <c r="A37" s="4241" t="s">
        <v>713</v>
      </c>
      <c r="B37" s="4242"/>
      <c r="C37" s="4243"/>
      <c r="D37" s="522">
        <f t="shared" si="0"/>
        <v>62.319705000000006</v>
      </c>
      <c r="E37" s="521">
        <f t="shared" si="1"/>
        <v>0</v>
      </c>
      <c r="F37" s="522">
        <f t="shared" si="2"/>
        <v>6.16</v>
      </c>
      <c r="G37" s="521">
        <f t="shared" si="3"/>
        <v>0</v>
      </c>
      <c r="H37" s="522">
        <f t="shared" si="4"/>
        <v>1.25</v>
      </c>
      <c r="I37" s="521">
        <f t="shared" si="5"/>
        <v>0</v>
      </c>
      <c r="J37" s="521">
        <f t="shared" si="6"/>
        <v>0</v>
      </c>
    </row>
    <row r="38" spans="1:10">
      <c r="A38" s="66"/>
      <c r="B38" s="83" t="s">
        <v>65</v>
      </c>
      <c r="C38" s="471">
        <v>2926.38</v>
      </c>
      <c r="D38" s="522">
        <f t="shared" si="0"/>
        <v>62.319705000000006</v>
      </c>
      <c r="E38" s="521">
        <f t="shared" si="1"/>
        <v>182371.13831790001</v>
      </c>
      <c r="F38" s="522">
        <f t="shared" si="2"/>
        <v>6.16</v>
      </c>
      <c r="G38" s="521">
        <f t="shared" si="3"/>
        <v>1123406.2120382641</v>
      </c>
      <c r="H38" s="522">
        <f t="shared" si="4"/>
        <v>1.25</v>
      </c>
      <c r="I38" s="521">
        <f t="shared" si="5"/>
        <v>1404257.7650478301</v>
      </c>
      <c r="J38" s="521">
        <f t="shared" si="6"/>
        <v>1572768.6968535697</v>
      </c>
    </row>
    <row r="39" spans="1:10">
      <c r="A39" s="26"/>
      <c r="B39" s="65" t="s">
        <v>66</v>
      </c>
      <c r="C39" s="472">
        <v>3119.16</v>
      </c>
      <c r="D39" s="522">
        <f t="shared" si="0"/>
        <v>62.319705000000006</v>
      </c>
      <c r="E39" s="521">
        <f t="shared" si="1"/>
        <v>194385.13104780001</v>
      </c>
      <c r="F39" s="522">
        <f t="shared" si="2"/>
        <v>6.16</v>
      </c>
      <c r="G39" s="521">
        <f t="shared" si="3"/>
        <v>1197412.4072544482</v>
      </c>
      <c r="H39" s="522">
        <f t="shared" si="4"/>
        <v>1.25</v>
      </c>
      <c r="I39" s="521">
        <f t="shared" si="5"/>
        <v>1496765.5090680602</v>
      </c>
      <c r="J39" s="521">
        <f t="shared" si="6"/>
        <v>1676377.3701562276</v>
      </c>
    </row>
    <row r="40" spans="1:10" ht="13.5" thickBot="1">
      <c r="A40" s="34"/>
      <c r="B40" s="84" t="s">
        <v>67</v>
      </c>
      <c r="C40" s="474">
        <v>3348.66</v>
      </c>
      <c r="D40" s="522">
        <f t="shared" si="0"/>
        <v>62.319705000000006</v>
      </c>
      <c r="E40" s="521">
        <f t="shared" si="1"/>
        <v>208687.50334530001</v>
      </c>
      <c r="F40" s="522">
        <f t="shared" si="2"/>
        <v>6.16</v>
      </c>
      <c r="G40" s="521">
        <f t="shared" si="3"/>
        <v>1285515.0206070482</v>
      </c>
      <c r="H40" s="522">
        <f t="shared" si="4"/>
        <v>1.25</v>
      </c>
      <c r="I40" s="521">
        <f t="shared" si="5"/>
        <v>1606893.7757588103</v>
      </c>
      <c r="J40" s="521">
        <f t="shared" si="6"/>
        <v>1799721.0288498676</v>
      </c>
    </row>
    <row r="41" spans="1:10" ht="16.5" thickBot="1">
      <c r="A41" s="4252" t="s">
        <v>607</v>
      </c>
      <c r="B41" s="4253"/>
      <c r="C41" s="4254"/>
      <c r="D41" s="522">
        <f t="shared" si="0"/>
        <v>62.319705000000006</v>
      </c>
      <c r="E41" s="521">
        <f t="shared" si="1"/>
        <v>0</v>
      </c>
      <c r="F41" s="522">
        <f t="shared" si="2"/>
        <v>6.16</v>
      </c>
      <c r="G41" s="521">
        <f t="shared" si="3"/>
        <v>0</v>
      </c>
      <c r="H41" s="522">
        <f t="shared" si="4"/>
        <v>1.25</v>
      </c>
      <c r="I41" s="521">
        <f t="shared" si="5"/>
        <v>0</v>
      </c>
      <c r="J41" s="521">
        <f t="shared" si="6"/>
        <v>0</v>
      </c>
    </row>
    <row r="42" spans="1:10" ht="13.5" thickBot="1">
      <c r="A42" s="4238" t="s">
        <v>717</v>
      </c>
      <c r="B42" s="4239"/>
      <c r="C42" s="4240"/>
      <c r="D42" s="522">
        <f t="shared" si="0"/>
        <v>62.319705000000006</v>
      </c>
      <c r="E42" s="521">
        <f t="shared" si="1"/>
        <v>0</v>
      </c>
      <c r="F42" s="522">
        <f t="shared" si="2"/>
        <v>6.16</v>
      </c>
      <c r="G42" s="521">
        <f t="shared" si="3"/>
        <v>0</v>
      </c>
      <c r="H42" s="522">
        <f t="shared" si="4"/>
        <v>1.25</v>
      </c>
      <c r="I42" s="521">
        <f t="shared" si="5"/>
        <v>0</v>
      </c>
      <c r="J42" s="521">
        <f t="shared" si="6"/>
        <v>0</v>
      </c>
    </row>
    <row r="43" spans="1:10">
      <c r="A43" s="58"/>
      <c r="B43" s="96" t="s">
        <v>720</v>
      </c>
      <c r="C43" s="471">
        <v>3717.9</v>
      </c>
      <c r="D43" s="522">
        <f t="shared" si="0"/>
        <v>62.319705000000006</v>
      </c>
      <c r="E43" s="521">
        <f t="shared" si="1"/>
        <v>231698.43121950002</v>
      </c>
      <c r="F43" s="522">
        <f t="shared" si="2"/>
        <v>6.16</v>
      </c>
      <c r="G43" s="521">
        <f t="shared" si="3"/>
        <v>1427262.3363121201</v>
      </c>
      <c r="H43" s="522">
        <f t="shared" si="4"/>
        <v>1.25</v>
      </c>
      <c r="I43" s="521">
        <f t="shared" si="5"/>
        <v>1784077.92039015</v>
      </c>
      <c r="J43" s="521">
        <f t="shared" si="6"/>
        <v>1998167.2708369682</v>
      </c>
    </row>
    <row r="44" spans="1:10">
      <c r="A44" s="29"/>
      <c r="B44" s="54" t="s">
        <v>721</v>
      </c>
      <c r="C44" s="472">
        <v>4064.7000000000003</v>
      </c>
      <c r="D44" s="522">
        <f t="shared" si="0"/>
        <v>62.319705000000006</v>
      </c>
      <c r="E44" s="521">
        <f t="shared" si="1"/>
        <v>253310.90491350004</v>
      </c>
      <c r="F44" s="522">
        <f t="shared" si="2"/>
        <v>6.16</v>
      </c>
      <c r="G44" s="521">
        <f t="shared" si="3"/>
        <v>1560395.1742671602</v>
      </c>
      <c r="H44" s="522">
        <f t="shared" si="4"/>
        <v>1.25</v>
      </c>
      <c r="I44" s="521">
        <f t="shared" si="5"/>
        <v>1950493.9678339502</v>
      </c>
      <c r="J44" s="521">
        <f t="shared" si="6"/>
        <v>2184553.2439740244</v>
      </c>
    </row>
    <row r="45" spans="1:10">
      <c r="A45" s="29"/>
      <c r="B45" s="54" t="s">
        <v>722</v>
      </c>
      <c r="C45" s="473">
        <v>4430.88</v>
      </c>
      <c r="D45" s="522">
        <f t="shared" si="0"/>
        <v>62.319705000000006</v>
      </c>
      <c r="E45" s="521">
        <f t="shared" si="1"/>
        <v>276131.13449040003</v>
      </c>
      <c r="F45" s="522">
        <f t="shared" si="2"/>
        <v>6.16</v>
      </c>
      <c r="G45" s="521">
        <f t="shared" si="3"/>
        <v>1700967.7884608642</v>
      </c>
      <c r="H45" s="522">
        <f t="shared" si="4"/>
        <v>1.25</v>
      </c>
      <c r="I45" s="521">
        <f t="shared" si="5"/>
        <v>2126209.7355760802</v>
      </c>
      <c r="J45" s="521">
        <f t="shared" si="6"/>
        <v>2381354.9038452101</v>
      </c>
    </row>
    <row r="46" spans="1:10">
      <c r="A46" s="29"/>
      <c r="B46" s="54" t="s">
        <v>723</v>
      </c>
      <c r="C46" s="472">
        <v>5235.66</v>
      </c>
      <c r="D46" s="522">
        <f t="shared" si="0"/>
        <v>62.319705000000006</v>
      </c>
      <c r="E46" s="521">
        <f t="shared" si="1"/>
        <v>326284.78668030002</v>
      </c>
      <c r="F46" s="522">
        <f t="shared" si="2"/>
        <v>6.16</v>
      </c>
      <c r="G46" s="521">
        <f t="shared" si="3"/>
        <v>2009914.2859506481</v>
      </c>
      <c r="H46" s="522">
        <f t="shared" si="4"/>
        <v>1.25</v>
      </c>
      <c r="I46" s="521">
        <f t="shared" si="5"/>
        <v>2512392.85743831</v>
      </c>
      <c r="J46" s="521">
        <f t="shared" si="6"/>
        <v>2813880.0003309073</v>
      </c>
    </row>
    <row r="47" spans="1:10" ht="13.5" thickBot="1">
      <c r="A47" s="59"/>
      <c r="B47" s="97" t="s">
        <v>724</v>
      </c>
      <c r="C47" s="475">
        <v>5441.7</v>
      </c>
      <c r="D47" s="522">
        <f t="shared" si="0"/>
        <v>62.319705000000006</v>
      </c>
      <c r="E47" s="521">
        <f t="shared" si="1"/>
        <v>339125.1386985</v>
      </c>
      <c r="F47" s="522">
        <f t="shared" si="2"/>
        <v>6.16</v>
      </c>
      <c r="G47" s="521">
        <f t="shared" si="3"/>
        <v>2089010.8543827601</v>
      </c>
      <c r="H47" s="522">
        <f t="shared" si="4"/>
        <v>1.25</v>
      </c>
      <c r="I47" s="521">
        <f t="shared" si="5"/>
        <v>2611263.5679784501</v>
      </c>
      <c r="J47" s="521">
        <f t="shared" si="6"/>
        <v>2924615.1961358646</v>
      </c>
    </row>
    <row r="48" spans="1:10" ht="13.5" thickBot="1">
      <c r="A48" s="4238" t="s">
        <v>608</v>
      </c>
      <c r="B48" s="4239"/>
      <c r="C48" s="4240"/>
      <c r="D48" s="522">
        <f t="shared" si="0"/>
        <v>62.319705000000006</v>
      </c>
      <c r="E48" s="521">
        <f t="shared" si="1"/>
        <v>0</v>
      </c>
      <c r="F48" s="522">
        <f t="shared" si="2"/>
        <v>6.16</v>
      </c>
      <c r="G48" s="521">
        <f t="shared" si="3"/>
        <v>0</v>
      </c>
      <c r="H48" s="522">
        <f t="shared" si="4"/>
        <v>1.25</v>
      </c>
      <c r="I48" s="521">
        <f t="shared" si="5"/>
        <v>0</v>
      </c>
      <c r="J48" s="521">
        <f t="shared" si="6"/>
        <v>0</v>
      </c>
    </row>
    <row r="49" spans="1:10">
      <c r="A49" s="58"/>
      <c r="B49" s="96" t="s">
        <v>805</v>
      </c>
      <c r="C49" s="471">
        <v>435.54</v>
      </c>
      <c r="D49" s="522">
        <f t="shared" si="0"/>
        <v>62.319705000000006</v>
      </c>
      <c r="E49" s="521">
        <f t="shared" si="1"/>
        <v>27142.724315700005</v>
      </c>
      <c r="F49" s="522">
        <f t="shared" si="2"/>
        <v>6.16</v>
      </c>
      <c r="G49" s="521">
        <f t="shared" si="3"/>
        <v>167199.18178471204</v>
      </c>
      <c r="H49" s="522">
        <f t="shared" si="4"/>
        <v>1.25</v>
      </c>
      <c r="I49" s="521">
        <f t="shared" si="5"/>
        <v>208998.97723089004</v>
      </c>
      <c r="J49" s="521">
        <f t="shared" si="6"/>
        <v>234078.85449859686</v>
      </c>
    </row>
    <row r="50" spans="1:10">
      <c r="A50" s="29"/>
      <c r="B50" s="54" t="s">
        <v>609</v>
      </c>
      <c r="C50" s="472">
        <v>454.92</v>
      </c>
      <c r="D50" s="522">
        <f t="shared" si="0"/>
        <v>62.319705000000006</v>
      </c>
      <c r="E50" s="521">
        <f t="shared" si="1"/>
        <v>28350.480198600002</v>
      </c>
      <c r="F50" s="522">
        <f t="shared" si="2"/>
        <v>6.16</v>
      </c>
      <c r="G50" s="521">
        <f t="shared" si="3"/>
        <v>174638.95802337601</v>
      </c>
      <c r="H50" s="522">
        <f t="shared" si="4"/>
        <v>1.25</v>
      </c>
      <c r="I50" s="521">
        <f t="shared" si="5"/>
        <v>218298.69752922002</v>
      </c>
      <c r="J50" s="521">
        <f t="shared" si="6"/>
        <v>244494.54123272645</v>
      </c>
    </row>
    <row r="51" spans="1:10">
      <c r="A51" s="29"/>
      <c r="B51" s="54" t="s">
        <v>610</v>
      </c>
      <c r="C51" s="473">
        <v>692.58</v>
      </c>
      <c r="D51" s="522">
        <f t="shared" si="0"/>
        <v>62.319705000000006</v>
      </c>
      <c r="E51" s="521">
        <f t="shared" si="1"/>
        <v>43161.381288900004</v>
      </c>
      <c r="F51" s="522">
        <f t="shared" si="2"/>
        <v>6.16</v>
      </c>
      <c r="G51" s="521">
        <f t="shared" si="3"/>
        <v>265874.10873962403</v>
      </c>
      <c r="H51" s="522">
        <f t="shared" si="4"/>
        <v>1.25</v>
      </c>
      <c r="I51" s="521">
        <f t="shared" si="5"/>
        <v>332342.63592453004</v>
      </c>
      <c r="J51" s="521">
        <f t="shared" si="6"/>
        <v>372223.75223547366</v>
      </c>
    </row>
    <row r="52" spans="1:10">
      <c r="A52" s="29"/>
      <c r="B52" s="54" t="s">
        <v>611</v>
      </c>
      <c r="C52" s="472">
        <v>971.04</v>
      </c>
      <c r="D52" s="522">
        <f t="shared" si="0"/>
        <v>62.319705000000006</v>
      </c>
      <c r="E52" s="521">
        <f t="shared" si="1"/>
        <v>60514.926343200001</v>
      </c>
      <c r="F52" s="522">
        <f t="shared" si="2"/>
        <v>6.16</v>
      </c>
      <c r="G52" s="521">
        <f t="shared" si="3"/>
        <v>372771.94627411204</v>
      </c>
      <c r="H52" s="522">
        <f t="shared" si="4"/>
        <v>1.25</v>
      </c>
      <c r="I52" s="521">
        <f t="shared" si="5"/>
        <v>465964.93284264003</v>
      </c>
      <c r="J52" s="521">
        <f t="shared" si="6"/>
        <v>521880.72478375689</v>
      </c>
    </row>
    <row r="53" spans="1:10">
      <c r="A53" s="29"/>
      <c r="B53" s="54" t="s">
        <v>806</v>
      </c>
      <c r="C53" s="472">
        <v>460.02</v>
      </c>
      <c r="D53" s="522">
        <f t="shared" si="0"/>
        <v>62.319705000000006</v>
      </c>
      <c r="E53" s="521">
        <f t="shared" si="1"/>
        <v>28668.310694100001</v>
      </c>
      <c r="F53" s="522">
        <f t="shared" si="2"/>
        <v>6.16</v>
      </c>
      <c r="G53" s="521">
        <f t="shared" si="3"/>
        <v>176596.793875656</v>
      </c>
      <c r="H53" s="522">
        <f t="shared" si="4"/>
        <v>1.25</v>
      </c>
      <c r="I53" s="521">
        <f t="shared" si="5"/>
        <v>220745.99234457</v>
      </c>
      <c r="J53" s="521">
        <f t="shared" si="6"/>
        <v>247235.51142591843</v>
      </c>
    </row>
    <row r="54" spans="1:10" ht="13.5" thickBot="1">
      <c r="A54" s="59"/>
      <c r="B54" s="97" t="s">
        <v>807</v>
      </c>
      <c r="C54" s="475">
        <v>719.1</v>
      </c>
      <c r="D54" s="522">
        <f t="shared" si="0"/>
        <v>62.319705000000006</v>
      </c>
      <c r="E54" s="521">
        <f t="shared" si="1"/>
        <v>44814.099865500008</v>
      </c>
      <c r="F54" s="522">
        <f t="shared" si="2"/>
        <v>6.16</v>
      </c>
      <c r="G54" s="521">
        <f t="shared" si="3"/>
        <v>276054.85517148004</v>
      </c>
      <c r="H54" s="522">
        <f t="shared" si="4"/>
        <v>1.25</v>
      </c>
      <c r="I54" s="521">
        <f t="shared" si="5"/>
        <v>345068.56896435004</v>
      </c>
      <c r="J54" s="521">
        <f t="shared" si="6"/>
        <v>386476.7972400721</v>
      </c>
    </row>
    <row r="55" spans="1:10" ht="18.75" thickBot="1">
      <c r="A55" s="4255" t="s">
        <v>725</v>
      </c>
      <c r="B55" s="4256"/>
      <c r="C55" s="4257"/>
      <c r="D55" s="522">
        <f t="shared" si="0"/>
        <v>62.319705000000006</v>
      </c>
      <c r="E55" s="521">
        <f t="shared" si="1"/>
        <v>0</v>
      </c>
      <c r="F55" s="522">
        <f t="shared" si="2"/>
        <v>6.16</v>
      </c>
      <c r="G55" s="521">
        <f t="shared" si="3"/>
        <v>0</v>
      </c>
      <c r="H55" s="522">
        <f t="shared" si="4"/>
        <v>1.25</v>
      </c>
      <c r="I55" s="521">
        <f t="shared" si="5"/>
        <v>0</v>
      </c>
      <c r="J55" s="521">
        <f t="shared" si="6"/>
        <v>0</v>
      </c>
    </row>
    <row r="56" spans="1:10" ht="13.5" thickBot="1">
      <c r="A56" s="4238" t="s">
        <v>718</v>
      </c>
      <c r="B56" s="4239"/>
      <c r="C56" s="4240"/>
      <c r="D56" s="522">
        <f t="shared" si="0"/>
        <v>62.319705000000006</v>
      </c>
      <c r="E56" s="521">
        <f t="shared" si="1"/>
        <v>0</v>
      </c>
      <c r="F56" s="522">
        <f t="shared" si="2"/>
        <v>6.16</v>
      </c>
      <c r="G56" s="521">
        <f t="shared" si="3"/>
        <v>0</v>
      </c>
      <c r="H56" s="522">
        <f t="shared" si="4"/>
        <v>1.25</v>
      </c>
      <c r="I56" s="521">
        <f t="shared" si="5"/>
        <v>0</v>
      </c>
      <c r="J56" s="521">
        <f t="shared" si="6"/>
        <v>0</v>
      </c>
    </row>
    <row r="57" spans="1:10">
      <c r="A57" s="509"/>
      <c r="B57" s="510" t="s">
        <v>136</v>
      </c>
      <c r="C57" s="471">
        <v>255</v>
      </c>
      <c r="D57" s="522">
        <f t="shared" si="0"/>
        <v>62.319705000000006</v>
      </c>
      <c r="E57" s="521">
        <f t="shared" si="1"/>
        <v>15891.524775000002</v>
      </c>
      <c r="F57" s="522">
        <f t="shared" si="2"/>
        <v>6.16</v>
      </c>
      <c r="G57" s="521">
        <f t="shared" si="3"/>
        <v>97891.792614000005</v>
      </c>
      <c r="H57" s="522">
        <f t="shared" si="4"/>
        <v>1.25</v>
      </c>
      <c r="I57" s="521">
        <f t="shared" si="5"/>
        <v>122364.74076750001</v>
      </c>
      <c r="J57" s="521">
        <f t="shared" si="6"/>
        <v>137048.50965960004</v>
      </c>
    </row>
    <row r="58" spans="1:10">
      <c r="A58" s="28"/>
      <c r="B58" s="505" t="s">
        <v>137</v>
      </c>
      <c r="C58" s="472">
        <v>259.08</v>
      </c>
      <c r="D58" s="522">
        <f t="shared" si="0"/>
        <v>62.319705000000006</v>
      </c>
      <c r="E58" s="521">
        <f t="shared" si="1"/>
        <v>16145.7891714</v>
      </c>
      <c r="F58" s="522">
        <f t="shared" si="2"/>
        <v>6.16</v>
      </c>
      <c r="G58" s="521">
        <f t="shared" si="3"/>
        <v>99458.061295823994</v>
      </c>
      <c r="H58" s="522">
        <f t="shared" si="4"/>
        <v>1.25</v>
      </c>
      <c r="I58" s="521">
        <f t="shared" si="5"/>
        <v>124322.57661978</v>
      </c>
      <c r="J58" s="521">
        <f t="shared" si="6"/>
        <v>139241.28581415361</v>
      </c>
    </row>
    <row r="59" spans="1:10">
      <c r="A59" s="28"/>
      <c r="B59" s="505" t="s">
        <v>138</v>
      </c>
      <c r="C59" s="473">
        <v>272.34000000000003</v>
      </c>
      <c r="D59" s="522">
        <f t="shared" si="0"/>
        <v>62.319705000000006</v>
      </c>
      <c r="E59" s="521">
        <f t="shared" si="1"/>
        <v>16972.148459700005</v>
      </c>
      <c r="F59" s="522">
        <f t="shared" si="2"/>
        <v>6.16</v>
      </c>
      <c r="G59" s="521">
        <f t="shared" si="3"/>
        <v>104548.43451175204</v>
      </c>
      <c r="H59" s="522">
        <f t="shared" si="4"/>
        <v>1.25</v>
      </c>
      <c r="I59" s="521">
        <f t="shared" si="5"/>
        <v>130685.54313969005</v>
      </c>
      <c r="J59" s="521">
        <f t="shared" si="6"/>
        <v>146367.80831645287</v>
      </c>
    </row>
    <row r="60" spans="1:10">
      <c r="A60" s="28"/>
      <c r="B60" s="505" t="s">
        <v>139</v>
      </c>
      <c r="C60" s="472">
        <v>298.86</v>
      </c>
      <c r="D60" s="522">
        <f t="shared" si="0"/>
        <v>62.319705000000006</v>
      </c>
      <c r="E60" s="521">
        <f t="shared" si="1"/>
        <v>18624.867036300002</v>
      </c>
      <c r="F60" s="522">
        <f t="shared" si="2"/>
        <v>6.16</v>
      </c>
      <c r="G60" s="521">
        <f t="shared" si="3"/>
        <v>114729.18094360801</v>
      </c>
      <c r="H60" s="522">
        <f t="shared" si="4"/>
        <v>1.25</v>
      </c>
      <c r="I60" s="521">
        <f t="shared" si="5"/>
        <v>143411.47617951001</v>
      </c>
      <c r="J60" s="521">
        <f t="shared" si="6"/>
        <v>160620.85332105123</v>
      </c>
    </row>
    <row r="61" spans="1:10" ht="13.5" thickBot="1">
      <c r="A61" s="511"/>
      <c r="B61" s="512" t="s">
        <v>140</v>
      </c>
      <c r="C61" s="475">
        <v>326.39999999999998</v>
      </c>
      <c r="D61" s="522">
        <f t="shared" si="0"/>
        <v>62.319705000000006</v>
      </c>
      <c r="E61" s="521">
        <f t="shared" si="1"/>
        <v>20341.151711999999</v>
      </c>
      <c r="F61" s="522">
        <f t="shared" si="2"/>
        <v>6.16</v>
      </c>
      <c r="G61" s="521">
        <f t="shared" si="3"/>
        <v>125301.49454592</v>
      </c>
      <c r="H61" s="522">
        <f t="shared" si="4"/>
        <v>1.25</v>
      </c>
      <c r="I61" s="521">
        <f t="shared" si="5"/>
        <v>156626.86818240001</v>
      </c>
      <c r="J61" s="521">
        <f t="shared" si="6"/>
        <v>175422.09236428802</v>
      </c>
    </row>
    <row r="62" spans="1:10" ht="13.5" thickBot="1">
      <c r="A62" s="4238" t="s">
        <v>478</v>
      </c>
      <c r="B62" s="4239"/>
      <c r="C62" s="4240"/>
      <c r="D62" s="522">
        <f t="shared" si="0"/>
        <v>62.319705000000006</v>
      </c>
      <c r="E62" s="521">
        <f t="shared" si="1"/>
        <v>0</v>
      </c>
      <c r="F62" s="522">
        <f t="shared" si="2"/>
        <v>6.16</v>
      </c>
      <c r="G62" s="521">
        <f t="shared" si="3"/>
        <v>0</v>
      </c>
      <c r="H62" s="522">
        <f t="shared" si="4"/>
        <v>1.25</v>
      </c>
      <c r="I62" s="521">
        <f t="shared" si="5"/>
        <v>0</v>
      </c>
      <c r="J62" s="521">
        <f t="shared" si="6"/>
        <v>0</v>
      </c>
    </row>
    <row r="63" spans="1:10">
      <c r="A63" s="58"/>
      <c r="B63" s="103" t="s">
        <v>141</v>
      </c>
      <c r="C63" s="471">
        <v>283.56</v>
      </c>
      <c r="D63" s="522">
        <f t="shared" si="0"/>
        <v>62.319705000000006</v>
      </c>
      <c r="E63" s="521">
        <f t="shared" si="1"/>
        <v>17671.375549800003</v>
      </c>
      <c r="F63" s="522">
        <f t="shared" si="2"/>
        <v>6.16</v>
      </c>
      <c r="G63" s="521">
        <f t="shared" si="3"/>
        <v>108855.67338676802</v>
      </c>
      <c r="H63" s="522">
        <f t="shared" si="4"/>
        <v>1.25</v>
      </c>
      <c r="I63" s="521">
        <f t="shared" si="5"/>
        <v>136069.59173346002</v>
      </c>
      <c r="J63" s="521">
        <f t="shared" si="6"/>
        <v>152397.94274147524</v>
      </c>
    </row>
    <row r="64" spans="1:10">
      <c r="A64" s="29"/>
      <c r="B64" s="105" t="s">
        <v>142</v>
      </c>
      <c r="C64" s="472">
        <v>287.64</v>
      </c>
      <c r="D64" s="522">
        <f t="shared" si="0"/>
        <v>62.319705000000006</v>
      </c>
      <c r="E64" s="521">
        <f t="shared" si="1"/>
        <v>17925.639946200001</v>
      </c>
      <c r="F64" s="522">
        <f t="shared" si="2"/>
        <v>6.16</v>
      </c>
      <c r="G64" s="521">
        <f t="shared" si="3"/>
        <v>110421.942068592</v>
      </c>
      <c r="H64" s="522">
        <f t="shared" si="4"/>
        <v>1.25</v>
      </c>
      <c r="I64" s="521">
        <f t="shared" si="5"/>
        <v>138027.42758573999</v>
      </c>
      <c r="J64" s="521">
        <f t="shared" si="6"/>
        <v>154590.71889602882</v>
      </c>
    </row>
    <row r="65" spans="1:10">
      <c r="A65" s="29"/>
      <c r="B65" s="105" t="s">
        <v>143</v>
      </c>
      <c r="C65" s="473">
        <v>321.3</v>
      </c>
      <c r="D65" s="522">
        <f t="shared" si="0"/>
        <v>62.319705000000006</v>
      </c>
      <c r="E65" s="521">
        <f t="shared" si="1"/>
        <v>20023.321216500004</v>
      </c>
      <c r="F65" s="522">
        <f t="shared" si="2"/>
        <v>6.16</v>
      </c>
      <c r="G65" s="521">
        <f t="shared" si="3"/>
        <v>123343.65869364003</v>
      </c>
      <c r="H65" s="522">
        <f t="shared" si="4"/>
        <v>1.25</v>
      </c>
      <c r="I65" s="521">
        <f t="shared" si="5"/>
        <v>154179.57336705003</v>
      </c>
      <c r="J65" s="521">
        <f t="shared" si="6"/>
        <v>172681.12217109607</v>
      </c>
    </row>
    <row r="66" spans="1:10">
      <c r="A66" s="29"/>
      <c r="B66" s="105" t="s">
        <v>144</v>
      </c>
      <c r="C66" s="472">
        <v>334.56</v>
      </c>
      <c r="D66" s="522">
        <f t="shared" si="0"/>
        <v>62.319705000000006</v>
      </c>
      <c r="E66" s="521">
        <f t="shared" si="1"/>
        <v>20849.680504800002</v>
      </c>
      <c r="F66" s="522">
        <f t="shared" si="2"/>
        <v>6.16</v>
      </c>
      <c r="G66" s="521">
        <f t="shared" si="3"/>
        <v>128434.03190956802</v>
      </c>
      <c r="H66" s="522">
        <f t="shared" si="4"/>
        <v>1.25</v>
      </c>
      <c r="I66" s="521">
        <f t="shared" si="5"/>
        <v>160542.53988696003</v>
      </c>
      <c r="J66" s="521">
        <f t="shared" si="6"/>
        <v>179807.64467339526</v>
      </c>
    </row>
    <row r="67" spans="1:10">
      <c r="A67" s="29"/>
      <c r="B67" s="105" t="s">
        <v>145</v>
      </c>
      <c r="C67" s="472">
        <v>421.26</v>
      </c>
      <c r="D67" s="522">
        <f t="shared" si="0"/>
        <v>62.319705000000006</v>
      </c>
      <c r="E67" s="521">
        <f t="shared" si="1"/>
        <v>26252.798928300002</v>
      </c>
      <c r="F67" s="522">
        <f t="shared" si="2"/>
        <v>6.16</v>
      </c>
      <c r="G67" s="521">
        <f t="shared" si="3"/>
        <v>161717.24139832801</v>
      </c>
      <c r="H67" s="522">
        <f t="shared" si="4"/>
        <v>1.25</v>
      </c>
      <c r="I67" s="521">
        <f t="shared" si="5"/>
        <v>202146.55174791001</v>
      </c>
      <c r="J67" s="521">
        <f t="shared" si="6"/>
        <v>226404.13795765923</v>
      </c>
    </row>
    <row r="68" spans="1:10">
      <c r="A68" s="29"/>
      <c r="B68" s="105" t="s">
        <v>146</v>
      </c>
      <c r="C68" s="472">
        <v>435.54</v>
      </c>
      <c r="D68" s="522">
        <f t="shared" ref="D68:D131" si="7">D67</f>
        <v>62.319705000000006</v>
      </c>
      <c r="E68" s="521">
        <f t="shared" ref="E68:E131" si="8">C68*D68</f>
        <v>27142.724315700005</v>
      </c>
      <c r="F68" s="522">
        <f t="shared" ref="F68:F131" si="9">F67</f>
        <v>6.16</v>
      </c>
      <c r="G68" s="521">
        <f t="shared" ref="G68:G131" si="10">E68*F68</f>
        <v>167199.18178471204</v>
      </c>
      <c r="H68" s="522">
        <f t="shared" ref="H68:H131" si="11">H67</f>
        <v>1.25</v>
      </c>
      <c r="I68" s="521">
        <f t="shared" ref="I68:I131" si="12">G68*H68</f>
        <v>208998.97723089004</v>
      </c>
      <c r="J68" s="521">
        <f t="shared" ref="J68:J131" si="13">I68*1.12</f>
        <v>234078.85449859686</v>
      </c>
    </row>
    <row r="69" spans="1:10">
      <c r="A69" s="29"/>
      <c r="B69" s="105" t="s">
        <v>147</v>
      </c>
      <c r="C69" s="472">
        <v>442.68</v>
      </c>
      <c r="D69" s="522">
        <f t="shared" si="7"/>
        <v>62.319705000000006</v>
      </c>
      <c r="E69" s="521">
        <f t="shared" si="8"/>
        <v>27587.687009400004</v>
      </c>
      <c r="F69" s="522">
        <f t="shared" si="9"/>
        <v>6.16</v>
      </c>
      <c r="G69" s="521">
        <f t="shared" si="10"/>
        <v>169940.15197790402</v>
      </c>
      <c r="H69" s="522">
        <f t="shared" si="11"/>
        <v>1.25</v>
      </c>
      <c r="I69" s="521">
        <f t="shared" si="12"/>
        <v>212425.18997238003</v>
      </c>
      <c r="J69" s="521">
        <f t="shared" si="13"/>
        <v>237916.21276906566</v>
      </c>
    </row>
    <row r="70" spans="1:10">
      <c r="A70" s="29"/>
      <c r="B70" s="105" t="s">
        <v>148</v>
      </c>
      <c r="C70" s="473">
        <v>475.32</v>
      </c>
      <c r="D70" s="522">
        <f t="shared" si="7"/>
        <v>62.319705000000006</v>
      </c>
      <c r="E70" s="521">
        <f t="shared" si="8"/>
        <v>29621.802180600003</v>
      </c>
      <c r="F70" s="522">
        <f t="shared" si="9"/>
        <v>6.16</v>
      </c>
      <c r="G70" s="521">
        <f t="shared" si="10"/>
        <v>182470.30143249602</v>
      </c>
      <c r="H70" s="522">
        <f t="shared" si="11"/>
        <v>1.25</v>
      </c>
      <c r="I70" s="521">
        <f t="shared" si="12"/>
        <v>228087.87679062004</v>
      </c>
      <c r="J70" s="521">
        <f t="shared" si="13"/>
        <v>255458.42200549447</v>
      </c>
    </row>
    <row r="71" spans="1:10">
      <c r="A71" s="29"/>
      <c r="B71" s="105" t="s">
        <v>149</v>
      </c>
      <c r="C71" s="472">
        <v>553.86</v>
      </c>
      <c r="D71" s="522">
        <f t="shared" si="7"/>
        <v>62.319705000000006</v>
      </c>
      <c r="E71" s="521">
        <f t="shared" si="8"/>
        <v>34516.391811300004</v>
      </c>
      <c r="F71" s="522">
        <f t="shared" si="9"/>
        <v>6.16</v>
      </c>
      <c r="G71" s="521">
        <f t="shared" si="10"/>
        <v>212620.97355760803</v>
      </c>
      <c r="H71" s="522">
        <f t="shared" si="11"/>
        <v>1.25</v>
      </c>
      <c r="I71" s="521">
        <f t="shared" si="12"/>
        <v>265776.21694701002</v>
      </c>
      <c r="J71" s="521">
        <f t="shared" si="13"/>
        <v>297669.36298065126</v>
      </c>
    </row>
    <row r="72" spans="1:10" ht="13.5" thickBot="1">
      <c r="A72" s="59"/>
      <c r="B72" s="106" t="s">
        <v>150</v>
      </c>
      <c r="C72" s="475">
        <v>575.28</v>
      </c>
      <c r="D72" s="522">
        <f t="shared" si="7"/>
        <v>62.319705000000006</v>
      </c>
      <c r="E72" s="521">
        <f t="shared" si="8"/>
        <v>35851.279892400002</v>
      </c>
      <c r="F72" s="522">
        <f t="shared" si="9"/>
        <v>6.16</v>
      </c>
      <c r="G72" s="521">
        <f t="shared" si="10"/>
        <v>220843.88413718401</v>
      </c>
      <c r="H72" s="522">
        <f t="shared" si="11"/>
        <v>1.25</v>
      </c>
      <c r="I72" s="521">
        <f t="shared" si="12"/>
        <v>276054.85517147998</v>
      </c>
      <c r="J72" s="521">
        <f t="shared" si="13"/>
        <v>309181.43779205764</v>
      </c>
    </row>
    <row r="73" spans="1:10" ht="13.5" thickBot="1">
      <c r="A73" s="4238" t="s">
        <v>347</v>
      </c>
      <c r="B73" s="4239"/>
      <c r="C73" s="4240"/>
      <c r="D73" s="522">
        <f t="shared" si="7"/>
        <v>62.319705000000006</v>
      </c>
      <c r="E73" s="521">
        <f t="shared" si="8"/>
        <v>0</v>
      </c>
      <c r="F73" s="522">
        <f t="shared" si="9"/>
        <v>6.16</v>
      </c>
      <c r="G73" s="521">
        <f t="shared" si="10"/>
        <v>0</v>
      </c>
      <c r="H73" s="522">
        <f t="shared" si="11"/>
        <v>1.25</v>
      </c>
      <c r="I73" s="521">
        <f t="shared" si="12"/>
        <v>0</v>
      </c>
      <c r="J73" s="521">
        <f t="shared" si="13"/>
        <v>0</v>
      </c>
    </row>
    <row r="74" spans="1:10">
      <c r="A74" s="513"/>
      <c r="B74" s="514" t="s">
        <v>348</v>
      </c>
      <c r="C74" s="471">
        <v>29.580000000000002</v>
      </c>
      <c r="D74" s="522">
        <f t="shared" si="7"/>
        <v>62.319705000000006</v>
      </c>
      <c r="E74" s="521">
        <f t="shared" si="8"/>
        <v>1843.4168739000004</v>
      </c>
      <c r="F74" s="522">
        <f t="shared" si="9"/>
        <v>6.16</v>
      </c>
      <c r="G74" s="521">
        <f t="shared" si="10"/>
        <v>11355.447943224002</v>
      </c>
      <c r="H74" s="522">
        <f t="shared" si="11"/>
        <v>1.25</v>
      </c>
      <c r="I74" s="521">
        <f t="shared" si="12"/>
        <v>14194.309929030003</v>
      </c>
      <c r="J74" s="521">
        <f t="shared" si="13"/>
        <v>15897.627120513605</v>
      </c>
    </row>
    <row r="75" spans="1:10" ht="13.5" thickBot="1">
      <c r="A75" s="59"/>
      <c r="B75" s="106" t="s">
        <v>349</v>
      </c>
      <c r="C75" s="475">
        <v>36.72</v>
      </c>
      <c r="D75" s="522">
        <f t="shared" si="7"/>
        <v>62.319705000000006</v>
      </c>
      <c r="E75" s="521">
        <f t="shared" si="8"/>
        <v>2288.3795676</v>
      </c>
      <c r="F75" s="522">
        <f t="shared" si="9"/>
        <v>6.16</v>
      </c>
      <c r="G75" s="521">
        <f t="shared" si="10"/>
        <v>14096.418136415999</v>
      </c>
      <c r="H75" s="522">
        <f t="shared" si="11"/>
        <v>1.25</v>
      </c>
      <c r="I75" s="521">
        <f t="shared" si="12"/>
        <v>17620.52267052</v>
      </c>
      <c r="J75" s="521">
        <f t="shared" si="13"/>
        <v>19734.985390982401</v>
      </c>
    </row>
    <row r="76" spans="1:10" ht="13.5" thickBot="1">
      <c r="A76" s="4238" t="s">
        <v>719</v>
      </c>
      <c r="B76" s="4239"/>
      <c r="C76" s="4240"/>
      <c r="D76" s="522">
        <f t="shared" si="7"/>
        <v>62.319705000000006</v>
      </c>
      <c r="E76" s="521">
        <f t="shared" si="8"/>
        <v>0</v>
      </c>
      <c r="F76" s="522">
        <f t="shared" si="9"/>
        <v>6.16</v>
      </c>
      <c r="G76" s="521">
        <f t="shared" si="10"/>
        <v>0</v>
      </c>
      <c r="H76" s="522">
        <f t="shared" si="11"/>
        <v>1.25</v>
      </c>
      <c r="I76" s="521">
        <f t="shared" si="12"/>
        <v>0</v>
      </c>
      <c r="J76" s="521">
        <f t="shared" si="13"/>
        <v>0</v>
      </c>
    </row>
    <row r="77" spans="1:10">
      <c r="A77" s="509"/>
      <c r="B77" s="510" t="s">
        <v>561</v>
      </c>
      <c r="C77" s="471">
        <v>265.2</v>
      </c>
      <c r="D77" s="522">
        <f t="shared" si="7"/>
        <v>62.319705000000006</v>
      </c>
      <c r="E77" s="521">
        <f t="shared" si="8"/>
        <v>16527.185766000002</v>
      </c>
      <c r="F77" s="522">
        <f t="shared" si="9"/>
        <v>6.16</v>
      </c>
      <c r="G77" s="521">
        <f t="shared" si="10"/>
        <v>101807.46431856001</v>
      </c>
      <c r="H77" s="522">
        <f t="shared" si="11"/>
        <v>1.25</v>
      </c>
      <c r="I77" s="521">
        <f t="shared" si="12"/>
        <v>127259.33039820002</v>
      </c>
      <c r="J77" s="521">
        <f t="shared" si="13"/>
        <v>142530.45004598403</v>
      </c>
    </row>
    <row r="78" spans="1:10">
      <c r="A78" s="28"/>
      <c r="B78" s="505" t="s">
        <v>562</v>
      </c>
      <c r="C78" s="472">
        <v>281.52</v>
      </c>
      <c r="D78" s="522">
        <f t="shared" si="7"/>
        <v>62.319705000000006</v>
      </c>
      <c r="E78" s="521">
        <f t="shared" si="8"/>
        <v>17544.243351600002</v>
      </c>
      <c r="F78" s="522">
        <f t="shared" si="9"/>
        <v>6.16</v>
      </c>
      <c r="G78" s="521">
        <f t="shared" si="10"/>
        <v>108072.53904585601</v>
      </c>
      <c r="H78" s="522">
        <f t="shared" si="11"/>
        <v>1.25</v>
      </c>
      <c r="I78" s="521">
        <f t="shared" si="12"/>
        <v>135090.67380732001</v>
      </c>
      <c r="J78" s="521">
        <f t="shared" si="13"/>
        <v>151301.55466419843</v>
      </c>
    </row>
    <row r="79" spans="1:10">
      <c r="A79" s="28"/>
      <c r="B79" s="505" t="s">
        <v>563</v>
      </c>
      <c r="C79" s="472">
        <v>307.02</v>
      </c>
      <c r="D79" s="522">
        <f t="shared" si="7"/>
        <v>62.319705000000006</v>
      </c>
      <c r="E79" s="521">
        <f t="shared" si="8"/>
        <v>19133.395829100002</v>
      </c>
      <c r="F79" s="522">
        <f t="shared" si="9"/>
        <v>6.16</v>
      </c>
      <c r="G79" s="521">
        <f t="shared" si="10"/>
        <v>117861.71830725601</v>
      </c>
      <c r="H79" s="522">
        <f t="shared" si="11"/>
        <v>1.25</v>
      </c>
      <c r="I79" s="521">
        <f t="shared" si="12"/>
        <v>147327.14788407003</v>
      </c>
      <c r="J79" s="521">
        <f t="shared" si="13"/>
        <v>165006.40563015844</v>
      </c>
    </row>
    <row r="80" spans="1:10">
      <c r="A80" s="28"/>
      <c r="B80" s="505" t="s">
        <v>564</v>
      </c>
      <c r="C80" s="472">
        <v>314.16000000000003</v>
      </c>
      <c r="D80" s="522">
        <f t="shared" si="7"/>
        <v>62.319705000000006</v>
      </c>
      <c r="E80" s="521">
        <f t="shared" si="8"/>
        <v>19578.358522800005</v>
      </c>
      <c r="F80" s="522">
        <f t="shared" si="9"/>
        <v>6.16</v>
      </c>
      <c r="G80" s="521">
        <f t="shared" si="10"/>
        <v>120602.68850044803</v>
      </c>
      <c r="H80" s="522">
        <f t="shared" si="11"/>
        <v>1.25</v>
      </c>
      <c r="I80" s="521">
        <f t="shared" si="12"/>
        <v>150753.36062556005</v>
      </c>
      <c r="J80" s="521">
        <f t="shared" si="13"/>
        <v>168843.76390062727</v>
      </c>
    </row>
    <row r="81" spans="1:10">
      <c r="A81" s="28"/>
      <c r="B81" s="505" t="s">
        <v>784</v>
      </c>
      <c r="C81" s="472">
        <v>345.78000000000003</v>
      </c>
      <c r="D81" s="522">
        <f t="shared" si="7"/>
        <v>62.319705000000006</v>
      </c>
      <c r="E81" s="521">
        <f t="shared" si="8"/>
        <v>21548.907594900003</v>
      </c>
      <c r="F81" s="522">
        <f t="shared" si="9"/>
        <v>6.16</v>
      </c>
      <c r="G81" s="521">
        <f t="shared" si="10"/>
        <v>132741.27078458402</v>
      </c>
      <c r="H81" s="522">
        <f t="shared" si="11"/>
        <v>1.25</v>
      </c>
      <c r="I81" s="521">
        <f t="shared" si="12"/>
        <v>165926.58848073002</v>
      </c>
      <c r="J81" s="521">
        <f t="shared" si="13"/>
        <v>185837.77909841764</v>
      </c>
    </row>
    <row r="82" spans="1:10">
      <c r="A82" s="28"/>
      <c r="B82" s="505" t="s">
        <v>785</v>
      </c>
      <c r="C82" s="472">
        <v>365.16</v>
      </c>
      <c r="D82" s="522">
        <f t="shared" si="7"/>
        <v>62.319705000000006</v>
      </c>
      <c r="E82" s="521">
        <f t="shared" si="8"/>
        <v>22756.663477800004</v>
      </c>
      <c r="F82" s="522">
        <f t="shared" si="9"/>
        <v>6.16</v>
      </c>
      <c r="G82" s="521">
        <f t="shared" si="10"/>
        <v>140181.04702324804</v>
      </c>
      <c r="H82" s="522">
        <f t="shared" si="11"/>
        <v>1.25</v>
      </c>
      <c r="I82" s="521">
        <f t="shared" si="12"/>
        <v>175226.30877906005</v>
      </c>
      <c r="J82" s="521">
        <f t="shared" si="13"/>
        <v>196253.46583254728</v>
      </c>
    </row>
    <row r="83" spans="1:10" ht="13.5" thickBot="1">
      <c r="A83" s="511"/>
      <c r="B83" s="512" t="s">
        <v>786</v>
      </c>
      <c r="C83" s="475">
        <v>383.52</v>
      </c>
      <c r="D83" s="522">
        <f t="shared" si="7"/>
        <v>62.319705000000006</v>
      </c>
      <c r="E83" s="521">
        <f t="shared" si="8"/>
        <v>23900.853261600001</v>
      </c>
      <c r="F83" s="522">
        <f t="shared" si="9"/>
        <v>6.16</v>
      </c>
      <c r="G83" s="521">
        <f t="shared" si="10"/>
        <v>147229.25609145602</v>
      </c>
      <c r="H83" s="522">
        <f t="shared" si="11"/>
        <v>1.25</v>
      </c>
      <c r="I83" s="521">
        <f t="shared" si="12"/>
        <v>184036.57011432003</v>
      </c>
      <c r="J83" s="521">
        <f t="shared" si="13"/>
        <v>206120.95852803846</v>
      </c>
    </row>
    <row r="84" spans="1:10" ht="13.5" thickBot="1">
      <c r="A84" s="4238" t="s">
        <v>789</v>
      </c>
      <c r="B84" s="4239"/>
      <c r="C84" s="4240"/>
      <c r="D84" s="522">
        <f t="shared" si="7"/>
        <v>62.319705000000006</v>
      </c>
      <c r="E84" s="521">
        <f t="shared" si="8"/>
        <v>0</v>
      </c>
      <c r="F84" s="522">
        <f t="shared" si="9"/>
        <v>6.16</v>
      </c>
      <c r="G84" s="521">
        <f t="shared" si="10"/>
        <v>0</v>
      </c>
      <c r="H84" s="522">
        <f t="shared" si="11"/>
        <v>1.25</v>
      </c>
      <c r="I84" s="521">
        <f t="shared" si="12"/>
        <v>0</v>
      </c>
      <c r="J84" s="521">
        <f t="shared" si="13"/>
        <v>0</v>
      </c>
    </row>
    <row r="85" spans="1:10">
      <c r="A85" s="58"/>
      <c r="B85" s="103" t="s">
        <v>565</v>
      </c>
      <c r="C85" s="471">
        <v>29.580000000000002</v>
      </c>
      <c r="D85" s="522">
        <f t="shared" si="7"/>
        <v>62.319705000000006</v>
      </c>
      <c r="E85" s="521">
        <f t="shared" si="8"/>
        <v>1843.4168739000004</v>
      </c>
      <c r="F85" s="522">
        <f t="shared" si="9"/>
        <v>6.16</v>
      </c>
      <c r="G85" s="521">
        <f t="shared" si="10"/>
        <v>11355.447943224002</v>
      </c>
      <c r="H85" s="522">
        <f t="shared" si="11"/>
        <v>1.25</v>
      </c>
      <c r="I85" s="521">
        <f t="shared" si="12"/>
        <v>14194.309929030003</v>
      </c>
      <c r="J85" s="521">
        <f t="shared" si="13"/>
        <v>15897.627120513605</v>
      </c>
    </row>
    <row r="86" spans="1:10" ht="13.5" thickBot="1">
      <c r="A86" s="59"/>
      <c r="B86" s="106" t="s">
        <v>783</v>
      </c>
      <c r="C86" s="475">
        <v>29.580000000000002</v>
      </c>
      <c r="D86" s="522">
        <f t="shared" si="7"/>
        <v>62.319705000000006</v>
      </c>
      <c r="E86" s="521">
        <f t="shared" si="8"/>
        <v>1843.4168739000004</v>
      </c>
      <c r="F86" s="522">
        <f t="shared" si="9"/>
        <v>6.16</v>
      </c>
      <c r="G86" s="521">
        <f t="shared" si="10"/>
        <v>11355.447943224002</v>
      </c>
      <c r="H86" s="522">
        <f t="shared" si="11"/>
        <v>1.25</v>
      </c>
      <c r="I86" s="521">
        <f t="shared" si="12"/>
        <v>14194.309929030003</v>
      </c>
      <c r="J86" s="521">
        <f t="shared" si="13"/>
        <v>15897.627120513605</v>
      </c>
    </row>
    <row r="87" spans="1:10" ht="13.5" customHeight="1" thickBot="1">
      <c r="A87" s="4241" t="s">
        <v>541</v>
      </c>
      <c r="B87" s="4242"/>
      <c r="C87" s="4243"/>
      <c r="D87" s="522">
        <f t="shared" si="7"/>
        <v>62.319705000000006</v>
      </c>
      <c r="E87" s="521">
        <f t="shared" si="8"/>
        <v>0</v>
      </c>
      <c r="F87" s="522">
        <f t="shared" si="9"/>
        <v>6.16</v>
      </c>
      <c r="G87" s="521">
        <f t="shared" si="10"/>
        <v>0</v>
      </c>
      <c r="H87" s="522">
        <f t="shared" si="11"/>
        <v>1.25</v>
      </c>
      <c r="I87" s="521">
        <f t="shared" si="12"/>
        <v>0</v>
      </c>
      <c r="J87" s="521">
        <f t="shared" si="13"/>
        <v>0</v>
      </c>
    </row>
    <row r="88" spans="1:10">
      <c r="A88" s="58"/>
      <c r="B88" s="103" t="s">
        <v>151</v>
      </c>
      <c r="C88" s="471">
        <v>239.70000000000002</v>
      </c>
      <c r="D88" s="522">
        <f t="shared" si="7"/>
        <v>62.319705000000006</v>
      </c>
      <c r="E88" s="521">
        <f t="shared" si="8"/>
        <v>14938.033288500003</v>
      </c>
      <c r="F88" s="522">
        <f t="shared" si="9"/>
        <v>6.16</v>
      </c>
      <c r="G88" s="521">
        <f t="shared" si="10"/>
        <v>92018.285057160014</v>
      </c>
      <c r="H88" s="522">
        <f t="shared" si="11"/>
        <v>1.25</v>
      </c>
      <c r="I88" s="521">
        <f t="shared" si="12"/>
        <v>115022.85632145002</v>
      </c>
      <c r="J88" s="521">
        <f t="shared" si="13"/>
        <v>128825.59908002403</v>
      </c>
    </row>
    <row r="89" spans="1:10">
      <c r="A89" s="29"/>
      <c r="B89" s="105" t="s">
        <v>152</v>
      </c>
      <c r="C89" s="472">
        <v>248.88</v>
      </c>
      <c r="D89" s="522">
        <f t="shared" si="7"/>
        <v>62.319705000000006</v>
      </c>
      <c r="E89" s="521">
        <f t="shared" si="8"/>
        <v>15510.128180400001</v>
      </c>
      <c r="F89" s="522">
        <f t="shared" si="9"/>
        <v>6.16</v>
      </c>
      <c r="G89" s="521">
        <f t="shared" si="10"/>
        <v>95542.389591264015</v>
      </c>
      <c r="H89" s="522">
        <f t="shared" si="11"/>
        <v>1.25</v>
      </c>
      <c r="I89" s="521">
        <f t="shared" si="12"/>
        <v>119427.98698908002</v>
      </c>
      <c r="J89" s="521">
        <f t="shared" si="13"/>
        <v>133759.34542776964</v>
      </c>
    </row>
    <row r="90" spans="1:10">
      <c r="A90" s="29"/>
      <c r="B90" s="105" t="s">
        <v>153</v>
      </c>
      <c r="C90" s="472">
        <v>259.08</v>
      </c>
      <c r="D90" s="522">
        <f t="shared" si="7"/>
        <v>62.319705000000006</v>
      </c>
      <c r="E90" s="521">
        <f t="shared" si="8"/>
        <v>16145.7891714</v>
      </c>
      <c r="F90" s="522">
        <f t="shared" si="9"/>
        <v>6.16</v>
      </c>
      <c r="G90" s="521">
        <f t="shared" si="10"/>
        <v>99458.061295823994</v>
      </c>
      <c r="H90" s="522">
        <f t="shared" si="11"/>
        <v>1.25</v>
      </c>
      <c r="I90" s="521">
        <f t="shared" si="12"/>
        <v>124322.57661978</v>
      </c>
      <c r="J90" s="521">
        <f t="shared" si="13"/>
        <v>139241.28581415361</v>
      </c>
    </row>
    <row r="91" spans="1:10">
      <c r="A91" s="29"/>
      <c r="B91" s="105" t="s">
        <v>154</v>
      </c>
      <c r="C91" s="472">
        <v>316.2</v>
      </c>
      <c r="D91" s="522">
        <f t="shared" si="7"/>
        <v>62.319705000000006</v>
      </c>
      <c r="E91" s="521">
        <f t="shared" si="8"/>
        <v>19705.490721000002</v>
      </c>
      <c r="F91" s="522">
        <f t="shared" si="9"/>
        <v>6.16</v>
      </c>
      <c r="G91" s="521">
        <f t="shared" si="10"/>
        <v>121385.82284136002</v>
      </c>
      <c r="H91" s="522">
        <f t="shared" si="11"/>
        <v>1.25</v>
      </c>
      <c r="I91" s="521">
        <f t="shared" si="12"/>
        <v>151732.27855170003</v>
      </c>
      <c r="J91" s="521">
        <f t="shared" si="13"/>
        <v>169940.15197790405</v>
      </c>
    </row>
    <row r="92" spans="1:10">
      <c r="A92" s="29"/>
      <c r="B92" s="105" t="s">
        <v>155</v>
      </c>
      <c r="C92" s="472">
        <v>324.36</v>
      </c>
      <c r="D92" s="522">
        <f t="shared" si="7"/>
        <v>62.319705000000006</v>
      </c>
      <c r="E92" s="521">
        <f t="shared" si="8"/>
        <v>20214.019513800002</v>
      </c>
      <c r="F92" s="522">
        <f t="shared" si="9"/>
        <v>6.16</v>
      </c>
      <c r="G92" s="521">
        <f t="shared" si="10"/>
        <v>124518.36020500801</v>
      </c>
      <c r="H92" s="522">
        <f t="shared" si="11"/>
        <v>1.25</v>
      </c>
      <c r="I92" s="521">
        <f t="shared" si="12"/>
        <v>155647.95025626</v>
      </c>
      <c r="J92" s="521">
        <f t="shared" si="13"/>
        <v>174325.70428701121</v>
      </c>
    </row>
    <row r="93" spans="1:10">
      <c r="A93" s="29"/>
      <c r="B93" s="105" t="s">
        <v>156</v>
      </c>
      <c r="C93" s="472">
        <v>332.52</v>
      </c>
      <c r="D93" s="522">
        <f t="shared" si="7"/>
        <v>62.319705000000006</v>
      </c>
      <c r="E93" s="521">
        <f t="shared" si="8"/>
        <v>20722.548306600002</v>
      </c>
      <c r="F93" s="522">
        <f t="shared" si="9"/>
        <v>6.16</v>
      </c>
      <c r="G93" s="521">
        <f t="shared" si="10"/>
        <v>127650.89756865602</v>
      </c>
      <c r="H93" s="522">
        <f t="shared" si="11"/>
        <v>1.25</v>
      </c>
      <c r="I93" s="521">
        <f t="shared" si="12"/>
        <v>159563.62196082002</v>
      </c>
      <c r="J93" s="521">
        <f t="shared" si="13"/>
        <v>178711.25659611844</v>
      </c>
    </row>
    <row r="94" spans="1:10">
      <c r="A94" s="29"/>
      <c r="B94" s="105" t="s">
        <v>157</v>
      </c>
      <c r="C94" s="472">
        <v>343.74</v>
      </c>
      <c r="D94" s="522">
        <f t="shared" si="7"/>
        <v>62.319705000000006</v>
      </c>
      <c r="E94" s="521">
        <f t="shared" si="8"/>
        <v>21421.775396700003</v>
      </c>
      <c r="F94" s="522">
        <f t="shared" si="9"/>
        <v>6.16</v>
      </c>
      <c r="G94" s="521">
        <f t="shared" si="10"/>
        <v>131958.13644367203</v>
      </c>
      <c r="H94" s="522">
        <f t="shared" si="11"/>
        <v>1.25</v>
      </c>
      <c r="I94" s="521">
        <f t="shared" si="12"/>
        <v>164947.67055459003</v>
      </c>
      <c r="J94" s="521">
        <f t="shared" si="13"/>
        <v>184741.39102114085</v>
      </c>
    </row>
    <row r="95" spans="1:10">
      <c r="A95" s="29"/>
      <c r="B95" s="105" t="s">
        <v>158</v>
      </c>
      <c r="C95" s="472">
        <v>369.24</v>
      </c>
      <c r="D95" s="522">
        <f t="shared" si="7"/>
        <v>62.319705000000006</v>
      </c>
      <c r="E95" s="521">
        <f t="shared" si="8"/>
        <v>23010.927874200002</v>
      </c>
      <c r="F95" s="522">
        <f t="shared" si="9"/>
        <v>6.16</v>
      </c>
      <c r="G95" s="521">
        <f t="shared" si="10"/>
        <v>141747.31570507202</v>
      </c>
      <c r="H95" s="522">
        <f t="shared" si="11"/>
        <v>1.25</v>
      </c>
      <c r="I95" s="521">
        <f t="shared" si="12"/>
        <v>177184.14463134002</v>
      </c>
      <c r="J95" s="521">
        <f t="shared" si="13"/>
        <v>198446.24198710083</v>
      </c>
    </row>
    <row r="96" spans="1:10">
      <c r="A96" s="29"/>
      <c r="B96" s="105" t="s">
        <v>159</v>
      </c>
      <c r="C96" s="472">
        <v>405.96</v>
      </c>
      <c r="D96" s="522">
        <f t="shared" si="7"/>
        <v>62.319705000000006</v>
      </c>
      <c r="E96" s="521">
        <f t="shared" si="8"/>
        <v>25299.3074418</v>
      </c>
      <c r="F96" s="522">
        <f t="shared" si="9"/>
        <v>6.16</v>
      </c>
      <c r="G96" s="521">
        <f t="shared" si="10"/>
        <v>155843.73384148799</v>
      </c>
      <c r="H96" s="522">
        <f t="shared" si="11"/>
        <v>1.25</v>
      </c>
      <c r="I96" s="521">
        <f t="shared" si="12"/>
        <v>194804.66730186</v>
      </c>
      <c r="J96" s="521">
        <f t="shared" si="13"/>
        <v>218181.22737808322</v>
      </c>
    </row>
    <row r="97" spans="1:10" ht="13.5" thickBot="1">
      <c r="A97" s="59"/>
      <c r="B97" s="106" t="s">
        <v>160</v>
      </c>
      <c r="C97" s="475">
        <v>418.2</v>
      </c>
      <c r="D97" s="522">
        <f t="shared" si="7"/>
        <v>62.319705000000006</v>
      </c>
      <c r="E97" s="521">
        <f t="shared" si="8"/>
        <v>26062.100631000001</v>
      </c>
      <c r="F97" s="522">
        <f t="shared" si="9"/>
        <v>6.16</v>
      </c>
      <c r="G97" s="521">
        <f t="shared" si="10"/>
        <v>160542.53988696</v>
      </c>
      <c r="H97" s="522">
        <f t="shared" si="11"/>
        <v>1.25</v>
      </c>
      <c r="I97" s="521">
        <f t="shared" si="12"/>
        <v>200678.17485870002</v>
      </c>
      <c r="J97" s="521">
        <f t="shared" si="13"/>
        <v>224759.55584174403</v>
      </c>
    </row>
    <row r="98" spans="1:10" ht="13.5" thickBot="1">
      <c r="A98" s="4241" t="s">
        <v>906</v>
      </c>
      <c r="B98" s="4242"/>
      <c r="C98" s="4243"/>
      <c r="D98" s="522">
        <f t="shared" si="7"/>
        <v>62.319705000000006</v>
      </c>
      <c r="E98" s="521">
        <f t="shared" si="8"/>
        <v>0</v>
      </c>
      <c r="F98" s="522">
        <f t="shared" si="9"/>
        <v>6.16</v>
      </c>
      <c r="G98" s="521">
        <f t="shared" si="10"/>
        <v>0</v>
      </c>
      <c r="H98" s="522">
        <f t="shared" si="11"/>
        <v>1.25</v>
      </c>
      <c r="I98" s="521">
        <f t="shared" si="12"/>
        <v>0</v>
      </c>
      <c r="J98" s="521">
        <f t="shared" si="13"/>
        <v>0</v>
      </c>
    </row>
    <row r="99" spans="1:10">
      <c r="A99" s="58"/>
      <c r="B99" s="103" t="s">
        <v>828</v>
      </c>
      <c r="C99" s="471">
        <v>235.62</v>
      </c>
      <c r="D99" s="522">
        <f t="shared" si="7"/>
        <v>62.319705000000006</v>
      </c>
      <c r="E99" s="521">
        <f t="shared" si="8"/>
        <v>14683.768892100003</v>
      </c>
      <c r="F99" s="522">
        <f t="shared" si="9"/>
        <v>6.16</v>
      </c>
      <c r="G99" s="521">
        <f t="shared" si="10"/>
        <v>90452.016375336025</v>
      </c>
      <c r="H99" s="522">
        <f t="shared" si="11"/>
        <v>1.25</v>
      </c>
      <c r="I99" s="521">
        <f t="shared" si="12"/>
        <v>113065.02046917003</v>
      </c>
      <c r="J99" s="521">
        <f t="shared" si="13"/>
        <v>126632.82292547045</v>
      </c>
    </row>
    <row r="100" spans="1:10">
      <c r="A100" s="29"/>
      <c r="B100" s="105" t="s">
        <v>829</v>
      </c>
      <c r="C100" s="472">
        <v>242.76</v>
      </c>
      <c r="D100" s="522">
        <f t="shared" si="7"/>
        <v>62.319705000000006</v>
      </c>
      <c r="E100" s="521">
        <f t="shared" si="8"/>
        <v>15128.7315858</v>
      </c>
      <c r="F100" s="522">
        <f t="shared" si="9"/>
        <v>6.16</v>
      </c>
      <c r="G100" s="521">
        <f t="shared" si="10"/>
        <v>93192.986568528009</v>
      </c>
      <c r="H100" s="522">
        <f t="shared" si="11"/>
        <v>1.25</v>
      </c>
      <c r="I100" s="521">
        <f t="shared" si="12"/>
        <v>116491.23321066001</v>
      </c>
      <c r="J100" s="521">
        <f t="shared" si="13"/>
        <v>130470.18119593922</v>
      </c>
    </row>
    <row r="101" spans="1:10">
      <c r="A101" s="29"/>
      <c r="B101" s="105" t="s">
        <v>830</v>
      </c>
      <c r="C101" s="472">
        <v>246.84</v>
      </c>
      <c r="D101" s="522">
        <f t="shared" si="7"/>
        <v>62.319705000000006</v>
      </c>
      <c r="E101" s="521">
        <f t="shared" si="8"/>
        <v>15382.995982200002</v>
      </c>
      <c r="F101" s="522">
        <f t="shared" si="9"/>
        <v>6.16</v>
      </c>
      <c r="G101" s="521">
        <f t="shared" si="10"/>
        <v>94759.255250352013</v>
      </c>
      <c r="H101" s="522">
        <f t="shared" si="11"/>
        <v>1.25</v>
      </c>
      <c r="I101" s="521">
        <f t="shared" si="12"/>
        <v>118449.06906294002</v>
      </c>
      <c r="J101" s="521">
        <f t="shared" si="13"/>
        <v>132662.95735049283</v>
      </c>
    </row>
    <row r="102" spans="1:10" ht="13.5" thickBot="1">
      <c r="A102" s="59"/>
      <c r="B102" s="106" t="s">
        <v>831</v>
      </c>
      <c r="C102" s="475">
        <v>291.72000000000003</v>
      </c>
      <c r="D102" s="522">
        <f t="shared" si="7"/>
        <v>62.319705000000006</v>
      </c>
      <c r="E102" s="521">
        <f t="shared" si="8"/>
        <v>18179.904342600003</v>
      </c>
      <c r="F102" s="522">
        <f t="shared" si="9"/>
        <v>6.16</v>
      </c>
      <c r="G102" s="521">
        <f t="shared" si="10"/>
        <v>111988.21075041602</v>
      </c>
      <c r="H102" s="522">
        <f t="shared" si="11"/>
        <v>1.25</v>
      </c>
      <c r="I102" s="521">
        <f t="shared" si="12"/>
        <v>139985.26343802002</v>
      </c>
      <c r="J102" s="521">
        <f t="shared" si="13"/>
        <v>156783.49505058242</v>
      </c>
    </row>
    <row r="103" spans="1:10" ht="13.5" thickBot="1">
      <c r="A103" s="4238" t="s">
        <v>697</v>
      </c>
      <c r="B103" s="4239"/>
      <c r="C103" s="4240"/>
      <c r="D103" s="522">
        <f t="shared" si="7"/>
        <v>62.319705000000006</v>
      </c>
      <c r="E103" s="521">
        <f t="shared" si="8"/>
        <v>0</v>
      </c>
      <c r="F103" s="522">
        <f t="shared" si="9"/>
        <v>6.16</v>
      </c>
      <c r="G103" s="521">
        <f t="shared" si="10"/>
        <v>0</v>
      </c>
      <c r="H103" s="522">
        <f t="shared" si="11"/>
        <v>1.25</v>
      </c>
      <c r="I103" s="521">
        <f t="shared" si="12"/>
        <v>0</v>
      </c>
      <c r="J103" s="521">
        <f t="shared" si="13"/>
        <v>0</v>
      </c>
    </row>
    <row r="104" spans="1:10">
      <c r="A104" s="507"/>
      <c r="B104" s="508" t="s">
        <v>161</v>
      </c>
      <c r="C104" s="471">
        <v>405.96</v>
      </c>
      <c r="D104" s="522">
        <f t="shared" si="7"/>
        <v>62.319705000000006</v>
      </c>
      <c r="E104" s="521">
        <f t="shared" si="8"/>
        <v>25299.3074418</v>
      </c>
      <c r="F104" s="522">
        <f t="shared" si="9"/>
        <v>6.16</v>
      </c>
      <c r="G104" s="521">
        <f t="shared" si="10"/>
        <v>155843.73384148799</v>
      </c>
      <c r="H104" s="522">
        <f t="shared" si="11"/>
        <v>1.25</v>
      </c>
      <c r="I104" s="521">
        <f t="shared" si="12"/>
        <v>194804.66730186</v>
      </c>
      <c r="J104" s="521">
        <f t="shared" si="13"/>
        <v>218181.22737808322</v>
      </c>
    </row>
    <row r="105" spans="1:10">
      <c r="A105" s="31"/>
      <c r="B105" s="503" t="s">
        <v>162</v>
      </c>
      <c r="C105" s="472">
        <v>428.40000000000003</v>
      </c>
      <c r="D105" s="522">
        <f t="shared" si="7"/>
        <v>62.319705000000006</v>
      </c>
      <c r="E105" s="521">
        <f t="shared" si="8"/>
        <v>26697.761622000005</v>
      </c>
      <c r="F105" s="522">
        <f t="shared" si="9"/>
        <v>6.16</v>
      </c>
      <c r="G105" s="521">
        <f t="shared" si="10"/>
        <v>164458.21159152003</v>
      </c>
      <c r="H105" s="522">
        <f t="shared" si="11"/>
        <v>1.25</v>
      </c>
      <c r="I105" s="521">
        <f t="shared" si="12"/>
        <v>205572.76448940003</v>
      </c>
      <c r="J105" s="521">
        <f t="shared" si="13"/>
        <v>230241.49622812806</v>
      </c>
    </row>
    <row r="106" spans="1:10">
      <c r="A106" s="31"/>
      <c r="B106" s="503" t="s">
        <v>163</v>
      </c>
      <c r="C106" s="472">
        <v>466.14</v>
      </c>
      <c r="D106" s="522">
        <f t="shared" si="7"/>
        <v>62.319705000000006</v>
      </c>
      <c r="E106" s="521">
        <f t="shared" si="8"/>
        <v>29049.707288700003</v>
      </c>
      <c r="F106" s="522">
        <f t="shared" si="9"/>
        <v>6.16</v>
      </c>
      <c r="G106" s="521">
        <f t="shared" si="10"/>
        <v>178946.19689839202</v>
      </c>
      <c r="H106" s="522">
        <f t="shared" si="11"/>
        <v>1.25</v>
      </c>
      <c r="I106" s="521">
        <f t="shared" si="12"/>
        <v>223682.74612299004</v>
      </c>
      <c r="J106" s="521">
        <f t="shared" si="13"/>
        <v>250524.67565774886</v>
      </c>
    </row>
    <row r="107" spans="1:10">
      <c r="A107" s="31"/>
      <c r="B107" s="503" t="s">
        <v>164</v>
      </c>
      <c r="C107" s="472">
        <v>488.58</v>
      </c>
      <c r="D107" s="522">
        <f t="shared" si="7"/>
        <v>62.319705000000006</v>
      </c>
      <c r="E107" s="521">
        <f t="shared" si="8"/>
        <v>30448.161468900002</v>
      </c>
      <c r="F107" s="522">
        <f t="shared" si="9"/>
        <v>6.16</v>
      </c>
      <c r="G107" s="521">
        <f t="shared" si="10"/>
        <v>187560.67464842403</v>
      </c>
      <c r="H107" s="522">
        <f t="shared" si="11"/>
        <v>1.25</v>
      </c>
      <c r="I107" s="521">
        <f t="shared" si="12"/>
        <v>234450.84331053004</v>
      </c>
      <c r="J107" s="521">
        <f t="shared" si="13"/>
        <v>262584.94450779364</v>
      </c>
    </row>
    <row r="108" spans="1:10">
      <c r="A108" s="31"/>
      <c r="B108" s="503" t="s">
        <v>165</v>
      </c>
      <c r="C108" s="472">
        <v>525.29999999999995</v>
      </c>
      <c r="D108" s="522">
        <f t="shared" si="7"/>
        <v>62.319705000000006</v>
      </c>
      <c r="E108" s="521">
        <f t="shared" si="8"/>
        <v>32736.541036499999</v>
      </c>
      <c r="F108" s="522">
        <f t="shared" si="9"/>
        <v>6.16</v>
      </c>
      <c r="G108" s="521">
        <f t="shared" si="10"/>
        <v>201657.09278484</v>
      </c>
      <c r="H108" s="522">
        <f t="shared" si="11"/>
        <v>1.25</v>
      </c>
      <c r="I108" s="521">
        <f t="shared" si="12"/>
        <v>252071.36598105001</v>
      </c>
      <c r="J108" s="521">
        <f t="shared" si="13"/>
        <v>282319.92989877606</v>
      </c>
    </row>
    <row r="109" spans="1:10">
      <c r="A109" s="31"/>
      <c r="B109" s="503" t="s">
        <v>166</v>
      </c>
      <c r="C109" s="472">
        <v>549.78</v>
      </c>
      <c r="D109" s="522">
        <f t="shared" si="7"/>
        <v>62.319705000000006</v>
      </c>
      <c r="E109" s="521">
        <f t="shared" si="8"/>
        <v>34262.127414900002</v>
      </c>
      <c r="F109" s="522">
        <f t="shared" si="9"/>
        <v>6.16</v>
      </c>
      <c r="G109" s="521">
        <f t="shared" si="10"/>
        <v>211054.70487578402</v>
      </c>
      <c r="H109" s="522">
        <f t="shared" si="11"/>
        <v>1.25</v>
      </c>
      <c r="I109" s="521">
        <f t="shared" si="12"/>
        <v>263818.38109473005</v>
      </c>
      <c r="J109" s="521">
        <f t="shared" si="13"/>
        <v>295476.58682609769</v>
      </c>
    </row>
    <row r="110" spans="1:10">
      <c r="A110" s="29"/>
      <c r="B110" s="105" t="s">
        <v>167</v>
      </c>
      <c r="C110" s="472">
        <v>737.46</v>
      </c>
      <c r="D110" s="522">
        <f t="shared" si="7"/>
        <v>62.319705000000006</v>
      </c>
      <c r="E110" s="521">
        <f t="shared" si="8"/>
        <v>45958.289649300008</v>
      </c>
      <c r="F110" s="522">
        <f t="shared" si="9"/>
        <v>6.16</v>
      </c>
      <c r="G110" s="521">
        <f t="shared" si="10"/>
        <v>283103.06423968804</v>
      </c>
      <c r="H110" s="522">
        <f t="shared" si="11"/>
        <v>1.25</v>
      </c>
      <c r="I110" s="521">
        <f t="shared" si="12"/>
        <v>353878.83029961004</v>
      </c>
      <c r="J110" s="521">
        <f t="shared" si="13"/>
        <v>396344.28993556328</v>
      </c>
    </row>
    <row r="111" spans="1:10">
      <c r="A111" s="29"/>
      <c r="B111" s="105" t="s">
        <v>168</v>
      </c>
      <c r="C111" s="472">
        <v>744.6</v>
      </c>
      <c r="D111" s="522">
        <f t="shared" si="7"/>
        <v>62.319705000000006</v>
      </c>
      <c r="E111" s="521">
        <f t="shared" si="8"/>
        <v>46403.252343000007</v>
      </c>
      <c r="F111" s="522">
        <f t="shared" si="9"/>
        <v>6.16</v>
      </c>
      <c r="G111" s="521">
        <f t="shared" si="10"/>
        <v>285844.03443288006</v>
      </c>
      <c r="H111" s="522">
        <f t="shared" si="11"/>
        <v>1.25</v>
      </c>
      <c r="I111" s="521">
        <f t="shared" si="12"/>
        <v>357305.04304110009</v>
      </c>
      <c r="J111" s="521">
        <f t="shared" si="13"/>
        <v>400181.64820603211</v>
      </c>
    </row>
    <row r="112" spans="1:10" ht="13.5" thickBot="1">
      <c r="A112" s="59"/>
      <c r="B112" s="106" t="s">
        <v>169</v>
      </c>
      <c r="C112" s="475">
        <v>752.76</v>
      </c>
      <c r="D112" s="522">
        <f t="shared" si="7"/>
        <v>62.319705000000006</v>
      </c>
      <c r="E112" s="521">
        <f t="shared" si="8"/>
        <v>46911.781135800004</v>
      </c>
      <c r="F112" s="522">
        <f t="shared" si="9"/>
        <v>6.16</v>
      </c>
      <c r="G112" s="521">
        <f t="shared" si="10"/>
        <v>288976.57179652801</v>
      </c>
      <c r="H112" s="522">
        <f t="shared" si="11"/>
        <v>1.25</v>
      </c>
      <c r="I112" s="521">
        <f t="shared" si="12"/>
        <v>361220.71474566002</v>
      </c>
      <c r="J112" s="521">
        <f t="shared" si="13"/>
        <v>404567.20051513927</v>
      </c>
    </row>
    <row r="113" spans="1:10" ht="13.5" customHeight="1" thickBot="1">
      <c r="A113" s="4241" t="s">
        <v>508</v>
      </c>
      <c r="B113" s="4242"/>
      <c r="C113" s="4243"/>
      <c r="D113" s="522">
        <f t="shared" si="7"/>
        <v>62.319705000000006</v>
      </c>
      <c r="E113" s="521">
        <f t="shared" si="8"/>
        <v>0</v>
      </c>
      <c r="F113" s="522">
        <f t="shared" si="9"/>
        <v>6.16</v>
      </c>
      <c r="G113" s="521">
        <f t="shared" si="10"/>
        <v>0</v>
      </c>
      <c r="H113" s="522">
        <f t="shared" si="11"/>
        <v>1.25</v>
      </c>
      <c r="I113" s="521">
        <f t="shared" si="12"/>
        <v>0</v>
      </c>
      <c r="J113" s="521">
        <f t="shared" si="13"/>
        <v>0</v>
      </c>
    </row>
    <row r="114" spans="1:10">
      <c r="A114" s="66"/>
      <c r="B114" s="83" t="s">
        <v>509</v>
      </c>
      <c r="C114" s="471">
        <v>1599.3600000000001</v>
      </c>
      <c r="D114" s="522">
        <f t="shared" si="7"/>
        <v>62.319705000000006</v>
      </c>
      <c r="E114" s="521">
        <f t="shared" si="8"/>
        <v>99671.643388800017</v>
      </c>
      <c r="F114" s="522">
        <f t="shared" si="9"/>
        <v>6.16</v>
      </c>
      <c r="G114" s="521">
        <f t="shared" si="10"/>
        <v>613977.32327500812</v>
      </c>
      <c r="H114" s="522">
        <f t="shared" si="11"/>
        <v>1.25</v>
      </c>
      <c r="I114" s="521">
        <f t="shared" si="12"/>
        <v>767471.65409376018</v>
      </c>
      <c r="J114" s="521">
        <f t="shared" si="13"/>
        <v>859568.25258501153</v>
      </c>
    </row>
    <row r="115" spans="1:10">
      <c r="A115" s="26"/>
      <c r="B115" s="65" t="s">
        <v>510</v>
      </c>
      <c r="C115" s="472">
        <v>1665.66</v>
      </c>
      <c r="D115" s="522">
        <f t="shared" si="7"/>
        <v>62.319705000000006</v>
      </c>
      <c r="E115" s="521">
        <f t="shared" si="8"/>
        <v>103803.43983030002</v>
      </c>
      <c r="F115" s="522">
        <f t="shared" si="9"/>
        <v>6.16</v>
      </c>
      <c r="G115" s="521">
        <f t="shared" si="10"/>
        <v>639429.18935464812</v>
      </c>
      <c r="H115" s="522">
        <f t="shared" si="11"/>
        <v>1.25</v>
      </c>
      <c r="I115" s="521">
        <f t="shared" si="12"/>
        <v>799286.48669331009</v>
      </c>
      <c r="J115" s="521">
        <f t="shared" si="13"/>
        <v>895200.86509650736</v>
      </c>
    </row>
    <row r="116" spans="1:10" ht="13.5" thickBot="1">
      <c r="A116" s="34"/>
      <c r="B116" s="84" t="s">
        <v>511</v>
      </c>
      <c r="C116" s="474">
        <v>1750.32</v>
      </c>
      <c r="D116" s="522">
        <f t="shared" si="7"/>
        <v>62.319705000000006</v>
      </c>
      <c r="E116" s="521">
        <f t="shared" si="8"/>
        <v>109079.42605560001</v>
      </c>
      <c r="F116" s="522">
        <f t="shared" si="9"/>
        <v>6.16</v>
      </c>
      <c r="G116" s="521">
        <f t="shared" si="10"/>
        <v>671929.26450249611</v>
      </c>
      <c r="H116" s="522">
        <f t="shared" si="11"/>
        <v>1.25</v>
      </c>
      <c r="I116" s="521">
        <f t="shared" si="12"/>
        <v>839911.58062812011</v>
      </c>
      <c r="J116" s="521">
        <f t="shared" si="13"/>
        <v>940700.9703034946</v>
      </c>
    </row>
    <row r="117" spans="1:10" ht="29.25" customHeight="1" thickBot="1">
      <c r="A117" s="4241" t="s">
        <v>542</v>
      </c>
      <c r="B117" s="4242"/>
      <c r="C117" s="4243"/>
      <c r="D117" s="522">
        <f t="shared" si="7"/>
        <v>62.319705000000006</v>
      </c>
      <c r="E117" s="521">
        <f t="shared" si="8"/>
        <v>0</v>
      </c>
      <c r="F117" s="522">
        <f t="shared" si="9"/>
        <v>6.16</v>
      </c>
      <c r="G117" s="521">
        <f t="shared" si="10"/>
        <v>0</v>
      </c>
      <c r="H117" s="522">
        <f t="shared" si="11"/>
        <v>1.25</v>
      </c>
      <c r="I117" s="521">
        <f t="shared" si="12"/>
        <v>0</v>
      </c>
      <c r="J117" s="521">
        <f t="shared" si="13"/>
        <v>0</v>
      </c>
    </row>
    <row r="118" spans="1:10">
      <c r="A118" s="66"/>
      <c r="B118" s="83" t="s">
        <v>467</v>
      </c>
      <c r="C118" s="471">
        <v>595.68000000000006</v>
      </c>
      <c r="D118" s="522">
        <f t="shared" si="7"/>
        <v>62.319705000000006</v>
      </c>
      <c r="E118" s="521">
        <f t="shared" si="8"/>
        <v>37122.60187440001</v>
      </c>
      <c r="F118" s="522">
        <f t="shared" si="9"/>
        <v>6.16</v>
      </c>
      <c r="G118" s="521">
        <f t="shared" si="10"/>
        <v>228675.22754630406</v>
      </c>
      <c r="H118" s="522">
        <f t="shared" si="11"/>
        <v>1.25</v>
      </c>
      <c r="I118" s="521">
        <f t="shared" si="12"/>
        <v>285844.03443288006</v>
      </c>
      <c r="J118" s="521">
        <f t="shared" si="13"/>
        <v>320145.31856482569</v>
      </c>
    </row>
    <row r="119" spans="1:10">
      <c r="A119" s="26"/>
      <c r="B119" s="65" t="s">
        <v>468</v>
      </c>
      <c r="C119" s="472">
        <v>616.08000000000004</v>
      </c>
      <c r="D119" s="522">
        <f t="shared" si="7"/>
        <v>62.319705000000006</v>
      </c>
      <c r="E119" s="521">
        <f t="shared" si="8"/>
        <v>38393.923856400004</v>
      </c>
      <c r="F119" s="522">
        <f t="shared" si="9"/>
        <v>6.16</v>
      </c>
      <c r="G119" s="521">
        <f t="shared" si="10"/>
        <v>236506.57095542405</v>
      </c>
      <c r="H119" s="522">
        <f t="shared" si="11"/>
        <v>1.25</v>
      </c>
      <c r="I119" s="521">
        <f t="shared" si="12"/>
        <v>295633.21369428007</v>
      </c>
      <c r="J119" s="521">
        <f t="shared" si="13"/>
        <v>331109.19933759369</v>
      </c>
    </row>
    <row r="120" spans="1:10">
      <c r="A120" s="26"/>
      <c r="B120" s="65" t="s">
        <v>469</v>
      </c>
      <c r="C120" s="473">
        <v>1023.0600000000001</v>
      </c>
      <c r="D120" s="522">
        <f t="shared" si="7"/>
        <v>62.319705000000006</v>
      </c>
      <c r="E120" s="521">
        <f t="shared" si="8"/>
        <v>63756.797397300012</v>
      </c>
      <c r="F120" s="522">
        <f t="shared" si="9"/>
        <v>6.16</v>
      </c>
      <c r="G120" s="521">
        <f t="shared" si="10"/>
        <v>392741.87196736806</v>
      </c>
      <c r="H120" s="522">
        <f t="shared" si="11"/>
        <v>1.25</v>
      </c>
      <c r="I120" s="521">
        <f t="shared" si="12"/>
        <v>490927.33995921008</v>
      </c>
      <c r="J120" s="521">
        <f t="shared" si="13"/>
        <v>549838.62075431529</v>
      </c>
    </row>
    <row r="121" spans="1:10">
      <c r="A121" s="26"/>
      <c r="B121" s="65" t="s">
        <v>470</v>
      </c>
      <c r="C121" s="472">
        <v>1044.48</v>
      </c>
      <c r="D121" s="522">
        <f t="shared" si="7"/>
        <v>62.319705000000006</v>
      </c>
      <c r="E121" s="521">
        <f t="shared" si="8"/>
        <v>65091.68547840001</v>
      </c>
      <c r="F121" s="522">
        <f t="shared" si="9"/>
        <v>6.16</v>
      </c>
      <c r="G121" s="521">
        <f t="shared" si="10"/>
        <v>400964.78254694404</v>
      </c>
      <c r="H121" s="522">
        <f t="shared" si="11"/>
        <v>1.25</v>
      </c>
      <c r="I121" s="521">
        <f t="shared" si="12"/>
        <v>501205.97818368004</v>
      </c>
      <c r="J121" s="521">
        <f t="shared" si="13"/>
        <v>561350.69556572172</v>
      </c>
    </row>
    <row r="122" spans="1:10" ht="13.5" thickBot="1">
      <c r="A122" s="34"/>
      <c r="B122" s="84" t="s">
        <v>471</v>
      </c>
      <c r="C122" s="475">
        <v>1056.72</v>
      </c>
      <c r="D122" s="522">
        <f t="shared" si="7"/>
        <v>62.319705000000006</v>
      </c>
      <c r="E122" s="521">
        <f t="shared" si="8"/>
        <v>65854.478667600008</v>
      </c>
      <c r="F122" s="522">
        <f t="shared" si="9"/>
        <v>6.16</v>
      </c>
      <c r="G122" s="521">
        <f t="shared" si="10"/>
        <v>405663.58859241608</v>
      </c>
      <c r="H122" s="522">
        <f t="shared" si="11"/>
        <v>1.25</v>
      </c>
      <c r="I122" s="521">
        <f t="shared" si="12"/>
        <v>507079.48574052012</v>
      </c>
      <c r="J122" s="521">
        <f t="shared" si="13"/>
        <v>567929.02402938262</v>
      </c>
    </row>
    <row r="123" spans="1:10" ht="13.5" thickBot="1">
      <c r="A123" s="4241" t="s">
        <v>350</v>
      </c>
      <c r="B123" s="4242"/>
      <c r="C123" s="4243"/>
      <c r="D123" s="522">
        <f t="shared" si="7"/>
        <v>62.319705000000006</v>
      </c>
      <c r="E123" s="521">
        <f t="shared" si="8"/>
        <v>0</v>
      </c>
      <c r="F123" s="522">
        <f t="shared" si="9"/>
        <v>6.16</v>
      </c>
      <c r="G123" s="521">
        <f t="shared" si="10"/>
        <v>0</v>
      </c>
      <c r="H123" s="522">
        <f t="shared" si="11"/>
        <v>1.25</v>
      </c>
      <c r="I123" s="521">
        <f t="shared" si="12"/>
        <v>0</v>
      </c>
      <c r="J123" s="521">
        <f t="shared" si="13"/>
        <v>0</v>
      </c>
    </row>
    <row r="124" spans="1:10">
      <c r="A124" s="58"/>
      <c r="B124" s="103" t="s">
        <v>525</v>
      </c>
      <c r="C124" s="471">
        <v>205.02</v>
      </c>
      <c r="D124" s="522">
        <f t="shared" si="7"/>
        <v>62.319705000000006</v>
      </c>
      <c r="E124" s="521">
        <f t="shared" si="8"/>
        <v>12776.785919100003</v>
      </c>
      <c r="F124" s="522">
        <f t="shared" si="9"/>
        <v>6.16</v>
      </c>
      <c r="G124" s="521">
        <f t="shared" si="10"/>
        <v>78705.001261656013</v>
      </c>
      <c r="H124" s="522">
        <f t="shared" si="11"/>
        <v>1.25</v>
      </c>
      <c r="I124" s="521">
        <f t="shared" si="12"/>
        <v>98381.251577070012</v>
      </c>
      <c r="J124" s="521">
        <f t="shared" si="13"/>
        <v>110187.00176631843</v>
      </c>
    </row>
    <row r="125" spans="1:10">
      <c r="A125" s="29"/>
      <c r="B125" s="105" t="s">
        <v>75</v>
      </c>
      <c r="C125" s="472">
        <v>210.12</v>
      </c>
      <c r="D125" s="522">
        <f t="shared" si="7"/>
        <v>62.319705000000006</v>
      </c>
      <c r="E125" s="521">
        <f t="shared" si="8"/>
        <v>13094.616414600001</v>
      </c>
      <c r="F125" s="522">
        <f t="shared" si="9"/>
        <v>6.16</v>
      </c>
      <c r="G125" s="521">
        <f t="shared" si="10"/>
        <v>80662.83711393601</v>
      </c>
      <c r="H125" s="522">
        <f t="shared" si="11"/>
        <v>1.25</v>
      </c>
      <c r="I125" s="521">
        <f t="shared" si="12"/>
        <v>100828.54639242002</v>
      </c>
      <c r="J125" s="521">
        <f t="shared" si="13"/>
        <v>112927.97195951043</v>
      </c>
    </row>
    <row r="126" spans="1:10">
      <c r="A126" s="29"/>
      <c r="B126" s="105" t="s">
        <v>76</v>
      </c>
      <c r="C126" s="473">
        <v>220.32</v>
      </c>
      <c r="D126" s="522">
        <f t="shared" si="7"/>
        <v>62.319705000000006</v>
      </c>
      <c r="E126" s="521">
        <f t="shared" si="8"/>
        <v>13730.277405600002</v>
      </c>
      <c r="F126" s="522">
        <f t="shared" si="9"/>
        <v>6.16</v>
      </c>
      <c r="G126" s="521">
        <f t="shared" si="10"/>
        <v>84578.508818496019</v>
      </c>
      <c r="H126" s="522">
        <f t="shared" si="11"/>
        <v>1.25</v>
      </c>
      <c r="I126" s="521">
        <f t="shared" si="12"/>
        <v>105723.13602312002</v>
      </c>
      <c r="J126" s="521">
        <f t="shared" si="13"/>
        <v>118409.91234589444</v>
      </c>
    </row>
    <row r="127" spans="1:10">
      <c r="A127" s="29"/>
      <c r="B127" s="105" t="s">
        <v>77</v>
      </c>
      <c r="C127" s="472">
        <v>231.54</v>
      </c>
      <c r="D127" s="522">
        <f t="shared" si="7"/>
        <v>62.319705000000006</v>
      </c>
      <c r="E127" s="521">
        <f t="shared" si="8"/>
        <v>14429.504495700001</v>
      </c>
      <c r="F127" s="522">
        <f t="shared" si="9"/>
        <v>6.16</v>
      </c>
      <c r="G127" s="521">
        <f t="shared" si="10"/>
        <v>88885.747693512007</v>
      </c>
      <c r="H127" s="522">
        <f t="shared" si="11"/>
        <v>1.25</v>
      </c>
      <c r="I127" s="521">
        <f t="shared" si="12"/>
        <v>111107.18461689001</v>
      </c>
      <c r="J127" s="521">
        <f t="shared" si="13"/>
        <v>124440.04677091682</v>
      </c>
    </row>
    <row r="128" spans="1:10">
      <c r="A128" s="29"/>
      <c r="B128" s="105" t="s">
        <v>78</v>
      </c>
      <c r="C128" s="472">
        <v>265.2</v>
      </c>
      <c r="D128" s="522">
        <f t="shared" si="7"/>
        <v>62.319705000000006</v>
      </c>
      <c r="E128" s="521">
        <f t="shared" si="8"/>
        <v>16527.185766000002</v>
      </c>
      <c r="F128" s="522">
        <f t="shared" si="9"/>
        <v>6.16</v>
      </c>
      <c r="G128" s="521">
        <f t="shared" si="10"/>
        <v>101807.46431856001</v>
      </c>
      <c r="H128" s="522">
        <f t="shared" si="11"/>
        <v>1.25</v>
      </c>
      <c r="I128" s="521">
        <f t="shared" si="12"/>
        <v>127259.33039820002</v>
      </c>
      <c r="J128" s="521">
        <f t="shared" si="13"/>
        <v>142530.45004598403</v>
      </c>
    </row>
    <row r="129" spans="1:10">
      <c r="A129" s="29"/>
      <c r="B129" s="105" t="s">
        <v>79</v>
      </c>
      <c r="C129" s="472">
        <v>272.34000000000003</v>
      </c>
      <c r="D129" s="522">
        <f t="shared" si="7"/>
        <v>62.319705000000006</v>
      </c>
      <c r="E129" s="521">
        <f t="shared" si="8"/>
        <v>16972.148459700005</v>
      </c>
      <c r="F129" s="522">
        <f t="shared" si="9"/>
        <v>6.16</v>
      </c>
      <c r="G129" s="521">
        <f t="shared" si="10"/>
        <v>104548.43451175204</v>
      </c>
      <c r="H129" s="522">
        <f t="shared" si="11"/>
        <v>1.25</v>
      </c>
      <c r="I129" s="521">
        <f t="shared" si="12"/>
        <v>130685.54313969005</v>
      </c>
      <c r="J129" s="521">
        <f t="shared" si="13"/>
        <v>146367.80831645287</v>
      </c>
    </row>
    <row r="130" spans="1:10">
      <c r="A130" s="29"/>
      <c r="B130" s="105" t="s">
        <v>80</v>
      </c>
      <c r="C130" s="472">
        <v>280.5</v>
      </c>
      <c r="D130" s="522">
        <f t="shared" si="7"/>
        <v>62.319705000000006</v>
      </c>
      <c r="E130" s="521">
        <f t="shared" si="8"/>
        <v>17480.677252500001</v>
      </c>
      <c r="F130" s="522">
        <f t="shared" si="9"/>
        <v>6.16</v>
      </c>
      <c r="G130" s="521">
        <f t="shared" si="10"/>
        <v>107680.97187540001</v>
      </c>
      <c r="H130" s="522">
        <f t="shared" si="11"/>
        <v>1.25</v>
      </c>
      <c r="I130" s="521">
        <f t="shared" si="12"/>
        <v>134601.21484425</v>
      </c>
      <c r="J130" s="521">
        <f t="shared" si="13"/>
        <v>150753.36062556002</v>
      </c>
    </row>
    <row r="131" spans="1:10">
      <c r="A131" s="29"/>
      <c r="B131" s="105" t="s">
        <v>81</v>
      </c>
      <c r="C131" s="473">
        <v>287.64</v>
      </c>
      <c r="D131" s="522">
        <f t="shared" si="7"/>
        <v>62.319705000000006</v>
      </c>
      <c r="E131" s="521">
        <f t="shared" si="8"/>
        <v>17925.639946200001</v>
      </c>
      <c r="F131" s="522">
        <f t="shared" si="9"/>
        <v>6.16</v>
      </c>
      <c r="G131" s="521">
        <f t="shared" si="10"/>
        <v>110421.942068592</v>
      </c>
      <c r="H131" s="522">
        <f t="shared" si="11"/>
        <v>1.25</v>
      </c>
      <c r="I131" s="521">
        <f t="shared" si="12"/>
        <v>138027.42758573999</v>
      </c>
      <c r="J131" s="521">
        <f t="shared" si="13"/>
        <v>154590.71889602882</v>
      </c>
    </row>
    <row r="132" spans="1:10" ht="13.5" thickBot="1">
      <c r="A132" s="59"/>
      <c r="B132" s="106" t="s">
        <v>82</v>
      </c>
      <c r="C132" s="475">
        <v>296.82</v>
      </c>
      <c r="D132" s="522">
        <f t="shared" ref="D132:D195" si="14">D131</f>
        <v>62.319705000000006</v>
      </c>
      <c r="E132" s="521">
        <f t="shared" ref="E132:E195" si="15">C132*D132</f>
        <v>18497.734838100001</v>
      </c>
      <c r="F132" s="522">
        <f t="shared" ref="F132:F195" si="16">F131</f>
        <v>6.16</v>
      </c>
      <c r="G132" s="521">
        <f t="shared" ref="G132:G195" si="17">E132*F132</f>
        <v>113946.04660269601</v>
      </c>
      <c r="H132" s="522">
        <f t="shared" ref="H132:H195" si="18">H131</f>
        <v>1.25</v>
      </c>
      <c r="I132" s="521">
        <f t="shared" ref="I132:I195" si="19">G132*H132</f>
        <v>142432.55825336999</v>
      </c>
      <c r="J132" s="521">
        <f t="shared" ref="J132:J195" si="20">I132*1.12</f>
        <v>159524.46524377441</v>
      </c>
    </row>
    <row r="133" spans="1:10" ht="13.5" thickBot="1">
      <c r="A133" s="4238" t="s">
        <v>351</v>
      </c>
      <c r="B133" s="4239"/>
      <c r="C133" s="4240"/>
      <c r="D133" s="522">
        <f t="shared" si="14"/>
        <v>62.319705000000006</v>
      </c>
      <c r="E133" s="521">
        <f t="shared" si="15"/>
        <v>0</v>
      </c>
      <c r="F133" s="522">
        <f t="shared" si="16"/>
        <v>6.16</v>
      </c>
      <c r="G133" s="521">
        <f t="shared" si="17"/>
        <v>0</v>
      </c>
      <c r="H133" s="522">
        <f t="shared" si="18"/>
        <v>1.25</v>
      </c>
      <c r="I133" s="521">
        <f t="shared" si="19"/>
        <v>0</v>
      </c>
      <c r="J133" s="521">
        <f t="shared" si="20"/>
        <v>0</v>
      </c>
    </row>
    <row r="134" spans="1:10">
      <c r="A134" s="58"/>
      <c r="B134" s="103" t="s">
        <v>170</v>
      </c>
      <c r="C134" s="471">
        <v>332.52</v>
      </c>
      <c r="D134" s="522">
        <f t="shared" si="14"/>
        <v>62.319705000000006</v>
      </c>
      <c r="E134" s="521">
        <f t="shared" si="15"/>
        <v>20722.548306600002</v>
      </c>
      <c r="F134" s="522">
        <f t="shared" si="16"/>
        <v>6.16</v>
      </c>
      <c r="G134" s="521">
        <f t="shared" si="17"/>
        <v>127650.89756865602</v>
      </c>
      <c r="H134" s="522">
        <f t="shared" si="18"/>
        <v>1.25</v>
      </c>
      <c r="I134" s="521">
        <f t="shared" si="19"/>
        <v>159563.62196082002</v>
      </c>
      <c r="J134" s="521">
        <f t="shared" si="20"/>
        <v>178711.25659611844</v>
      </c>
    </row>
    <row r="135" spans="1:10">
      <c r="A135" s="29"/>
      <c r="B135" s="105" t="s">
        <v>171</v>
      </c>
      <c r="C135" s="472">
        <v>347.82</v>
      </c>
      <c r="D135" s="522">
        <f t="shared" si="14"/>
        <v>62.319705000000006</v>
      </c>
      <c r="E135" s="521">
        <f t="shared" si="15"/>
        <v>21676.039793100001</v>
      </c>
      <c r="F135" s="522">
        <f t="shared" si="16"/>
        <v>6.16</v>
      </c>
      <c r="G135" s="521">
        <f t="shared" si="17"/>
        <v>133524.40512549601</v>
      </c>
      <c r="H135" s="522">
        <f t="shared" si="18"/>
        <v>1.25</v>
      </c>
      <c r="I135" s="521">
        <f t="shared" si="19"/>
        <v>166905.50640687</v>
      </c>
      <c r="J135" s="521">
        <f t="shared" si="20"/>
        <v>186934.16717569443</v>
      </c>
    </row>
    <row r="136" spans="1:10">
      <c r="A136" s="29"/>
      <c r="B136" s="105" t="s">
        <v>172</v>
      </c>
      <c r="C136" s="473">
        <v>355.98</v>
      </c>
      <c r="D136" s="522">
        <f t="shared" si="14"/>
        <v>62.319705000000006</v>
      </c>
      <c r="E136" s="521">
        <f t="shared" si="15"/>
        <v>22184.568585900004</v>
      </c>
      <c r="F136" s="522">
        <f t="shared" si="16"/>
        <v>6.16</v>
      </c>
      <c r="G136" s="521">
        <f t="shared" si="17"/>
        <v>136656.94248914401</v>
      </c>
      <c r="H136" s="522">
        <f t="shared" si="18"/>
        <v>1.25</v>
      </c>
      <c r="I136" s="521">
        <f t="shared" si="19"/>
        <v>170821.17811143002</v>
      </c>
      <c r="J136" s="521">
        <f t="shared" si="20"/>
        <v>191319.71948480164</v>
      </c>
    </row>
    <row r="137" spans="1:10">
      <c r="A137" s="29"/>
      <c r="B137" s="105" t="s">
        <v>173</v>
      </c>
      <c r="C137" s="472">
        <v>380.46</v>
      </c>
      <c r="D137" s="522">
        <f t="shared" si="14"/>
        <v>62.319705000000006</v>
      </c>
      <c r="E137" s="521">
        <f t="shared" si="15"/>
        <v>23710.1549643</v>
      </c>
      <c r="F137" s="522">
        <f t="shared" si="16"/>
        <v>6.16</v>
      </c>
      <c r="G137" s="521">
        <f t="shared" si="17"/>
        <v>146054.55458008801</v>
      </c>
      <c r="H137" s="522">
        <f t="shared" si="18"/>
        <v>1.25</v>
      </c>
      <c r="I137" s="521">
        <f t="shared" si="19"/>
        <v>182568.19322511001</v>
      </c>
      <c r="J137" s="521">
        <f t="shared" si="20"/>
        <v>204476.37641212324</v>
      </c>
    </row>
    <row r="138" spans="1:10">
      <c r="A138" s="29"/>
      <c r="B138" s="105" t="s">
        <v>174</v>
      </c>
      <c r="C138" s="472">
        <v>394.74</v>
      </c>
      <c r="D138" s="522">
        <f t="shared" si="14"/>
        <v>62.319705000000006</v>
      </c>
      <c r="E138" s="521">
        <f t="shared" si="15"/>
        <v>24600.080351700002</v>
      </c>
      <c r="F138" s="522">
        <f t="shared" si="16"/>
        <v>6.16</v>
      </c>
      <c r="G138" s="521">
        <f t="shared" si="17"/>
        <v>151536.494966472</v>
      </c>
      <c r="H138" s="522">
        <f t="shared" si="18"/>
        <v>1.25</v>
      </c>
      <c r="I138" s="521">
        <f t="shared" si="19"/>
        <v>189420.61870809001</v>
      </c>
      <c r="J138" s="521">
        <f t="shared" si="20"/>
        <v>212151.09295306084</v>
      </c>
    </row>
    <row r="139" spans="1:10">
      <c r="A139" s="29"/>
      <c r="B139" s="105" t="s">
        <v>175</v>
      </c>
      <c r="C139" s="472">
        <v>420.24</v>
      </c>
      <c r="D139" s="522">
        <f t="shared" si="14"/>
        <v>62.319705000000006</v>
      </c>
      <c r="E139" s="521">
        <f t="shared" si="15"/>
        <v>26189.232829200002</v>
      </c>
      <c r="F139" s="522">
        <f t="shared" si="16"/>
        <v>6.16</v>
      </c>
      <c r="G139" s="521">
        <f t="shared" si="17"/>
        <v>161325.67422787202</v>
      </c>
      <c r="H139" s="522">
        <f t="shared" si="18"/>
        <v>1.25</v>
      </c>
      <c r="I139" s="521">
        <f t="shared" si="19"/>
        <v>201657.09278484003</v>
      </c>
      <c r="J139" s="521">
        <f t="shared" si="20"/>
        <v>225855.94391902085</v>
      </c>
    </row>
    <row r="140" spans="1:10">
      <c r="A140" s="29"/>
      <c r="B140" s="105" t="s">
        <v>176</v>
      </c>
      <c r="C140" s="472">
        <v>465.12</v>
      </c>
      <c r="D140" s="522">
        <f t="shared" si="14"/>
        <v>62.319705000000006</v>
      </c>
      <c r="E140" s="521">
        <f t="shared" si="15"/>
        <v>28986.141189600003</v>
      </c>
      <c r="F140" s="522">
        <f t="shared" si="16"/>
        <v>6.16</v>
      </c>
      <c r="G140" s="521">
        <f t="shared" si="17"/>
        <v>178554.62972793603</v>
      </c>
      <c r="H140" s="522">
        <f t="shared" si="18"/>
        <v>1.25</v>
      </c>
      <c r="I140" s="521">
        <f t="shared" si="19"/>
        <v>223193.28715992003</v>
      </c>
      <c r="J140" s="521">
        <f t="shared" si="20"/>
        <v>249976.48161911045</v>
      </c>
    </row>
    <row r="141" spans="1:10">
      <c r="A141" s="29"/>
      <c r="B141" s="105" t="s">
        <v>177</v>
      </c>
      <c r="C141" s="473">
        <v>475.32</v>
      </c>
      <c r="D141" s="522">
        <f t="shared" si="14"/>
        <v>62.319705000000006</v>
      </c>
      <c r="E141" s="521">
        <f t="shared" si="15"/>
        <v>29621.802180600003</v>
      </c>
      <c r="F141" s="522">
        <f t="shared" si="16"/>
        <v>6.16</v>
      </c>
      <c r="G141" s="521">
        <f t="shared" si="17"/>
        <v>182470.30143249602</v>
      </c>
      <c r="H141" s="522">
        <f t="shared" si="18"/>
        <v>1.25</v>
      </c>
      <c r="I141" s="521">
        <f t="shared" si="19"/>
        <v>228087.87679062004</v>
      </c>
      <c r="J141" s="521">
        <f t="shared" si="20"/>
        <v>255458.42200549447</v>
      </c>
    </row>
    <row r="142" spans="1:10">
      <c r="A142" s="29"/>
      <c r="B142" s="105" t="s">
        <v>185</v>
      </c>
      <c r="C142" s="472">
        <v>593.64</v>
      </c>
      <c r="D142" s="522">
        <f t="shared" si="14"/>
        <v>62.319705000000006</v>
      </c>
      <c r="E142" s="521">
        <f t="shared" si="15"/>
        <v>36995.469676200002</v>
      </c>
      <c r="F142" s="522">
        <f t="shared" si="16"/>
        <v>6.16</v>
      </c>
      <c r="G142" s="521">
        <f t="shared" si="17"/>
        <v>227892.09320539201</v>
      </c>
      <c r="H142" s="522">
        <f t="shared" si="18"/>
        <v>1.25</v>
      </c>
      <c r="I142" s="521">
        <f t="shared" si="19"/>
        <v>284865.11650673999</v>
      </c>
      <c r="J142" s="521">
        <f t="shared" si="20"/>
        <v>319048.93048754882</v>
      </c>
    </row>
    <row r="143" spans="1:10" ht="13.5" thickBot="1">
      <c r="A143" s="4244" t="s">
        <v>545</v>
      </c>
      <c r="B143" s="4245"/>
      <c r="C143" s="4246"/>
      <c r="D143" s="522">
        <f t="shared" si="14"/>
        <v>62.319705000000006</v>
      </c>
      <c r="E143" s="521">
        <f t="shared" si="15"/>
        <v>0</v>
      </c>
      <c r="F143" s="522">
        <f t="shared" si="16"/>
        <v>6.16</v>
      </c>
      <c r="G143" s="521">
        <f t="shared" si="17"/>
        <v>0</v>
      </c>
      <c r="H143" s="522">
        <f t="shared" si="18"/>
        <v>1.25</v>
      </c>
      <c r="I143" s="521">
        <f t="shared" si="19"/>
        <v>0</v>
      </c>
      <c r="J143" s="521">
        <f t="shared" si="20"/>
        <v>0</v>
      </c>
    </row>
    <row r="144" spans="1:10">
      <c r="A144" s="58"/>
      <c r="B144" s="103" t="s">
        <v>178</v>
      </c>
      <c r="C144" s="471">
        <v>259.08</v>
      </c>
      <c r="D144" s="522">
        <f t="shared" si="14"/>
        <v>62.319705000000006</v>
      </c>
      <c r="E144" s="521">
        <f t="shared" si="15"/>
        <v>16145.7891714</v>
      </c>
      <c r="F144" s="522">
        <f t="shared" si="16"/>
        <v>6.16</v>
      </c>
      <c r="G144" s="521">
        <f t="shared" si="17"/>
        <v>99458.061295823994</v>
      </c>
      <c r="H144" s="522">
        <f t="shared" si="18"/>
        <v>1.25</v>
      </c>
      <c r="I144" s="521">
        <f t="shared" si="19"/>
        <v>124322.57661978</v>
      </c>
      <c r="J144" s="521">
        <f t="shared" si="20"/>
        <v>139241.28581415361</v>
      </c>
    </row>
    <row r="145" spans="1:10">
      <c r="A145" s="29"/>
      <c r="B145" s="105" t="s">
        <v>179</v>
      </c>
      <c r="C145" s="472">
        <v>261.12</v>
      </c>
      <c r="D145" s="522">
        <f t="shared" si="14"/>
        <v>62.319705000000006</v>
      </c>
      <c r="E145" s="521">
        <f t="shared" si="15"/>
        <v>16272.921369600002</v>
      </c>
      <c r="F145" s="522">
        <f t="shared" si="16"/>
        <v>6.16</v>
      </c>
      <c r="G145" s="521">
        <f t="shared" si="17"/>
        <v>100241.19563673601</v>
      </c>
      <c r="H145" s="522">
        <f t="shared" si="18"/>
        <v>1.25</v>
      </c>
      <c r="I145" s="521">
        <f t="shared" si="19"/>
        <v>125301.49454592001</v>
      </c>
      <c r="J145" s="521">
        <f t="shared" si="20"/>
        <v>140337.67389143043</v>
      </c>
    </row>
    <row r="146" spans="1:10">
      <c r="A146" s="29"/>
      <c r="B146" s="105" t="s">
        <v>180</v>
      </c>
      <c r="C146" s="473">
        <v>289.68</v>
      </c>
      <c r="D146" s="522">
        <f t="shared" si="14"/>
        <v>62.319705000000006</v>
      </c>
      <c r="E146" s="521">
        <f t="shared" si="15"/>
        <v>18052.772144400002</v>
      </c>
      <c r="F146" s="522">
        <f t="shared" si="16"/>
        <v>6.16</v>
      </c>
      <c r="G146" s="521">
        <f t="shared" si="17"/>
        <v>111205.07640950401</v>
      </c>
      <c r="H146" s="522">
        <f t="shared" si="18"/>
        <v>1.25</v>
      </c>
      <c r="I146" s="521">
        <f t="shared" si="19"/>
        <v>139006.34551188</v>
      </c>
      <c r="J146" s="521">
        <f t="shared" si="20"/>
        <v>155687.10697330561</v>
      </c>
    </row>
    <row r="147" spans="1:10">
      <c r="A147" s="29"/>
      <c r="B147" s="105" t="s">
        <v>181</v>
      </c>
      <c r="C147" s="472">
        <v>306</v>
      </c>
      <c r="D147" s="522">
        <f t="shared" si="14"/>
        <v>62.319705000000006</v>
      </c>
      <c r="E147" s="521">
        <f t="shared" si="15"/>
        <v>19069.829730000001</v>
      </c>
      <c r="F147" s="522">
        <f t="shared" si="16"/>
        <v>6.16</v>
      </c>
      <c r="G147" s="521">
        <f t="shared" si="17"/>
        <v>117470.15113680001</v>
      </c>
      <c r="H147" s="522">
        <f t="shared" si="18"/>
        <v>1.25</v>
      </c>
      <c r="I147" s="521">
        <f t="shared" si="19"/>
        <v>146837.68892099999</v>
      </c>
      <c r="J147" s="521">
        <f t="shared" si="20"/>
        <v>164458.21159152</v>
      </c>
    </row>
    <row r="148" spans="1:10">
      <c r="A148" s="29"/>
      <c r="B148" s="105" t="s">
        <v>182</v>
      </c>
      <c r="C148" s="472">
        <v>328.44</v>
      </c>
      <c r="D148" s="522">
        <f t="shared" si="14"/>
        <v>62.319705000000006</v>
      </c>
      <c r="E148" s="521">
        <f t="shared" si="15"/>
        <v>20468.283910200003</v>
      </c>
      <c r="F148" s="522">
        <f t="shared" si="16"/>
        <v>6.16</v>
      </c>
      <c r="G148" s="521">
        <f t="shared" si="17"/>
        <v>126084.62888683203</v>
      </c>
      <c r="H148" s="522">
        <f t="shared" si="18"/>
        <v>1.25</v>
      </c>
      <c r="I148" s="521">
        <f t="shared" si="19"/>
        <v>157605.78610854002</v>
      </c>
      <c r="J148" s="521">
        <f t="shared" si="20"/>
        <v>176518.48044156484</v>
      </c>
    </row>
    <row r="149" spans="1:10">
      <c r="A149" s="29"/>
      <c r="B149" s="105" t="s">
        <v>183</v>
      </c>
      <c r="C149" s="472">
        <v>339.66</v>
      </c>
      <c r="D149" s="522">
        <f t="shared" si="14"/>
        <v>62.319705000000006</v>
      </c>
      <c r="E149" s="521">
        <f t="shared" si="15"/>
        <v>21167.511000300005</v>
      </c>
      <c r="F149" s="522">
        <f t="shared" si="16"/>
        <v>6.16</v>
      </c>
      <c r="G149" s="521">
        <f t="shared" si="17"/>
        <v>130391.86776184803</v>
      </c>
      <c r="H149" s="522">
        <f t="shared" si="18"/>
        <v>1.25</v>
      </c>
      <c r="I149" s="521">
        <f t="shared" si="19"/>
        <v>162989.83470231004</v>
      </c>
      <c r="J149" s="521">
        <f t="shared" si="20"/>
        <v>182548.61486658725</v>
      </c>
    </row>
    <row r="150" spans="1:10" ht="13.5" thickBot="1">
      <c r="A150" s="59"/>
      <c r="B150" s="106" t="s">
        <v>184</v>
      </c>
      <c r="C150" s="475">
        <v>361.08</v>
      </c>
      <c r="D150" s="522">
        <f t="shared" si="14"/>
        <v>62.319705000000006</v>
      </c>
      <c r="E150" s="521">
        <f t="shared" si="15"/>
        <v>22502.399081400003</v>
      </c>
      <c r="F150" s="522">
        <f t="shared" si="16"/>
        <v>6.16</v>
      </c>
      <c r="G150" s="521">
        <f t="shared" si="17"/>
        <v>138614.77834142401</v>
      </c>
      <c r="H150" s="522">
        <f t="shared" si="18"/>
        <v>1.25</v>
      </c>
      <c r="I150" s="521">
        <f t="shared" si="19"/>
        <v>173268.47292678</v>
      </c>
      <c r="J150" s="521">
        <f t="shared" si="20"/>
        <v>194060.68967799362</v>
      </c>
    </row>
    <row r="151" spans="1:10" ht="15.75">
      <c r="A151" s="4247" t="s">
        <v>16</v>
      </c>
      <c r="B151" s="4248"/>
      <c r="C151" s="4249"/>
      <c r="D151" s="522">
        <f t="shared" si="14"/>
        <v>62.319705000000006</v>
      </c>
      <c r="E151" s="521">
        <f t="shared" si="15"/>
        <v>0</v>
      </c>
      <c r="F151" s="522">
        <f t="shared" si="16"/>
        <v>6.16</v>
      </c>
      <c r="G151" s="521">
        <f t="shared" si="17"/>
        <v>0</v>
      </c>
      <c r="H151" s="522">
        <f t="shared" si="18"/>
        <v>1.25</v>
      </c>
      <c r="I151" s="521">
        <f t="shared" si="19"/>
        <v>0</v>
      </c>
      <c r="J151" s="521">
        <f t="shared" si="20"/>
        <v>0</v>
      </c>
    </row>
    <row r="152" spans="1:10" ht="13.5" thickBot="1">
      <c r="A152" s="4244" t="s">
        <v>728</v>
      </c>
      <c r="B152" s="4245"/>
      <c r="C152" s="4246"/>
      <c r="D152" s="522">
        <f t="shared" si="14"/>
        <v>62.319705000000006</v>
      </c>
      <c r="E152" s="521">
        <f t="shared" si="15"/>
        <v>0</v>
      </c>
      <c r="F152" s="522">
        <f t="shared" si="16"/>
        <v>6.16</v>
      </c>
      <c r="G152" s="521">
        <f t="shared" si="17"/>
        <v>0</v>
      </c>
      <c r="H152" s="522">
        <f t="shared" si="18"/>
        <v>1.25</v>
      </c>
      <c r="I152" s="521">
        <f t="shared" si="19"/>
        <v>0</v>
      </c>
      <c r="J152" s="521">
        <f t="shared" si="20"/>
        <v>0</v>
      </c>
    </row>
    <row r="153" spans="1:10">
      <c r="A153" s="58" t="s">
        <v>86</v>
      </c>
      <c r="B153" s="103" t="s">
        <v>572</v>
      </c>
      <c r="C153" s="471">
        <v>21.42</v>
      </c>
      <c r="D153" s="522">
        <f t="shared" si="14"/>
        <v>62.319705000000006</v>
      </c>
      <c r="E153" s="521">
        <f t="shared" si="15"/>
        <v>1334.8880811000001</v>
      </c>
      <c r="F153" s="522">
        <f t="shared" si="16"/>
        <v>6.16</v>
      </c>
      <c r="G153" s="521">
        <f t="shared" si="17"/>
        <v>8222.9105795760006</v>
      </c>
      <c r="H153" s="522">
        <f t="shared" si="18"/>
        <v>1.25</v>
      </c>
      <c r="I153" s="521">
        <f t="shared" si="19"/>
        <v>10278.63822447</v>
      </c>
      <c r="J153" s="521">
        <f t="shared" si="20"/>
        <v>11512.074811406401</v>
      </c>
    </row>
    <row r="154" spans="1:10">
      <c r="A154" s="29"/>
      <c r="B154" s="105" t="s">
        <v>578</v>
      </c>
      <c r="C154" s="472">
        <v>23.46</v>
      </c>
      <c r="D154" s="522">
        <f t="shared" si="14"/>
        <v>62.319705000000006</v>
      </c>
      <c r="E154" s="521">
        <f t="shared" si="15"/>
        <v>1462.0202793000001</v>
      </c>
      <c r="F154" s="522">
        <f t="shared" si="16"/>
        <v>6.16</v>
      </c>
      <c r="G154" s="521">
        <f t="shared" si="17"/>
        <v>9006.0449204880006</v>
      </c>
      <c r="H154" s="522">
        <f t="shared" si="18"/>
        <v>1.25</v>
      </c>
      <c r="I154" s="521">
        <f t="shared" si="19"/>
        <v>11257.55615061</v>
      </c>
      <c r="J154" s="521">
        <f t="shared" si="20"/>
        <v>12608.462888683202</v>
      </c>
    </row>
    <row r="155" spans="1:10">
      <c r="A155" s="29"/>
      <c r="B155" s="105" t="s">
        <v>579</v>
      </c>
      <c r="C155" s="473">
        <v>42.84</v>
      </c>
      <c r="D155" s="522">
        <f t="shared" si="14"/>
        <v>62.319705000000006</v>
      </c>
      <c r="E155" s="521">
        <f t="shared" si="15"/>
        <v>2669.7761622000003</v>
      </c>
      <c r="F155" s="522">
        <f t="shared" si="16"/>
        <v>6.16</v>
      </c>
      <c r="G155" s="521">
        <f t="shared" si="17"/>
        <v>16445.821159152001</v>
      </c>
      <c r="H155" s="522">
        <f t="shared" si="18"/>
        <v>1.25</v>
      </c>
      <c r="I155" s="521">
        <f t="shared" si="19"/>
        <v>20557.27644894</v>
      </c>
      <c r="J155" s="521">
        <f t="shared" si="20"/>
        <v>23024.149622812802</v>
      </c>
    </row>
    <row r="156" spans="1:10">
      <c r="A156" s="29"/>
      <c r="B156" s="105" t="s">
        <v>580</v>
      </c>
      <c r="C156" s="472">
        <v>71.400000000000006</v>
      </c>
      <c r="D156" s="522">
        <f t="shared" si="14"/>
        <v>62.319705000000006</v>
      </c>
      <c r="E156" s="521">
        <f t="shared" si="15"/>
        <v>4449.6269370000009</v>
      </c>
      <c r="F156" s="522">
        <f t="shared" si="16"/>
        <v>6.16</v>
      </c>
      <c r="G156" s="521">
        <f t="shared" si="17"/>
        <v>27409.701931920004</v>
      </c>
      <c r="H156" s="522">
        <f t="shared" si="18"/>
        <v>1.25</v>
      </c>
      <c r="I156" s="521">
        <f t="shared" si="19"/>
        <v>34262.127414900009</v>
      </c>
      <c r="J156" s="521">
        <f t="shared" si="20"/>
        <v>38373.582704688015</v>
      </c>
    </row>
    <row r="157" spans="1:10" ht="13.5" thickBot="1">
      <c r="A157" s="59"/>
      <c r="B157" s="106" t="s">
        <v>581</v>
      </c>
      <c r="C157" s="475">
        <v>80.58</v>
      </c>
      <c r="D157" s="522">
        <f t="shared" si="14"/>
        <v>62.319705000000006</v>
      </c>
      <c r="E157" s="521">
        <f t="shared" si="15"/>
        <v>5021.7218289000002</v>
      </c>
      <c r="F157" s="522">
        <f t="shared" si="16"/>
        <v>6.16</v>
      </c>
      <c r="G157" s="521">
        <f t="shared" si="17"/>
        <v>30933.806466024002</v>
      </c>
      <c r="H157" s="522">
        <f t="shared" si="18"/>
        <v>1.25</v>
      </c>
      <c r="I157" s="521">
        <f t="shared" si="19"/>
        <v>38667.258082530003</v>
      </c>
      <c r="J157" s="521">
        <f t="shared" si="20"/>
        <v>43307.329052433604</v>
      </c>
    </row>
    <row r="158" spans="1:10" ht="13.5" thickBot="1">
      <c r="A158" s="4238" t="s">
        <v>729</v>
      </c>
      <c r="B158" s="4239"/>
      <c r="C158" s="4240"/>
      <c r="D158" s="522">
        <f t="shared" si="14"/>
        <v>62.319705000000006</v>
      </c>
      <c r="E158" s="521">
        <f t="shared" si="15"/>
        <v>0</v>
      </c>
      <c r="F158" s="522">
        <f t="shared" si="16"/>
        <v>6.16</v>
      </c>
      <c r="G158" s="521">
        <f t="shared" si="17"/>
        <v>0</v>
      </c>
      <c r="H158" s="522">
        <f t="shared" si="18"/>
        <v>1.25</v>
      </c>
      <c r="I158" s="521">
        <f t="shared" si="19"/>
        <v>0</v>
      </c>
      <c r="J158" s="521">
        <f t="shared" si="20"/>
        <v>0</v>
      </c>
    </row>
    <row r="159" spans="1:10">
      <c r="A159" s="58" t="s">
        <v>87</v>
      </c>
      <c r="B159" s="103" t="s">
        <v>582</v>
      </c>
      <c r="C159" s="471">
        <v>60.18</v>
      </c>
      <c r="D159" s="522">
        <f t="shared" si="14"/>
        <v>62.319705000000006</v>
      </c>
      <c r="E159" s="521">
        <f t="shared" si="15"/>
        <v>3750.3998469000003</v>
      </c>
      <c r="F159" s="522">
        <f t="shared" si="16"/>
        <v>6.16</v>
      </c>
      <c r="G159" s="521">
        <f t="shared" si="17"/>
        <v>23102.463056904002</v>
      </c>
      <c r="H159" s="522">
        <f t="shared" si="18"/>
        <v>1.25</v>
      </c>
      <c r="I159" s="521">
        <f t="shared" si="19"/>
        <v>28878.078821130002</v>
      </c>
      <c r="J159" s="521">
        <f t="shared" si="20"/>
        <v>32343.448279665605</v>
      </c>
    </row>
    <row r="160" spans="1:10">
      <c r="A160" s="29" t="s">
        <v>984</v>
      </c>
      <c r="B160" s="105" t="s">
        <v>583</v>
      </c>
      <c r="C160" s="472">
        <v>115.26</v>
      </c>
      <c r="D160" s="522">
        <f t="shared" si="14"/>
        <v>62.319705000000006</v>
      </c>
      <c r="E160" s="521">
        <f t="shared" si="15"/>
        <v>7182.9691983000012</v>
      </c>
      <c r="F160" s="522">
        <f t="shared" si="16"/>
        <v>6.16</v>
      </c>
      <c r="G160" s="521">
        <f t="shared" si="17"/>
        <v>44247.090261528007</v>
      </c>
      <c r="H160" s="522">
        <f t="shared" si="18"/>
        <v>1.25</v>
      </c>
      <c r="I160" s="521">
        <f t="shared" si="19"/>
        <v>55308.862826910008</v>
      </c>
      <c r="J160" s="521">
        <f t="shared" si="20"/>
        <v>61945.926366139218</v>
      </c>
    </row>
    <row r="161" spans="1:10" ht="13.5" thickBot="1">
      <c r="A161" s="59"/>
      <c r="B161" s="106" t="s">
        <v>584</v>
      </c>
      <c r="C161" s="475">
        <v>205.02</v>
      </c>
      <c r="D161" s="522">
        <f t="shared" si="14"/>
        <v>62.319705000000006</v>
      </c>
      <c r="E161" s="521">
        <f t="shared" si="15"/>
        <v>12776.785919100003</v>
      </c>
      <c r="F161" s="522">
        <f t="shared" si="16"/>
        <v>6.16</v>
      </c>
      <c r="G161" s="521">
        <f t="shared" si="17"/>
        <v>78705.001261656013</v>
      </c>
      <c r="H161" s="522">
        <f t="shared" si="18"/>
        <v>1.25</v>
      </c>
      <c r="I161" s="521">
        <f t="shared" si="19"/>
        <v>98381.251577070012</v>
      </c>
      <c r="J161" s="521">
        <f t="shared" si="20"/>
        <v>110187.00176631843</v>
      </c>
    </row>
    <row r="162" spans="1:10" ht="13.5" thickBot="1">
      <c r="A162" s="4238" t="s">
        <v>612</v>
      </c>
      <c r="B162" s="4239"/>
      <c r="C162" s="4240"/>
      <c r="D162" s="522">
        <f t="shared" si="14"/>
        <v>62.319705000000006</v>
      </c>
      <c r="E162" s="521">
        <f t="shared" si="15"/>
        <v>0</v>
      </c>
      <c r="F162" s="522">
        <f t="shared" si="16"/>
        <v>6.16</v>
      </c>
      <c r="G162" s="521">
        <f t="shared" si="17"/>
        <v>0</v>
      </c>
      <c r="H162" s="522">
        <f t="shared" si="18"/>
        <v>1.25</v>
      </c>
      <c r="I162" s="521">
        <f t="shared" si="19"/>
        <v>0</v>
      </c>
      <c r="J162" s="521">
        <f t="shared" si="20"/>
        <v>0</v>
      </c>
    </row>
    <row r="163" spans="1:10">
      <c r="A163" s="58"/>
      <c r="B163" s="96" t="s">
        <v>613</v>
      </c>
      <c r="C163" s="471">
        <v>32.64</v>
      </c>
      <c r="D163" s="522">
        <f t="shared" si="14"/>
        <v>62.319705000000006</v>
      </c>
      <c r="E163" s="521">
        <f t="shared" si="15"/>
        <v>2034.1151712000003</v>
      </c>
      <c r="F163" s="522">
        <f t="shared" si="16"/>
        <v>6.16</v>
      </c>
      <c r="G163" s="521">
        <f t="shared" si="17"/>
        <v>12530.149454592001</v>
      </c>
      <c r="H163" s="522">
        <f t="shared" si="18"/>
        <v>1.25</v>
      </c>
      <c r="I163" s="521">
        <f t="shared" si="19"/>
        <v>15662.686818240001</v>
      </c>
      <c r="J163" s="521">
        <f t="shared" si="20"/>
        <v>17542.209236428804</v>
      </c>
    </row>
    <row r="164" spans="1:10">
      <c r="A164" s="29"/>
      <c r="B164" s="54" t="s">
        <v>614</v>
      </c>
      <c r="C164" s="472">
        <v>39.78</v>
      </c>
      <c r="D164" s="522">
        <f t="shared" si="14"/>
        <v>62.319705000000006</v>
      </c>
      <c r="E164" s="521">
        <f t="shared" si="15"/>
        <v>2479.0778649000003</v>
      </c>
      <c r="F164" s="522">
        <f t="shared" si="16"/>
        <v>6.16</v>
      </c>
      <c r="G164" s="521">
        <f t="shared" si="17"/>
        <v>15271.119647784002</v>
      </c>
      <c r="H164" s="522">
        <f t="shared" si="18"/>
        <v>1.25</v>
      </c>
      <c r="I164" s="521">
        <f t="shared" si="19"/>
        <v>19088.899559730002</v>
      </c>
      <c r="J164" s="521">
        <f t="shared" si="20"/>
        <v>21379.567506897605</v>
      </c>
    </row>
    <row r="165" spans="1:10">
      <c r="A165" s="29"/>
      <c r="B165" s="54" t="s">
        <v>615</v>
      </c>
      <c r="C165" s="472">
        <v>60.18</v>
      </c>
      <c r="D165" s="522">
        <f t="shared" si="14"/>
        <v>62.319705000000006</v>
      </c>
      <c r="E165" s="521">
        <f t="shared" si="15"/>
        <v>3750.3998469000003</v>
      </c>
      <c r="F165" s="522">
        <f t="shared" si="16"/>
        <v>6.16</v>
      </c>
      <c r="G165" s="521">
        <f t="shared" si="17"/>
        <v>23102.463056904002</v>
      </c>
      <c r="H165" s="522">
        <f t="shared" si="18"/>
        <v>1.25</v>
      </c>
      <c r="I165" s="521">
        <f t="shared" si="19"/>
        <v>28878.078821130002</v>
      </c>
      <c r="J165" s="521">
        <f t="shared" si="20"/>
        <v>32343.448279665605</v>
      </c>
    </row>
    <row r="166" spans="1:10">
      <c r="A166" s="29"/>
      <c r="B166" s="54" t="s">
        <v>616</v>
      </c>
      <c r="C166" s="472">
        <v>91.8</v>
      </c>
      <c r="D166" s="522">
        <f t="shared" si="14"/>
        <v>62.319705000000006</v>
      </c>
      <c r="E166" s="521">
        <f t="shared" si="15"/>
        <v>5720.9489190000004</v>
      </c>
      <c r="F166" s="522">
        <f t="shared" si="16"/>
        <v>6.16</v>
      </c>
      <c r="G166" s="521">
        <f t="shared" si="17"/>
        <v>35241.04534104</v>
      </c>
      <c r="H166" s="522">
        <f t="shared" si="18"/>
        <v>1.25</v>
      </c>
      <c r="I166" s="521">
        <f t="shared" si="19"/>
        <v>44051.306676300002</v>
      </c>
      <c r="J166" s="521">
        <f t="shared" si="20"/>
        <v>49337.463477456011</v>
      </c>
    </row>
    <row r="167" spans="1:10" ht="13.5" thickBot="1">
      <c r="A167" s="59"/>
      <c r="B167" s="97" t="s">
        <v>617</v>
      </c>
      <c r="C167" s="475">
        <v>139.74</v>
      </c>
      <c r="D167" s="522">
        <f t="shared" si="14"/>
        <v>62.319705000000006</v>
      </c>
      <c r="E167" s="521">
        <f t="shared" si="15"/>
        <v>8708.5555767000005</v>
      </c>
      <c r="F167" s="522">
        <f t="shared" si="16"/>
        <v>6.16</v>
      </c>
      <c r="G167" s="521">
        <f t="shared" si="17"/>
        <v>53644.702352472006</v>
      </c>
      <c r="H167" s="522">
        <f t="shared" si="18"/>
        <v>1.25</v>
      </c>
      <c r="I167" s="521">
        <f t="shared" si="19"/>
        <v>67055.877940590013</v>
      </c>
      <c r="J167" s="521">
        <f t="shared" si="20"/>
        <v>75102.583293460819</v>
      </c>
    </row>
    <row r="168" spans="1:10" ht="13.5" thickBot="1">
      <c r="A168" s="4238" t="s">
        <v>623</v>
      </c>
      <c r="B168" s="4239"/>
      <c r="C168" s="4240"/>
      <c r="D168" s="522">
        <f t="shared" si="14"/>
        <v>62.319705000000006</v>
      </c>
      <c r="E168" s="521">
        <f t="shared" si="15"/>
        <v>0</v>
      </c>
      <c r="F168" s="522">
        <f t="shared" si="16"/>
        <v>6.16</v>
      </c>
      <c r="G168" s="521">
        <f t="shared" si="17"/>
        <v>0</v>
      </c>
      <c r="H168" s="522">
        <f t="shared" si="18"/>
        <v>1.25</v>
      </c>
      <c r="I168" s="521">
        <f t="shared" si="19"/>
        <v>0</v>
      </c>
      <c r="J168" s="521">
        <f t="shared" si="20"/>
        <v>0</v>
      </c>
    </row>
    <row r="169" spans="1:10">
      <c r="A169" s="58"/>
      <c r="B169" s="96" t="s">
        <v>624</v>
      </c>
      <c r="C169" s="471">
        <v>153</v>
      </c>
      <c r="D169" s="522">
        <f t="shared" si="14"/>
        <v>62.319705000000006</v>
      </c>
      <c r="E169" s="521">
        <f t="shared" si="15"/>
        <v>9534.9148650000006</v>
      </c>
      <c r="F169" s="522">
        <f t="shared" si="16"/>
        <v>6.16</v>
      </c>
      <c r="G169" s="521">
        <f t="shared" si="17"/>
        <v>58735.075568400003</v>
      </c>
      <c r="H169" s="522">
        <f t="shared" si="18"/>
        <v>1.25</v>
      </c>
      <c r="I169" s="521">
        <f t="shared" si="19"/>
        <v>73418.844460499997</v>
      </c>
      <c r="J169" s="521">
        <f t="shared" si="20"/>
        <v>82229.105795759999</v>
      </c>
    </row>
    <row r="170" spans="1:10">
      <c r="A170" s="29"/>
      <c r="B170" s="54" t="s">
        <v>625</v>
      </c>
      <c r="C170" s="472">
        <v>227.46</v>
      </c>
      <c r="D170" s="522">
        <f t="shared" si="14"/>
        <v>62.319705000000006</v>
      </c>
      <c r="E170" s="521">
        <f t="shared" si="15"/>
        <v>14175.240099300001</v>
      </c>
      <c r="F170" s="522">
        <f t="shared" si="16"/>
        <v>6.16</v>
      </c>
      <c r="G170" s="521">
        <f t="shared" si="17"/>
        <v>87319.479011688003</v>
      </c>
      <c r="H170" s="522">
        <f t="shared" si="18"/>
        <v>1.25</v>
      </c>
      <c r="I170" s="521">
        <f t="shared" si="19"/>
        <v>109149.34876461001</v>
      </c>
      <c r="J170" s="521">
        <f t="shared" si="20"/>
        <v>122247.27061636322</v>
      </c>
    </row>
    <row r="171" spans="1:10" ht="13.5" thickBot="1">
      <c r="A171" s="59"/>
      <c r="B171" s="97" t="s">
        <v>626</v>
      </c>
      <c r="C171" s="475">
        <v>290.7</v>
      </c>
      <c r="D171" s="522">
        <f t="shared" si="14"/>
        <v>62.319705000000006</v>
      </c>
      <c r="E171" s="521">
        <f t="shared" si="15"/>
        <v>18116.338243500002</v>
      </c>
      <c r="F171" s="522">
        <f t="shared" si="16"/>
        <v>6.16</v>
      </c>
      <c r="G171" s="521">
        <f t="shared" si="17"/>
        <v>111596.64357996001</v>
      </c>
      <c r="H171" s="522">
        <f t="shared" si="18"/>
        <v>1.25</v>
      </c>
      <c r="I171" s="521">
        <f t="shared" si="19"/>
        <v>139495.80447495001</v>
      </c>
      <c r="J171" s="521">
        <f t="shared" si="20"/>
        <v>156235.30101194402</v>
      </c>
    </row>
    <row r="172" spans="1:10" ht="13.5" thickBot="1">
      <c r="A172" s="4238" t="s">
        <v>628</v>
      </c>
      <c r="B172" s="4239"/>
      <c r="C172" s="4240"/>
      <c r="D172" s="522">
        <f t="shared" si="14"/>
        <v>62.319705000000006</v>
      </c>
      <c r="E172" s="521">
        <f t="shared" si="15"/>
        <v>0</v>
      </c>
      <c r="F172" s="522">
        <f t="shared" si="16"/>
        <v>6.16</v>
      </c>
      <c r="G172" s="521">
        <f t="shared" si="17"/>
        <v>0</v>
      </c>
      <c r="H172" s="522">
        <f t="shared" si="18"/>
        <v>1.25</v>
      </c>
      <c r="I172" s="521">
        <f t="shared" si="19"/>
        <v>0</v>
      </c>
      <c r="J172" s="521">
        <f t="shared" si="20"/>
        <v>0</v>
      </c>
    </row>
    <row r="173" spans="1:10">
      <c r="A173" s="58"/>
      <c r="B173" s="96" t="s">
        <v>979</v>
      </c>
      <c r="C173" s="471">
        <v>61.2</v>
      </c>
      <c r="D173" s="522">
        <f t="shared" si="14"/>
        <v>62.319705000000006</v>
      </c>
      <c r="E173" s="521">
        <f t="shared" si="15"/>
        <v>3813.9659460000007</v>
      </c>
      <c r="F173" s="522">
        <f t="shared" si="16"/>
        <v>6.16</v>
      </c>
      <c r="G173" s="521">
        <f t="shared" si="17"/>
        <v>23494.030227360006</v>
      </c>
      <c r="H173" s="522">
        <f t="shared" si="18"/>
        <v>1.25</v>
      </c>
      <c r="I173" s="521">
        <f t="shared" si="19"/>
        <v>29367.537784200009</v>
      </c>
      <c r="J173" s="521">
        <f t="shared" si="20"/>
        <v>32891.64231830401</v>
      </c>
    </row>
    <row r="174" spans="1:10" ht="13.5" thickBot="1">
      <c r="A174" s="59"/>
      <c r="B174" s="97" t="s">
        <v>629</v>
      </c>
      <c r="C174" s="475">
        <v>127.5</v>
      </c>
      <c r="D174" s="522">
        <f t="shared" si="14"/>
        <v>62.319705000000006</v>
      </c>
      <c r="E174" s="521">
        <f t="shared" si="15"/>
        <v>7945.7623875000008</v>
      </c>
      <c r="F174" s="522">
        <f t="shared" si="16"/>
        <v>6.16</v>
      </c>
      <c r="G174" s="521">
        <f t="shared" si="17"/>
        <v>48945.896307000003</v>
      </c>
      <c r="H174" s="522">
        <f t="shared" si="18"/>
        <v>1.25</v>
      </c>
      <c r="I174" s="521">
        <f t="shared" si="19"/>
        <v>61182.370383750007</v>
      </c>
      <c r="J174" s="521">
        <f t="shared" si="20"/>
        <v>68524.254829800018</v>
      </c>
    </row>
    <row r="175" spans="1:10" ht="13.5" thickBot="1">
      <c r="A175" s="4241" t="s">
        <v>742</v>
      </c>
      <c r="B175" s="4242"/>
      <c r="C175" s="4243"/>
      <c r="D175" s="522">
        <f t="shared" si="14"/>
        <v>62.319705000000006</v>
      </c>
      <c r="E175" s="521">
        <f t="shared" si="15"/>
        <v>0</v>
      </c>
      <c r="F175" s="522">
        <f t="shared" si="16"/>
        <v>6.16</v>
      </c>
      <c r="G175" s="521">
        <f t="shared" si="17"/>
        <v>0</v>
      </c>
      <c r="H175" s="522">
        <f t="shared" si="18"/>
        <v>1.25</v>
      </c>
      <c r="I175" s="521">
        <f t="shared" si="19"/>
        <v>0</v>
      </c>
      <c r="J175" s="521">
        <f t="shared" si="20"/>
        <v>0</v>
      </c>
    </row>
    <row r="176" spans="1:10">
      <c r="A176" s="496"/>
      <c r="B176" s="497" t="s">
        <v>513</v>
      </c>
      <c r="C176" s="471">
        <v>1836</v>
      </c>
      <c r="D176" s="522">
        <f t="shared" si="14"/>
        <v>62.319705000000006</v>
      </c>
      <c r="E176" s="521">
        <f t="shared" si="15"/>
        <v>114418.97838000002</v>
      </c>
      <c r="F176" s="522">
        <f t="shared" si="16"/>
        <v>6.16</v>
      </c>
      <c r="G176" s="521">
        <f t="shared" si="17"/>
        <v>704820.90682080016</v>
      </c>
      <c r="H176" s="522">
        <f t="shared" si="18"/>
        <v>1.25</v>
      </c>
      <c r="I176" s="521">
        <f t="shared" si="19"/>
        <v>881026.13352600019</v>
      </c>
      <c r="J176" s="521">
        <f t="shared" si="20"/>
        <v>986749.26954912033</v>
      </c>
    </row>
    <row r="177" spans="1:10">
      <c r="A177" s="32"/>
      <c r="B177" s="494" t="s">
        <v>514</v>
      </c>
      <c r="C177" s="472">
        <v>1225.02</v>
      </c>
      <c r="D177" s="522">
        <f t="shared" si="14"/>
        <v>62.319705000000006</v>
      </c>
      <c r="E177" s="521">
        <f t="shared" si="15"/>
        <v>76342.885019100009</v>
      </c>
      <c r="F177" s="522">
        <f t="shared" si="16"/>
        <v>6.16</v>
      </c>
      <c r="G177" s="521">
        <f t="shared" si="17"/>
        <v>470272.17171765608</v>
      </c>
      <c r="H177" s="522">
        <f t="shared" si="18"/>
        <v>1.25</v>
      </c>
      <c r="I177" s="521">
        <f t="shared" si="19"/>
        <v>587840.21464707004</v>
      </c>
      <c r="J177" s="521">
        <f t="shared" si="20"/>
        <v>658381.04040471849</v>
      </c>
    </row>
    <row r="178" spans="1:10">
      <c r="A178" s="32"/>
      <c r="B178" s="494" t="s">
        <v>604</v>
      </c>
      <c r="C178" s="472">
        <v>29.580000000000002</v>
      </c>
      <c r="D178" s="522">
        <f t="shared" si="14"/>
        <v>62.319705000000006</v>
      </c>
      <c r="E178" s="521">
        <f t="shared" si="15"/>
        <v>1843.4168739000004</v>
      </c>
      <c r="F178" s="522">
        <f t="shared" si="16"/>
        <v>6.16</v>
      </c>
      <c r="G178" s="521">
        <f t="shared" si="17"/>
        <v>11355.447943224002</v>
      </c>
      <c r="H178" s="522">
        <f t="shared" si="18"/>
        <v>1.25</v>
      </c>
      <c r="I178" s="521">
        <f t="shared" si="19"/>
        <v>14194.309929030003</v>
      </c>
      <c r="J178" s="521">
        <f t="shared" si="20"/>
        <v>15897.627120513605</v>
      </c>
    </row>
    <row r="179" spans="1:10">
      <c r="A179" s="32"/>
      <c r="B179" s="494" t="s">
        <v>352</v>
      </c>
      <c r="C179" s="472">
        <v>39.78</v>
      </c>
      <c r="D179" s="522">
        <f t="shared" si="14"/>
        <v>62.319705000000006</v>
      </c>
      <c r="E179" s="521">
        <f t="shared" si="15"/>
        <v>2479.0778649000003</v>
      </c>
      <c r="F179" s="522">
        <f t="shared" si="16"/>
        <v>6.16</v>
      </c>
      <c r="G179" s="521">
        <f t="shared" si="17"/>
        <v>15271.119647784002</v>
      </c>
      <c r="H179" s="522">
        <f t="shared" si="18"/>
        <v>1.25</v>
      </c>
      <c r="I179" s="521">
        <f t="shared" si="19"/>
        <v>19088.899559730002</v>
      </c>
      <c r="J179" s="521">
        <f t="shared" si="20"/>
        <v>21379.567506897605</v>
      </c>
    </row>
    <row r="180" spans="1:10">
      <c r="A180" s="32"/>
      <c r="B180" s="494" t="s">
        <v>731</v>
      </c>
      <c r="C180" s="472">
        <v>80.58</v>
      </c>
      <c r="D180" s="522">
        <f t="shared" si="14"/>
        <v>62.319705000000006</v>
      </c>
      <c r="E180" s="521">
        <f t="shared" si="15"/>
        <v>5021.7218289000002</v>
      </c>
      <c r="F180" s="522">
        <f t="shared" si="16"/>
        <v>6.16</v>
      </c>
      <c r="G180" s="521">
        <f t="shared" si="17"/>
        <v>30933.806466024002</v>
      </c>
      <c r="H180" s="522">
        <f t="shared" si="18"/>
        <v>1.25</v>
      </c>
      <c r="I180" s="521">
        <f t="shared" si="19"/>
        <v>38667.258082530003</v>
      </c>
      <c r="J180" s="521">
        <f t="shared" si="20"/>
        <v>43307.329052433604</v>
      </c>
    </row>
    <row r="181" spans="1:10" s="487" customFormat="1" ht="26.25" customHeight="1">
      <c r="A181" s="29"/>
      <c r="B181" s="105" t="s">
        <v>733</v>
      </c>
      <c r="C181" s="472">
        <v>512.04</v>
      </c>
      <c r="D181" s="522">
        <f t="shared" si="14"/>
        <v>62.319705000000006</v>
      </c>
      <c r="E181" s="521">
        <f t="shared" si="15"/>
        <v>31910.181748200001</v>
      </c>
      <c r="F181" s="522">
        <f t="shared" si="16"/>
        <v>6.16</v>
      </c>
      <c r="G181" s="521">
        <f t="shared" si="17"/>
        <v>196566.719568912</v>
      </c>
      <c r="H181" s="522">
        <f t="shared" si="18"/>
        <v>1.25</v>
      </c>
      <c r="I181" s="521">
        <f t="shared" si="19"/>
        <v>245708.39946113998</v>
      </c>
      <c r="J181" s="521">
        <f t="shared" si="20"/>
        <v>275193.40739647683</v>
      </c>
    </row>
    <row r="182" spans="1:10">
      <c r="A182" s="33"/>
      <c r="B182" s="495" t="s">
        <v>382</v>
      </c>
      <c r="C182" s="472">
        <v>33.660000000000004</v>
      </c>
      <c r="D182" s="522">
        <f t="shared" si="14"/>
        <v>62.319705000000006</v>
      </c>
      <c r="E182" s="521">
        <f t="shared" si="15"/>
        <v>2097.6812703000005</v>
      </c>
      <c r="F182" s="522">
        <f t="shared" si="16"/>
        <v>6.16</v>
      </c>
      <c r="G182" s="521">
        <f t="shared" si="17"/>
        <v>12921.716625048004</v>
      </c>
      <c r="H182" s="522">
        <f t="shared" si="18"/>
        <v>1.25</v>
      </c>
      <c r="I182" s="521">
        <f t="shared" si="19"/>
        <v>16152.145781310006</v>
      </c>
      <c r="J182" s="521">
        <f t="shared" si="20"/>
        <v>18090.403275067209</v>
      </c>
    </row>
    <row r="183" spans="1:10" ht="13.5" thickBot="1">
      <c r="A183" s="498"/>
      <c r="B183" s="499" t="s">
        <v>369</v>
      </c>
      <c r="C183" s="475">
        <v>71.400000000000006</v>
      </c>
      <c r="D183" s="522">
        <f t="shared" si="14"/>
        <v>62.319705000000006</v>
      </c>
      <c r="E183" s="521">
        <f t="shared" si="15"/>
        <v>4449.6269370000009</v>
      </c>
      <c r="F183" s="522">
        <f t="shared" si="16"/>
        <v>6.16</v>
      </c>
      <c r="G183" s="521">
        <f t="shared" si="17"/>
        <v>27409.701931920004</v>
      </c>
      <c r="H183" s="522">
        <f t="shared" si="18"/>
        <v>1.25</v>
      </c>
      <c r="I183" s="521">
        <f t="shared" si="19"/>
        <v>34262.127414900009</v>
      </c>
      <c r="J183" s="521">
        <f t="shared" si="20"/>
        <v>38373.582704688015</v>
      </c>
    </row>
    <row r="184" spans="1:10" ht="13.5" thickBot="1">
      <c r="A184" s="4241" t="s">
        <v>355</v>
      </c>
      <c r="B184" s="4242"/>
      <c r="C184" s="4243"/>
      <c r="D184" s="522">
        <f t="shared" si="14"/>
        <v>62.319705000000006</v>
      </c>
      <c r="E184" s="521">
        <f t="shared" si="15"/>
        <v>0</v>
      </c>
      <c r="F184" s="522">
        <f t="shared" si="16"/>
        <v>6.16</v>
      </c>
      <c r="G184" s="521">
        <f t="shared" si="17"/>
        <v>0</v>
      </c>
      <c r="H184" s="522">
        <f t="shared" si="18"/>
        <v>1.25</v>
      </c>
      <c r="I184" s="521">
        <f t="shared" si="19"/>
        <v>0</v>
      </c>
      <c r="J184" s="521">
        <f t="shared" si="20"/>
        <v>0</v>
      </c>
    </row>
    <row r="185" spans="1:10">
      <c r="A185" s="496"/>
      <c r="B185" s="497" t="s">
        <v>512</v>
      </c>
      <c r="C185" s="471">
        <v>1221.96</v>
      </c>
      <c r="D185" s="522">
        <f t="shared" si="14"/>
        <v>62.319705000000006</v>
      </c>
      <c r="E185" s="521">
        <f t="shared" si="15"/>
        <v>76152.186721800012</v>
      </c>
      <c r="F185" s="522">
        <f t="shared" si="16"/>
        <v>6.16</v>
      </c>
      <c r="G185" s="521">
        <f t="shared" si="17"/>
        <v>469097.4702062881</v>
      </c>
      <c r="H185" s="522">
        <f t="shared" si="18"/>
        <v>1.25</v>
      </c>
      <c r="I185" s="521">
        <f t="shared" si="19"/>
        <v>586371.83775786008</v>
      </c>
      <c r="J185" s="521">
        <f t="shared" si="20"/>
        <v>656736.45828880335</v>
      </c>
    </row>
    <row r="186" spans="1:10">
      <c r="A186" s="32"/>
      <c r="B186" s="494" t="s">
        <v>527</v>
      </c>
      <c r="C186" s="472">
        <v>1221.96</v>
      </c>
      <c r="D186" s="522">
        <f t="shared" si="14"/>
        <v>62.319705000000006</v>
      </c>
      <c r="E186" s="521">
        <f t="shared" si="15"/>
        <v>76152.186721800012</v>
      </c>
      <c r="F186" s="522">
        <f t="shared" si="16"/>
        <v>6.16</v>
      </c>
      <c r="G186" s="521">
        <f t="shared" si="17"/>
        <v>469097.4702062881</v>
      </c>
      <c r="H186" s="522">
        <f t="shared" si="18"/>
        <v>1.25</v>
      </c>
      <c r="I186" s="521">
        <f t="shared" si="19"/>
        <v>586371.83775786008</v>
      </c>
      <c r="J186" s="521">
        <f t="shared" si="20"/>
        <v>656736.45828880335</v>
      </c>
    </row>
    <row r="187" spans="1:10">
      <c r="A187" s="32"/>
      <c r="B187" s="494" t="s">
        <v>568</v>
      </c>
      <c r="C187" s="472">
        <v>1221.96</v>
      </c>
      <c r="D187" s="522">
        <f t="shared" si="14"/>
        <v>62.319705000000006</v>
      </c>
      <c r="E187" s="521">
        <f t="shared" si="15"/>
        <v>76152.186721800012</v>
      </c>
      <c r="F187" s="522">
        <f t="shared" si="16"/>
        <v>6.16</v>
      </c>
      <c r="G187" s="521">
        <f t="shared" si="17"/>
        <v>469097.4702062881</v>
      </c>
      <c r="H187" s="522">
        <f t="shared" si="18"/>
        <v>1.25</v>
      </c>
      <c r="I187" s="521">
        <f t="shared" si="19"/>
        <v>586371.83775786008</v>
      </c>
      <c r="J187" s="521">
        <f t="shared" si="20"/>
        <v>656736.45828880335</v>
      </c>
    </row>
    <row r="188" spans="1:10" ht="13.5" thickBot="1">
      <c r="A188" s="500"/>
      <c r="B188" s="501" t="s">
        <v>735</v>
      </c>
      <c r="C188" s="475">
        <v>178.5</v>
      </c>
      <c r="D188" s="522">
        <f t="shared" si="14"/>
        <v>62.319705000000006</v>
      </c>
      <c r="E188" s="521">
        <f t="shared" si="15"/>
        <v>11124.0673425</v>
      </c>
      <c r="F188" s="522">
        <f t="shared" si="16"/>
        <v>6.16</v>
      </c>
      <c r="G188" s="521">
        <f t="shared" si="17"/>
        <v>68524.254829800004</v>
      </c>
      <c r="H188" s="522">
        <f t="shared" si="18"/>
        <v>1.25</v>
      </c>
      <c r="I188" s="521">
        <f t="shared" si="19"/>
        <v>85655.318537250001</v>
      </c>
      <c r="J188" s="521">
        <f t="shared" si="20"/>
        <v>95933.956761720008</v>
      </c>
    </row>
    <row r="189" spans="1:10" ht="13.5" thickBot="1">
      <c r="A189" s="4241" t="s">
        <v>368</v>
      </c>
      <c r="B189" s="4242"/>
      <c r="C189" s="4243"/>
      <c r="D189" s="522">
        <f t="shared" si="14"/>
        <v>62.319705000000006</v>
      </c>
      <c r="E189" s="521">
        <f t="shared" si="15"/>
        <v>0</v>
      </c>
      <c r="F189" s="522">
        <f t="shared" si="16"/>
        <v>6.16</v>
      </c>
      <c r="G189" s="521">
        <f t="shared" si="17"/>
        <v>0</v>
      </c>
      <c r="H189" s="522">
        <f t="shared" si="18"/>
        <v>1.25</v>
      </c>
      <c r="I189" s="521">
        <f t="shared" si="19"/>
        <v>0</v>
      </c>
      <c r="J189" s="521">
        <f t="shared" si="20"/>
        <v>0</v>
      </c>
    </row>
    <row r="190" spans="1:10" s="487" customFormat="1" ht="15" customHeight="1">
      <c r="A190" s="492"/>
      <c r="B190" s="493" t="s">
        <v>515</v>
      </c>
      <c r="C190" s="477">
        <v>191.76</v>
      </c>
      <c r="D190" s="522">
        <f t="shared" si="14"/>
        <v>62.319705000000006</v>
      </c>
      <c r="E190" s="521">
        <f t="shared" si="15"/>
        <v>11950.426630800001</v>
      </c>
      <c r="F190" s="522">
        <f t="shared" si="16"/>
        <v>6.16</v>
      </c>
      <c r="G190" s="521">
        <f t="shared" si="17"/>
        <v>73614.628045728008</v>
      </c>
      <c r="H190" s="522">
        <f t="shared" si="18"/>
        <v>1.25</v>
      </c>
      <c r="I190" s="521">
        <f t="shared" si="19"/>
        <v>92018.285057160014</v>
      </c>
      <c r="J190" s="521">
        <f t="shared" si="20"/>
        <v>103060.47926401923</v>
      </c>
    </row>
    <row r="191" spans="1:10" s="487" customFormat="1" ht="15" customHeight="1">
      <c r="A191" s="488"/>
      <c r="B191" s="489" t="s">
        <v>516</v>
      </c>
      <c r="C191" s="472">
        <v>227.46</v>
      </c>
      <c r="D191" s="522">
        <f t="shared" si="14"/>
        <v>62.319705000000006</v>
      </c>
      <c r="E191" s="521">
        <f t="shared" si="15"/>
        <v>14175.240099300001</v>
      </c>
      <c r="F191" s="522">
        <f t="shared" si="16"/>
        <v>6.16</v>
      </c>
      <c r="G191" s="521">
        <f t="shared" si="17"/>
        <v>87319.479011688003</v>
      </c>
      <c r="H191" s="522">
        <f t="shared" si="18"/>
        <v>1.25</v>
      </c>
      <c r="I191" s="521">
        <f t="shared" si="19"/>
        <v>109149.34876461001</v>
      </c>
      <c r="J191" s="521">
        <f t="shared" si="20"/>
        <v>122247.27061636322</v>
      </c>
    </row>
    <row r="192" spans="1:10" s="487" customFormat="1" ht="15" customHeight="1">
      <c r="A192" s="488"/>
      <c r="B192" s="489" t="s">
        <v>517</v>
      </c>
      <c r="C192" s="472">
        <v>281.52</v>
      </c>
      <c r="D192" s="522">
        <f t="shared" si="14"/>
        <v>62.319705000000006</v>
      </c>
      <c r="E192" s="521">
        <f t="shared" si="15"/>
        <v>17544.243351600002</v>
      </c>
      <c r="F192" s="522">
        <f t="shared" si="16"/>
        <v>6.16</v>
      </c>
      <c r="G192" s="521">
        <f t="shared" si="17"/>
        <v>108072.53904585601</v>
      </c>
      <c r="H192" s="522">
        <f t="shared" si="18"/>
        <v>1.25</v>
      </c>
      <c r="I192" s="521">
        <f t="shared" si="19"/>
        <v>135090.67380732001</v>
      </c>
      <c r="J192" s="521">
        <f t="shared" si="20"/>
        <v>151301.55466419843</v>
      </c>
    </row>
    <row r="193" spans="1:10" s="487" customFormat="1" ht="24.95" customHeight="1">
      <c r="A193" s="488"/>
      <c r="B193" s="489" t="s">
        <v>736</v>
      </c>
      <c r="C193" s="472">
        <v>219.3</v>
      </c>
      <c r="D193" s="522">
        <f t="shared" si="14"/>
        <v>62.319705000000006</v>
      </c>
      <c r="E193" s="521">
        <f t="shared" si="15"/>
        <v>13666.711306500001</v>
      </c>
      <c r="F193" s="522">
        <f t="shared" si="16"/>
        <v>6.16</v>
      </c>
      <c r="G193" s="521">
        <f t="shared" si="17"/>
        <v>84186.94164804001</v>
      </c>
      <c r="H193" s="522">
        <f t="shared" si="18"/>
        <v>1.25</v>
      </c>
      <c r="I193" s="521">
        <f t="shared" si="19"/>
        <v>105233.67706005002</v>
      </c>
      <c r="J193" s="521">
        <f t="shared" si="20"/>
        <v>117861.71830725603</v>
      </c>
    </row>
    <row r="194" spans="1:10" s="487" customFormat="1" ht="24.95" customHeight="1">
      <c r="A194" s="488"/>
      <c r="B194" s="489" t="s">
        <v>737</v>
      </c>
      <c r="C194" s="472">
        <v>248.88</v>
      </c>
      <c r="D194" s="522">
        <f t="shared" si="14"/>
        <v>62.319705000000006</v>
      </c>
      <c r="E194" s="521">
        <f t="shared" si="15"/>
        <v>15510.128180400001</v>
      </c>
      <c r="F194" s="522">
        <f t="shared" si="16"/>
        <v>6.16</v>
      </c>
      <c r="G194" s="521">
        <f t="shared" si="17"/>
        <v>95542.389591264015</v>
      </c>
      <c r="H194" s="522">
        <f t="shared" si="18"/>
        <v>1.25</v>
      </c>
      <c r="I194" s="521">
        <f t="shared" si="19"/>
        <v>119427.98698908002</v>
      </c>
      <c r="J194" s="521">
        <f t="shared" si="20"/>
        <v>133759.34542776964</v>
      </c>
    </row>
    <row r="195" spans="1:10" s="487" customFormat="1" ht="24.95" customHeight="1" thickBot="1">
      <c r="A195" s="490"/>
      <c r="B195" s="491" t="s">
        <v>738</v>
      </c>
      <c r="C195" s="475">
        <v>299.88</v>
      </c>
      <c r="D195" s="522">
        <f t="shared" si="14"/>
        <v>62.319705000000006</v>
      </c>
      <c r="E195" s="521">
        <f t="shared" si="15"/>
        <v>18688.433135400002</v>
      </c>
      <c r="F195" s="522">
        <f t="shared" si="16"/>
        <v>6.16</v>
      </c>
      <c r="G195" s="521">
        <f t="shared" si="17"/>
        <v>115120.74811406402</v>
      </c>
      <c r="H195" s="522">
        <f t="shared" si="18"/>
        <v>1.25</v>
      </c>
      <c r="I195" s="521">
        <f t="shared" si="19"/>
        <v>143900.93514258001</v>
      </c>
      <c r="J195" s="521">
        <f t="shared" si="20"/>
        <v>161169.04735968963</v>
      </c>
    </row>
    <row r="196" spans="1:10" ht="13.5" thickBot="1">
      <c r="A196" s="4250" t="s">
        <v>17</v>
      </c>
      <c r="B196" s="4251"/>
      <c r="C196" s="4251"/>
      <c r="D196" s="522">
        <f>D195</f>
        <v>62.319705000000006</v>
      </c>
      <c r="E196" s="521">
        <f>C196*D196</f>
        <v>0</v>
      </c>
      <c r="F196" s="522">
        <f>F195</f>
        <v>6.16</v>
      </c>
      <c r="G196" s="521">
        <f>E196*F196</f>
        <v>0</v>
      </c>
      <c r="H196" s="522">
        <f>H195</f>
        <v>1.25</v>
      </c>
      <c r="I196" s="521">
        <f>G196*H196</f>
        <v>0</v>
      </c>
      <c r="J196" s="521">
        <f>I196*1.12</f>
        <v>0</v>
      </c>
    </row>
    <row r="197" spans="1:10" ht="13.5" thickBot="1">
      <c r="A197" s="485"/>
      <c r="B197" s="104" t="s">
        <v>379</v>
      </c>
      <c r="C197" s="486">
        <v>335.58</v>
      </c>
      <c r="D197" s="522">
        <f>D196</f>
        <v>62.319705000000006</v>
      </c>
      <c r="E197" s="521">
        <f>C197*D197</f>
        <v>20913.246603900003</v>
      </c>
      <c r="F197" s="522">
        <f>F196</f>
        <v>6.16</v>
      </c>
      <c r="G197" s="521">
        <f>E197*F197</f>
        <v>128825.59908002403</v>
      </c>
      <c r="H197" s="522">
        <f>H196</f>
        <v>1.25</v>
      </c>
      <c r="I197" s="521">
        <f>G197*H197</f>
        <v>161031.99885003004</v>
      </c>
      <c r="J197" s="521">
        <f>I197*1.12</f>
        <v>180355.83871203367</v>
      </c>
    </row>
  </sheetData>
  <mergeCells count="37">
    <mergeCell ref="A22:C22"/>
    <mergeCell ref="J1:J2"/>
    <mergeCell ref="I1:I2"/>
    <mergeCell ref="G1:G2"/>
    <mergeCell ref="E1:E2"/>
    <mergeCell ref="A11:C11"/>
    <mergeCell ref="C1:C2"/>
    <mergeCell ref="A28:C28"/>
    <mergeCell ref="A36:C36"/>
    <mergeCell ref="A37:C37"/>
    <mergeCell ref="A41:C41"/>
    <mergeCell ref="A113:C113"/>
    <mergeCell ref="A42:C42"/>
    <mergeCell ref="A48:C48"/>
    <mergeCell ref="A55:C55"/>
    <mergeCell ref="A56:C56"/>
    <mergeCell ref="A62:C62"/>
    <mergeCell ref="A189:C189"/>
    <mergeCell ref="A196:C196"/>
    <mergeCell ref="A184:C184"/>
    <mergeCell ref="A172:C172"/>
    <mergeCell ref="A175:C175"/>
    <mergeCell ref="A168:C168"/>
    <mergeCell ref="A162:C162"/>
    <mergeCell ref="A158:C158"/>
    <mergeCell ref="A73:C73"/>
    <mergeCell ref="A123:C123"/>
    <mergeCell ref="A133:C133"/>
    <mergeCell ref="A143:C143"/>
    <mergeCell ref="A151:C151"/>
    <mergeCell ref="A152:C152"/>
    <mergeCell ref="A76:C76"/>
    <mergeCell ref="A84:C84"/>
    <mergeCell ref="A87:C87"/>
    <mergeCell ref="A98:C98"/>
    <mergeCell ref="A117:C117"/>
    <mergeCell ref="A103:C103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N50"/>
  <sheetViews>
    <sheetView showGridLines="0" view="pageBreakPreview" topLeftCell="A26" zoomScale="55" zoomScaleNormal="70" zoomScaleSheetLayoutView="55" workbookViewId="0">
      <selection activeCell="J52" sqref="J52"/>
    </sheetView>
  </sheetViews>
  <sheetFormatPr defaultRowHeight="20.25"/>
  <cols>
    <col min="1" max="1" width="16.5703125" style="62" customWidth="1"/>
    <col min="2" max="2" width="20.7109375" style="62" customWidth="1"/>
    <col min="3" max="9" width="13.7109375" style="436" customWidth="1"/>
    <col min="10" max="10" width="13.7109375" style="437" customWidth="1"/>
    <col min="11" max="11" width="15.7109375" style="452" customWidth="1"/>
    <col min="12" max="28" width="15.7109375" style="67" customWidth="1"/>
    <col min="29" max="31" width="15.7109375" style="17" customWidth="1"/>
    <col min="32" max="32" width="15.7109375" style="87" customWidth="1"/>
    <col min="33" max="34" width="15.7109375" style="17" customWidth="1"/>
    <col min="35" max="35" width="19.140625" style="17" customWidth="1"/>
    <col min="36" max="36" width="9.140625" style="17" customWidth="1"/>
    <col min="37" max="37" width="13.7109375" style="17" customWidth="1"/>
    <col min="38" max="16384" width="9.140625" style="17"/>
  </cols>
  <sheetData>
    <row r="1" spans="1:40" ht="24.75" customHeight="1">
      <c r="A1" s="426"/>
      <c r="B1" s="427"/>
      <c r="C1" s="428"/>
      <c r="D1" s="428"/>
      <c r="E1" s="429"/>
      <c r="F1" s="429"/>
      <c r="G1" s="429"/>
      <c r="H1" s="429"/>
      <c r="I1" s="429"/>
      <c r="J1" s="430"/>
      <c r="K1" s="2528"/>
      <c r="L1" s="252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2528" t="s">
        <v>983</v>
      </c>
      <c r="AA1" s="68"/>
      <c r="AB1" s="68"/>
      <c r="AI1" s="37"/>
    </row>
    <row r="2" spans="1:40" ht="24.75" customHeight="1">
      <c r="A2" s="426"/>
      <c r="B2" s="427"/>
      <c r="C2" s="413"/>
      <c r="D2" s="413"/>
      <c r="E2" s="431"/>
      <c r="F2" s="431"/>
      <c r="G2" s="431"/>
      <c r="H2" s="431"/>
      <c r="I2" s="431"/>
      <c r="J2" s="430"/>
      <c r="K2" s="2528"/>
      <c r="L2" s="252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2528"/>
      <c r="AA2" s="68" t="s">
        <v>200</v>
      </c>
      <c r="AB2" s="68" t="s">
        <v>201</v>
      </c>
      <c r="AC2" s="45" t="s">
        <v>195</v>
      </c>
      <c r="AD2" s="45" t="s">
        <v>196</v>
      </c>
      <c r="AE2" s="45" t="s">
        <v>197</v>
      </c>
      <c r="AF2" s="88" t="s">
        <v>199</v>
      </c>
      <c r="AG2" s="45" t="s">
        <v>198</v>
      </c>
      <c r="AH2" s="45"/>
    </row>
    <row r="3" spans="1:40" ht="25.5" customHeight="1">
      <c r="A3" s="432"/>
      <c r="B3" s="432"/>
      <c r="C3" s="432"/>
      <c r="D3" s="432"/>
      <c r="E3" s="432"/>
      <c r="F3" s="432"/>
      <c r="G3" s="432"/>
      <c r="H3" s="432"/>
      <c r="I3" s="432"/>
      <c r="J3" s="432"/>
      <c r="K3" s="448"/>
      <c r="L3" s="446"/>
      <c r="M3" s="446"/>
      <c r="N3" s="446"/>
      <c r="O3" s="446"/>
      <c r="P3" s="446"/>
      <c r="Q3" s="446"/>
      <c r="R3" s="446"/>
      <c r="S3" s="446"/>
      <c r="T3" s="446"/>
      <c r="U3" s="69"/>
      <c r="V3" s="69"/>
      <c r="W3" s="69"/>
      <c r="X3" s="69"/>
      <c r="Y3" s="69"/>
      <c r="Z3" s="51" t="e">
        <f>SUM(Z5:Z50)</f>
        <v>#REF!</v>
      </c>
      <c r="AA3" s="51" t="e">
        <f>SUM(AA5:AA50)</f>
        <v>#REF!</v>
      </c>
      <c r="AB3" s="51" t="e">
        <f>SUM(AB5:AB50)</f>
        <v>#REF!</v>
      </c>
    </row>
    <row r="4" spans="1:40" ht="22.5" customHeight="1">
      <c r="A4" s="433"/>
      <c r="B4" s="433"/>
      <c r="C4" s="433"/>
      <c r="D4" s="433"/>
      <c r="E4" s="433"/>
      <c r="F4" s="433"/>
      <c r="G4" s="433"/>
      <c r="H4" s="433"/>
      <c r="I4" s="433"/>
      <c r="J4" s="433"/>
      <c r="K4" s="450"/>
      <c r="L4" s="423"/>
      <c r="M4" s="423"/>
      <c r="N4" s="423"/>
      <c r="O4" s="423"/>
      <c r="P4" s="423"/>
      <c r="Q4" s="423"/>
      <c r="R4" s="423"/>
      <c r="S4" s="423"/>
      <c r="T4" s="423"/>
      <c r="U4" s="70"/>
      <c r="V4" s="70"/>
      <c r="W4" s="70"/>
      <c r="X4" s="70"/>
      <c r="Y4" s="70"/>
      <c r="Z4" s="70"/>
      <c r="AA4" s="70"/>
      <c r="AB4" s="70"/>
    </row>
    <row r="5" spans="1:40" ht="21" customHeight="1">
      <c r="A5" s="434"/>
      <c r="B5" s="434"/>
      <c r="C5" s="434"/>
      <c r="D5" s="434"/>
      <c r="E5" s="434"/>
      <c r="F5" s="434"/>
      <c r="G5" s="434"/>
      <c r="H5" s="434"/>
      <c r="I5" s="434"/>
      <c r="J5" s="434"/>
      <c r="K5" s="449"/>
      <c r="L5" s="44"/>
      <c r="M5" s="17"/>
      <c r="N5" s="17"/>
      <c r="O5" s="17"/>
      <c r="P5" s="17"/>
      <c r="Q5" s="17"/>
      <c r="R5" s="17"/>
      <c r="S5" s="17"/>
      <c r="T5" s="17"/>
      <c r="U5" s="44"/>
      <c r="V5" s="44"/>
      <c r="W5" s="44"/>
      <c r="X5" s="44"/>
      <c r="Y5" s="44"/>
      <c r="Z5" s="61"/>
      <c r="AA5" s="62"/>
      <c r="AB5" s="62"/>
      <c r="AC5" s="42"/>
      <c r="AD5" s="42"/>
      <c r="AE5" s="42"/>
      <c r="AI5" s="36"/>
    </row>
    <row r="6" spans="1:40" ht="12.75" customHeight="1">
      <c r="A6" s="420"/>
      <c r="B6" s="420"/>
      <c r="C6" s="413"/>
      <c r="D6" s="413"/>
      <c r="E6" s="79"/>
      <c r="F6" s="419"/>
      <c r="G6" s="414"/>
      <c r="H6" s="415"/>
      <c r="I6" s="414"/>
      <c r="J6" s="416"/>
      <c r="K6" s="449"/>
      <c r="L6" s="44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44"/>
      <c r="Y6" s="17"/>
      <c r="Z6" s="61" t="e">
        <f>J6*#REF!</f>
        <v>#REF!</v>
      </c>
      <c r="AA6" s="62" t="e">
        <f>IF(OR(AF6="",#REF!=""),0,#REF!*AF6)</f>
        <v>#REF!</v>
      </c>
      <c r="AB6" s="62" t="e">
        <f>IF(OR(AG6="",#REF!=""),0,#REF!*AG6)</f>
        <v>#REF!</v>
      </c>
      <c r="AC6" s="109">
        <v>1055</v>
      </c>
      <c r="AD6" s="109">
        <v>1805</v>
      </c>
      <c r="AE6" s="109">
        <v>855</v>
      </c>
      <c r="AF6" s="87">
        <f>(AC6/1000)*(AD6/1000)*(AE6/1000)</f>
        <v>1.6281551249999997</v>
      </c>
      <c r="AG6" s="110">
        <v>234</v>
      </c>
      <c r="AH6" s="37"/>
      <c r="AI6" s="36"/>
      <c r="AN6" s="63"/>
    </row>
    <row r="7" spans="1:40" ht="12.75" customHeight="1">
      <c r="A7" s="420"/>
      <c r="B7" s="420"/>
      <c r="C7" s="413"/>
      <c r="D7" s="413"/>
      <c r="E7" s="79"/>
      <c r="F7" s="419"/>
      <c r="G7" s="414"/>
      <c r="H7" s="415"/>
      <c r="I7" s="414"/>
      <c r="J7" s="416"/>
      <c r="K7" s="449"/>
      <c r="L7" s="44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44"/>
      <c r="Y7" s="17"/>
      <c r="Z7" s="61" t="e">
        <f>J7*#REF!</f>
        <v>#REF!</v>
      </c>
      <c r="AA7" s="62" t="e">
        <f>IF(OR(AF7="",#REF!=""),0,#REF!*AF7)</f>
        <v>#REF!</v>
      </c>
      <c r="AB7" s="62" t="e">
        <f>IF(OR(AG7="",#REF!=""),0,#REF!*AG7)</f>
        <v>#REF!</v>
      </c>
      <c r="AC7" s="109">
        <v>1055</v>
      </c>
      <c r="AD7" s="109">
        <v>1805</v>
      </c>
      <c r="AE7" s="109">
        <v>855</v>
      </c>
      <c r="AF7" s="87">
        <f>(AC7/1000)*(AD7/1000)*(AE7/1000)</f>
        <v>1.6281551249999997</v>
      </c>
      <c r="AG7" s="110">
        <v>234</v>
      </c>
      <c r="AH7" s="37"/>
      <c r="AI7" s="36"/>
      <c r="AN7" s="63"/>
    </row>
    <row r="8" spans="1:40" ht="12.75" customHeight="1">
      <c r="A8" s="420"/>
      <c r="B8" s="420"/>
      <c r="C8" s="413"/>
      <c r="D8" s="413"/>
      <c r="E8" s="79"/>
      <c r="F8" s="419"/>
      <c r="G8" s="414"/>
      <c r="H8" s="415"/>
      <c r="I8" s="414"/>
      <c r="J8" s="416"/>
      <c r="K8" s="449"/>
      <c r="L8" s="44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44"/>
      <c r="Y8" s="17"/>
      <c r="Z8" s="61" t="e">
        <f>J8*#REF!</f>
        <v>#REF!</v>
      </c>
      <c r="AA8" s="62" t="e">
        <f>IF(OR(AF8="",#REF!=""),0,#REF!*AF8)</f>
        <v>#REF!</v>
      </c>
      <c r="AB8" s="62" t="e">
        <f>IF(OR(AG8="",#REF!=""),0,#REF!*AG8)</f>
        <v>#REF!</v>
      </c>
      <c r="AC8" s="109">
        <v>1055</v>
      </c>
      <c r="AD8" s="109">
        <v>1805</v>
      </c>
      <c r="AE8" s="109">
        <v>855</v>
      </c>
      <c r="AF8" s="87">
        <f t="shared" ref="AF8:AF13" si="0">(AC8/1000)*(AD8/1000)*(AE8/1000)</f>
        <v>1.6281551249999997</v>
      </c>
      <c r="AG8" s="110">
        <v>252</v>
      </c>
      <c r="AH8" s="37"/>
      <c r="AI8" s="36"/>
      <c r="AN8" s="63"/>
    </row>
    <row r="9" spans="1:40" ht="12.75" customHeight="1">
      <c r="A9" s="420"/>
      <c r="B9" s="420"/>
      <c r="C9" s="413"/>
      <c r="D9" s="413"/>
      <c r="E9" s="79"/>
      <c r="F9" s="419"/>
      <c r="G9" s="414"/>
      <c r="H9" s="415"/>
      <c r="I9" s="414"/>
      <c r="J9" s="416"/>
      <c r="K9" s="449"/>
      <c r="L9" s="44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44"/>
      <c r="Y9" s="17"/>
      <c r="Z9" s="61" t="e">
        <f>J9*#REF!</f>
        <v>#REF!</v>
      </c>
      <c r="AA9" s="62" t="e">
        <f>IF(OR(AF9="",#REF!=""),0,#REF!*AF9)</f>
        <v>#REF!</v>
      </c>
      <c r="AB9" s="62" t="e">
        <f>IF(OR(AG9="",#REF!=""),0,#REF!*AG9)</f>
        <v>#REF!</v>
      </c>
      <c r="AC9" s="109">
        <v>1405</v>
      </c>
      <c r="AD9" s="109">
        <v>1805</v>
      </c>
      <c r="AE9" s="109">
        <v>855</v>
      </c>
      <c r="AF9" s="87">
        <f t="shared" si="0"/>
        <v>2.168301375</v>
      </c>
      <c r="AG9" s="110">
        <v>315</v>
      </c>
      <c r="AH9" s="37"/>
      <c r="AI9" s="36"/>
      <c r="AN9" s="63"/>
    </row>
    <row r="10" spans="1:40" ht="12.75" customHeight="1">
      <c r="A10" s="420"/>
      <c r="B10" s="420"/>
      <c r="C10" s="413"/>
      <c r="D10" s="413"/>
      <c r="E10" s="79"/>
      <c r="F10" s="419"/>
      <c r="G10" s="414"/>
      <c r="H10" s="415"/>
      <c r="I10" s="414"/>
      <c r="J10" s="416"/>
      <c r="K10" s="449"/>
      <c r="L10" s="44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44"/>
      <c r="Y10" s="17"/>
      <c r="Z10" s="61" t="e">
        <f>J10*#REF!</f>
        <v>#REF!</v>
      </c>
      <c r="AA10" s="62" t="e">
        <f>IF(OR(AF10="",#REF!=""),0,#REF!*AF10)</f>
        <v>#REF!</v>
      </c>
      <c r="AB10" s="62" t="e">
        <f>IF(OR(AG10="",#REF!=""),0,#REF!*AG10)</f>
        <v>#REF!</v>
      </c>
      <c r="AC10" s="109">
        <v>1405</v>
      </c>
      <c r="AD10" s="109">
        <v>1805</v>
      </c>
      <c r="AE10" s="109">
        <v>855</v>
      </c>
      <c r="AF10" s="87">
        <f t="shared" si="0"/>
        <v>2.168301375</v>
      </c>
      <c r="AG10" s="110">
        <v>315</v>
      </c>
      <c r="AH10" s="37"/>
      <c r="AI10" s="36"/>
      <c r="AN10" s="63"/>
    </row>
    <row r="11" spans="1:40" ht="12.75" customHeight="1">
      <c r="A11" s="420"/>
      <c r="B11" s="420"/>
      <c r="C11" s="413"/>
      <c r="D11" s="413"/>
      <c r="E11" s="79"/>
      <c r="F11" s="419"/>
      <c r="G11" s="414"/>
      <c r="H11" s="415"/>
      <c r="I11" s="414"/>
      <c r="J11" s="416"/>
      <c r="K11" s="449"/>
      <c r="L11" s="44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44"/>
      <c r="Y11" s="17"/>
      <c r="Z11" s="61" t="e">
        <f>J11*#REF!</f>
        <v>#REF!</v>
      </c>
      <c r="AA11" s="62" t="e">
        <f>IF(OR(AF11="",#REF!=""),0,#REF!*AF11)</f>
        <v>#REF!</v>
      </c>
      <c r="AB11" s="62" t="e">
        <f>IF(OR(AG11="",#REF!=""),0,#REF!*AG11)</f>
        <v>#REF!</v>
      </c>
      <c r="AC11" s="109">
        <v>1405</v>
      </c>
      <c r="AD11" s="109">
        <v>1805</v>
      </c>
      <c r="AE11" s="109">
        <v>855</v>
      </c>
      <c r="AF11" s="87">
        <f t="shared" si="0"/>
        <v>2.168301375</v>
      </c>
      <c r="AG11" s="110">
        <v>323</v>
      </c>
      <c r="AH11" s="37"/>
      <c r="AI11" s="36"/>
      <c r="AN11" s="63"/>
    </row>
    <row r="12" spans="1:40" ht="12.75" customHeight="1">
      <c r="A12" s="420"/>
      <c r="B12" s="420"/>
      <c r="C12" s="413"/>
      <c r="D12" s="413"/>
      <c r="E12" s="79"/>
      <c r="F12" s="419"/>
      <c r="G12" s="414"/>
      <c r="H12" s="415"/>
      <c r="I12" s="414"/>
      <c r="J12" s="416"/>
      <c r="K12" s="449"/>
      <c r="L12" s="44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44"/>
      <c r="Y12" s="17"/>
      <c r="Z12" s="61"/>
      <c r="AA12" s="62"/>
      <c r="AB12" s="62"/>
      <c r="AC12" s="109"/>
      <c r="AD12" s="109"/>
      <c r="AE12" s="109"/>
      <c r="AG12" s="110"/>
      <c r="AH12" s="37"/>
      <c r="AI12" s="36"/>
      <c r="AN12" s="63"/>
    </row>
    <row r="13" spans="1:40" ht="12.75" customHeight="1" thickBot="1">
      <c r="A13" s="420"/>
      <c r="B13" s="420"/>
      <c r="C13" s="413"/>
      <c r="D13" s="413"/>
      <c r="E13" s="79"/>
      <c r="F13" s="419"/>
      <c r="G13" s="414"/>
      <c r="H13" s="415"/>
      <c r="I13" s="414"/>
      <c r="J13" s="416"/>
      <c r="K13" s="449"/>
      <c r="L13" s="44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44"/>
      <c r="Y13" s="17"/>
      <c r="Z13" s="61" t="e">
        <f>J13*#REF!</f>
        <v>#REF!</v>
      </c>
      <c r="AA13" s="62" t="e">
        <f>IF(OR(AF13="",#REF!=""),0,#REF!*AF13)</f>
        <v>#REF!</v>
      </c>
      <c r="AB13" s="62" t="e">
        <f>IF(OR(AG13="",#REF!=""),0,#REF!*AG13)</f>
        <v>#REF!</v>
      </c>
      <c r="AC13" s="109">
        <v>1405</v>
      </c>
      <c r="AD13" s="109">
        <v>1805</v>
      </c>
      <c r="AE13" s="109">
        <v>855</v>
      </c>
      <c r="AF13" s="87">
        <f t="shared" si="0"/>
        <v>2.168301375</v>
      </c>
      <c r="AG13" s="110">
        <v>358</v>
      </c>
      <c r="AH13" s="37"/>
      <c r="AI13" s="36"/>
      <c r="AN13" s="63"/>
    </row>
    <row r="14" spans="1:40" ht="44.25" customHeight="1">
      <c r="A14" s="434"/>
      <c r="B14" s="434"/>
      <c r="C14" s="4263" t="s">
        <v>2133</v>
      </c>
      <c r="D14" s="4264"/>
      <c r="E14" s="4265" t="s">
        <v>2120</v>
      </c>
      <c r="F14" s="4265"/>
      <c r="G14" s="4265"/>
      <c r="H14" s="4265"/>
      <c r="I14" s="4265"/>
      <c r="J14" s="439" t="s">
        <v>2135</v>
      </c>
      <c r="K14" s="451"/>
      <c r="L14" s="447"/>
      <c r="M14" s="447"/>
      <c r="N14" s="447"/>
      <c r="O14" s="447"/>
      <c r="P14" s="447"/>
      <c r="Q14" s="447"/>
      <c r="R14" s="447"/>
      <c r="S14" s="447"/>
      <c r="T14" s="447"/>
      <c r="U14" s="71"/>
      <c r="V14" s="71"/>
      <c r="W14" s="44"/>
      <c r="X14" s="44"/>
      <c r="Y14" s="71"/>
      <c r="Z14" s="61"/>
      <c r="AA14" s="62"/>
      <c r="AB14" s="62"/>
      <c r="AH14" s="37"/>
      <c r="AI14" s="36"/>
      <c r="AN14" s="63"/>
    </row>
    <row r="15" spans="1:40" ht="12.75" customHeight="1">
      <c r="A15" s="420"/>
      <c r="B15" s="420"/>
      <c r="C15" s="4266" t="s">
        <v>2121</v>
      </c>
      <c r="D15" s="4267"/>
      <c r="E15" s="4268" t="s">
        <v>2122</v>
      </c>
      <c r="F15" s="4268"/>
      <c r="G15" s="4268"/>
      <c r="H15" s="4268"/>
      <c r="I15" s="4268"/>
      <c r="J15" s="4269"/>
      <c r="K15" s="4280">
        <v>13800</v>
      </c>
      <c r="L15" s="447"/>
      <c r="M15" s="447"/>
      <c r="N15" s="447"/>
      <c r="O15" s="447"/>
      <c r="P15" s="447"/>
      <c r="Q15" s="447"/>
      <c r="R15" s="447"/>
      <c r="S15" s="447"/>
      <c r="T15" s="447"/>
      <c r="U15" s="71"/>
      <c r="V15" s="71"/>
      <c r="W15" s="44"/>
      <c r="X15" s="44"/>
      <c r="Y15" s="71"/>
      <c r="Z15" s="61" t="e">
        <f>J15*#REF!</f>
        <v>#REF!</v>
      </c>
      <c r="AA15" s="62" t="e">
        <f>IF(OR(AF15="",#REF!=""),0,#REF!*AF15)</f>
        <v>#REF!</v>
      </c>
      <c r="AB15" s="62" t="e">
        <f>IF(OR(AG15="",#REF!=""),0,#REF!*AG15)</f>
        <v>#REF!</v>
      </c>
      <c r="AC15" s="110">
        <v>1450</v>
      </c>
      <c r="AD15" s="110">
        <v>1785</v>
      </c>
      <c r="AE15" s="110">
        <v>560</v>
      </c>
      <c r="AF15" s="87">
        <f>(AC15/1000)*(AD15/1000)*(AE15/1000)</f>
        <v>1.4494200000000002</v>
      </c>
      <c r="AG15" s="110">
        <v>260</v>
      </c>
      <c r="AH15" s="37"/>
      <c r="AI15" s="36"/>
      <c r="AN15" s="63"/>
    </row>
    <row r="16" spans="1:40" ht="12.75" customHeight="1">
      <c r="A16" s="420"/>
      <c r="B16" s="420"/>
      <c r="C16" s="4266"/>
      <c r="D16" s="4267"/>
      <c r="E16" s="4268"/>
      <c r="F16" s="4268"/>
      <c r="G16" s="4268"/>
      <c r="H16" s="4268"/>
      <c r="I16" s="4268"/>
      <c r="J16" s="4270"/>
      <c r="K16" s="4280"/>
      <c r="L16" s="447"/>
      <c r="M16" s="447"/>
      <c r="N16" s="447"/>
      <c r="O16" s="447"/>
      <c r="P16" s="447"/>
      <c r="Q16" s="447"/>
      <c r="R16" s="447"/>
      <c r="S16" s="447"/>
      <c r="T16" s="447"/>
      <c r="U16" s="71"/>
      <c r="V16" s="71"/>
      <c r="W16" s="44"/>
      <c r="X16" s="44"/>
      <c r="Y16" s="71"/>
      <c r="Z16" s="61" t="e">
        <f>J16*#REF!</f>
        <v>#REF!</v>
      </c>
      <c r="AA16" s="62" t="e">
        <f>IF(OR(AF16="",#REF!=""),0,#REF!*AF16)</f>
        <v>#REF!</v>
      </c>
      <c r="AB16" s="62" t="e">
        <f>IF(OR(AG16="",#REF!=""),0,#REF!*AG16)</f>
        <v>#REF!</v>
      </c>
      <c r="AC16" s="110">
        <v>1450</v>
      </c>
      <c r="AD16" s="110">
        <v>1785</v>
      </c>
      <c r="AE16" s="110">
        <v>560</v>
      </c>
      <c r="AF16" s="87">
        <f>(AC16/1000)*(AD16/1000)*(AE16/1000)</f>
        <v>1.4494200000000002</v>
      </c>
      <c r="AG16" s="110">
        <v>290</v>
      </c>
      <c r="AH16" s="37"/>
      <c r="AI16" s="36"/>
      <c r="AN16" s="63"/>
    </row>
    <row r="17" spans="1:40" ht="23.1" customHeight="1">
      <c r="A17" s="420"/>
      <c r="B17" s="420"/>
      <c r="C17" s="4266"/>
      <c r="D17" s="4267"/>
      <c r="E17" s="4268"/>
      <c r="F17" s="4268"/>
      <c r="G17" s="4268"/>
      <c r="H17" s="4268"/>
      <c r="I17" s="4268"/>
      <c r="J17" s="4270"/>
      <c r="K17" s="4280"/>
      <c r="L17" s="447">
        <f>KZT!I3</f>
        <v>6.16</v>
      </c>
      <c r="M17" s="447">
        <f>K15*L17</f>
        <v>85008</v>
      </c>
      <c r="N17" s="447">
        <v>1.45</v>
      </c>
      <c r="O17" s="447">
        <f>M17*N17</f>
        <v>123261.59999999999</v>
      </c>
      <c r="P17" s="447">
        <v>1.1200000000000001</v>
      </c>
      <c r="Q17" s="447">
        <f>O17*P17</f>
        <v>138052.992</v>
      </c>
      <c r="R17" s="447"/>
      <c r="S17" s="447"/>
      <c r="T17" s="447"/>
      <c r="U17" s="71"/>
      <c r="V17" s="71"/>
      <c r="W17" s="44"/>
      <c r="X17" s="44"/>
      <c r="Y17" s="71"/>
      <c r="Z17" s="61" t="e">
        <f>J17*#REF!</f>
        <v>#REF!</v>
      </c>
      <c r="AA17" s="62" t="e">
        <f>IF(OR(AF17="",#REF!=""),0,#REF!*AF17)</f>
        <v>#REF!</v>
      </c>
      <c r="AB17" s="62" t="e">
        <f>IF(OR(AG17="",#REF!=""),0,#REF!*AG17)</f>
        <v>#REF!</v>
      </c>
      <c r="AC17" s="110">
        <v>2002</v>
      </c>
      <c r="AD17" s="110">
        <v>1787</v>
      </c>
      <c r="AE17" s="110">
        <v>810</v>
      </c>
      <c r="AF17" s="87">
        <f t="shared" ref="AF17:AF24" si="1">(AC17/1000)*(AD17/1000)*(AE17/1000)</f>
        <v>2.8978349399999996</v>
      </c>
      <c r="AG17" s="110">
        <v>485</v>
      </c>
      <c r="AH17" s="37"/>
      <c r="AI17" s="36"/>
      <c r="AN17" s="63"/>
    </row>
    <row r="18" spans="1:40" ht="23.1" customHeight="1">
      <c r="A18" s="420"/>
      <c r="B18" s="420"/>
      <c r="C18" s="4266"/>
      <c r="D18" s="4267"/>
      <c r="E18" s="4268"/>
      <c r="F18" s="4268"/>
      <c r="G18" s="4268"/>
      <c r="H18" s="4268"/>
      <c r="I18" s="4268"/>
      <c r="J18" s="4270"/>
      <c r="K18" s="4280"/>
      <c r="L18" s="447">
        <f>L17</f>
        <v>6.16</v>
      </c>
      <c r="M18" s="447"/>
      <c r="N18" s="447"/>
      <c r="O18" s="447"/>
      <c r="P18" s="447"/>
      <c r="Q18" s="447"/>
      <c r="R18" s="44"/>
      <c r="S18" s="44"/>
      <c r="T18" s="44"/>
      <c r="U18" s="44"/>
      <c r="V18" s="44"/>
      <c r="W18" s="44"/>
      <c r="X18" s="44"/>
      <c r="Y18" s="44"/>
      <c r="Z18" s="61" t="e">
        <f>J18*#REF!</f>
        <v>#REF!</v>
      </c>
      <c r="AA18" s="62" t="e">
        <f>IF(OR(AF18="",#REF!=""),0,#REF!*AF18)</f>
        <v>#REF!</v>
      </c>
      <c r="AB18" s="62" t="e">
        <f>IF(OR(AG18="",#REF!=""),0,#REF!*AG18)</f>
        <v>#REF!</v>
      </c>
      <c r="AC18" s="110">
        <v>1455</v>
      </c>
      <c r="AD18" s="110">
        <v>1790</v>
      </c>
      <c r="AE18" s="110">
        <v>830</v>
      </c>
      <c r="AF18" s="87">
        <f t="shared" si="1"/>
        <v>2.1616935000000002</v>
      </c>
      <c r="AG18" s="110">
        <v>375</v>
      </c>
      <c r="AH18" s="37"/>
      <c r="AI18" s="36"/>
      <c r="AN18" s="63"/>
    </row>
    <row r="19" spans="1:40" ht="23.1" customHeight="1">
      <c r="A19" s="420"/>
      <c r="B19" s="420"/>
      <c r="C19" s="4266"/>
      <c r="D19" s="4267"/>
      <c r="E19" s="4268"/>
      <c r="F19" s="4268"/>
      <c r="G19" s="4268"/>
      <c r="H19" s="4268"/>
      <c r="I19" s="4268"/>
      <c r="J19" s="4271"/>
      <c r="K19" s="4280"/>
      <c r="L19" s="447">
        <f t="shared" ref="L19:L45" si="2">L18</f>
        <v>6.16</v>
      </c>
      <c r="M19" s="447"/>
      <c r="N19" s="447"/>
      <c r="O19" s="447"/>
      <c r="P19" s="447"/>
      <c r="Q19" s="447"/>
      <c r="R19" s="44"/>
      <c r="S19" s="44"/>
      <c r="T19" s="44"/>
      <c r="U19" s="44"/>
      <c r="V19" s="44"/>
      <c r="W19" s="44"/>
      <c r="X19" s="44"/>
      <c r="Y19" s="44"/>
      <c r="Z19" s="61" t="e">
        <f>J19*#REF!</f>
        <v>#REF!</v>
      </c>
      <c r="AA19" s="62" t="e">
        <f>IF(OR(AF19="",#REF!=""),0,#REF!*AF19)</f>
        <v>#REF!</v>
      </c>
      <c r="AB19" s="62" t="e">
        <f>IF(OR(AG19="",#REF!=""),0,#REF!*AG19)</f>
        <v>#REF!</v>
      </c>
      <c r="AC19" s="110">
        <v>1650</v>
      </c>
      <c r="AD19" s="110">
        <v>1810</v>
      </c>
      <c r="AE19" s="110">
        <v>840</v>
      </c>
      <c r="AF19" s="87">
        <f t="shared" si="1"/>
        <v>2.5086599999999999</v>
      </c>
      <c r="AG19" s="110">
        <v>400</v>
      </c>
      <c r="AH19" s="37"/>
      <c r="AI19" s="36"/>
      <c r="AN19" s="63"/>
    </row>
    <row r="20" spans="1:40" ht="23.1" customHeight="1">
      <c r="A20" s="420"/>
      <c r="B20" s="420"/>
      <c r="C20" s="4266" t="s">
        <v>2123</v>
      </c>
      <c r="D20" s="4267"/>
      <c r="E20" s="4268" t="s">
        <v>2124</v>
      </c>
      <c r="F20" s="4268"/>
      <c r="G20" s="4268"/>
      <c r="H20" s="4268"/>
      <c r="I20" s="4268"/>
      <c r="J20" s="4269"/>
      <c r="K20" s="4280">
        <v>15300</v>
      </c>
      <c r="L20" s="447">
        <f t="shared" si="2"/>
        <v>6.16</v>
      </c>
      <c r="M20" s="447"/>
      <c r="N20" s="447"/>
      <c r="O20" s="447"/>
      <c r="P20" s="447"/>
      <c r="Q20" s="447"/>
      <c r="R20" s="44"/>
      <c r="S20" s="44"/>
      <c r="T20" s="44"/>
      <c r="U20" s="44"/>
      <c r="V20" s="44"/>
      <c r="W20" s="44"/>
      <c r="X20" s="44"/>
      <c r="Y20" s="44"/>
      <c r="Z20" s="61" t="e">
        <f>J20*#REF!</f>
        <v>#REF!</v>
      </c>
      <c r="AA20" s="62" t="e">
        <f>IF(OR(AF20="",#REF!=""),0,#REF!*AF20)</f>
        <v>#REF!</v>
      </c>
      <c r="AB20" s="62" t="e">
        <f>IF(OR(AG20="",#REF!=""),0,#REF!*AG20)</f>
        <v>#REF!</v>
      </c>
      <c r="AC20" s="110">
        <v>1650</v>
      </c>
      <c r="AD20" s="110">
        <v>1810</v>
      </c>
      <c r="AE20" s="110">
        <v>840</v>
      </c>
      <c r="AF20" s="87">
        <f t="shared" si="1"/>
        <v>2.5086599999999999</v>
      </c>
      <c r="AG20" s="110">
        <v>405</v>
      </c>
      <c r="AH20" s="37"/>
      <c r="AI20" s="36"/>
      <c r="AN20" s="63"/>
    </row>
    <row r="21" spans="1:40" ht="23.1" customHeight="1">
      <c r="A21" s="420"/>
      <c r="B21" s="420"/>
      <c r="C21" s="4266"/>
      <c r="D21" s="4267"/>
      <c r="E21" s="4268"/>
      <c r="F21" s="4268"/>
      <c r="G21" s="4268"/>
      <c r="H21" s="4268"/>
      <c r="I21" s="4268"/>
      <c r="J21" s="4270"/>
      <c r="K21" s="4280"/>
      <c r="L21" s="447">
        <f t="shared" si="2"/>
        <v>6.16</v>
      </c>
      <c r="M21" s="447"/>
      <c r="N21" s="447"/>
      <c r="O21" s="447"/>
      <c r="P21" s="447"/>
      <c r="Q21" s="447"/>
      <c r="R21" s="44"/>
      <c r="S21" s="44"/>
      <c r="T21" s="44"/>
      <c r="U21" s="44"/>
      <c r="V21" s="44"/>
      <c r="W21" s="44"/>
      <c r="X21" s="44"/>
      <c r="Y21" s="44"/>
      <c r="Z21" s="61" t="e">
        <f>J21*#REF!</f>
        <v>#REF!</v>
      </c>
      <c r="AA21" s="62" t="e">
        <f>IF(OR(AF21="",#REF!=""),0,#REF!*AF21)</f>
        <v>#REF!</v>
      </c>
      <c r="AB21" s="62" t="e">
        <f>IF(OR(AG21="",#REF!=""),0,#REF!*AG21)</f>
        <v>#REF!</v>
      </c>
      <c r="AC21" s="110">
        <v>2600</v>
      </c>
      <c r="AD21" s="110">
        <v>1800</v>
      </c>
      <c r="AE21" s="110">
        <v>825</v>
      </c>
      <c r="AF21" s="87">
        <f t="shared" si="1"/>
        <v>3.8610000000000002</v>
      </c>
      <c r="AG21" s="110">
        <v>590</v>
      </c>
      <c r="AH21" s="37"/>
      <c r="AI21" s="36"/>
      <c r="AN21" s="63"/>
    </row>
    <row r="22" spans="1:40" ht="23.1" customHeight="1">
      <c r="A22" s="420"/>
      <c r="B22" s="420"/>
      <c r="C22" s="4266"/>
      <c r="D22" s="4267"/>
      <c r="E22" s="4268"/>
      <c r="F22" s="4268"/>
      <c r="G22" s="4268"/>
      <c r="H22" s="4268"/>
      <c r="I22" s="4268"/>
      <c r="J22" s="4270"/>
      <c r="K22" s="4280"/>
      <c r="L22" s="447">
        <f t="shared" si="2"/>
        <v>6.16</v>
      </c>
      <c r="M22" s="447">
        <f>K20*L22</f>
        <v>94248</v>
      </c>
      <c r="N22" s="447">
        <v>1.45</v>
      </c>
      <c r="O22" s="447">
        <f>M22*N22</f>
        <v>136659.6</v>
      </c>
      <c r="P22" s="447">
        <v>1.1200000000000001</v>
      </c>
      <c r="Q22" s="447">
        <f>O22*P22</f>
        <v>153058.75200000001</v>
      </c>
      <c r="R22" s="44"/>
      <c r="S22" s="44"/>
      <c r="T22" s="44"/>
      <c r="U22" s="44"/>
      <c r="V22" s="44"/>
      <c r="W22" s="44"/>
      <c r="X22" s="44"/>
      <c r="Y22" s="44"/>
      <c r="Z22" s="61" t="e">
        <f>J22*#REF!</f>
        <v>#REF!</v>
      </c>
      <c r="AA22" s="62" t="e">
        <f>IF(OR(AF22="",#REF!=""),0,#REF!*AF22)</f>
        <v>#REF!</v>
      </c>
      <c r="AB22" s="62" t="e">
        <f>IF(OR(AG22="",#REF!=""),0,#REF!*AG22)</f>
        <v>#REF!</v>
      </c>
      <c r="AC22" s="110">
        <v>2600</v>
      </c>
      <c r="AD22" s="110">
        <v>1800</v>
      </c>
      <c r="AE22" s="110">
        <v>825</v>
      </c>
      <c r="AF22" s="87">
        <f t="shared" si="1"/>
        <v>3.8610000000000002</v>
      </c>
      <c r="AG22" s="110">
        <v>590</v>
      </c>
      <c r="AH22" s="37"/>
      <c r="AI22" s="36"/>
      <c r="AN22" s="63"/>
    </row>
    <row r="23" spans="1:40" ht="23.1" customHeight="1">
      <c r="A23" s="417"/>
      <c r="B23" s="417"/>
      <c r="C23" s="4266"/>
      <c r="D23" s="4267"/>
      <c r="E23" s="4268"/>
      <c r="F23" s="4268"/>
      <c r="G23" s="4268"/>
      <c r="H23" s="4268"/>
      <c r="I23" s="4268"/>
      <c r="J23" s="4270"/>
      <c r="K23" s="4280"/>
      <c r="L23" s="447">
        <f t="shared" si="2"/>
        <v>6.16</v>
      </c>
      <c r="M23" s="447"/>
      <c r="N23" s="447"/>
      <c r="O23" s="447"/>
      <c r="P23" s="447"/>
      <c r="Q23" s="447"/>
      <c r="R23" s="44"/>
      <c r="S23" s="44"/>
      <c r="T23" s="44"/>
      <c r="U23" s="44"/>
      <c r="V23" s="44"/>
      <c r="W23" s="44"/>
      <c r="X23" s="44"/>
      <c r="Y23" s="44"/>
      <c r="Z23" s="61" t="e">
        <f>J23*#REF!</f>
        <v>#REF!</v>
      </c>
      <c r="AA23" s="62" t="e">
        <f>IF(OR(AF23="",#REF!=""),0,#REF!*AF23)</f>
        <v>#REF!</v>
      </c>
      <c r="AB23" s="62" t="e">
        <f>IF(OR(AG23="",#REF!=""),0,#REF!*AG23)</f>
        <v>#REF!</v>
      </c>
      <c r="AC23" s="110">
        <v>2600</v>
      </c>
      <c r="AD23" s="110">
        <v>1800</v>
      </c>
      <c r="AE23" s="110">
        <v>825</v>
      </c>
      <c r="AF23" s="87">
        <f t="shared" si="1"/>
        <v>3.8610000000000002</v>
      </c>
      <c r="AG23" s="110">
        <v>635</v>
      </c>
      <c r="AH23" s="37"/>
      <c r="AI23" s="36"/>
      <c r="AN23" s="63"/>
    </row>
    <row r="24" spans="1:40" ht="23.1" customHeight="1">
      <c r="A24" s="417"/>
      <c r="B24" s="417"/>
      <c r="C24" s="4266"/>
      <c r="D24" s="4267"/>
      <c r="E24" s="4268"/>
      <c r="F24" s="4268"/>
      <c r="G24" s="4268"/>
      <c r="H24" s="4268"/>
      <c r="I24" s="4268"/>
      <c r="J24" s="4271"/>
      <c r="K24" s="4280"/>
      <c r="L24" s="447">
        <f t="shared" si="2"/>
        <v>6.16</v>
      </c>
      <c r="M24" s="447"/>
      <c r="N24" s="447"/>
      <c r="O24" s="447"/>
      <c r="P24" s="447"/>
      <c r="Q24" s="447"/>
      <c r="R24" s="44"/>
      <c r="S24" s="44"/>
      <c r="T24" s="44"/>
      <c r="U24" s="44"/>
      <c r="V24" s="44"/>
      <c r="W24" s="44"/>
      <c r="X24" s="44"/>
      <c r="Y24" s="44"/>
      <c r="Z24" s="61" t="e">
        <f>J24*#REF!</f>
        <v>#REF!</v>
      </c>
      <c r="AA24" s="62" t="e">
        <f>IF(OR(AF24="",#REF!=""),0,#REF!*AF24)</f>
        <v>#REF!</v>
      </c>
      <c r="AB24" s="62" t="e">
        <f>IF(OR(AG24="",#REF!=""),0,#REF!*AG24)</f>
        <v>#REF!</v>
      </c>
      <c r="AC24" s="110">
        <v>2600</v>
      </c>
      <c r="AD24" s="110">
        <v>1800</v>
      </c>
      <c r="AE24" s="110">
        <v>825</v>
      </c>
      <c r="AF24" s="87">
        <f t="shared" si="1"/>
        <v>3.8610000000000002</v>
      </c>
      <c r="AG24" s="110">
        <v>635</v>
      </c>
      <c r="AH24" s="37"/>
      <c r="AI24" s="36"/>
      <c r="AN24" s="63"/>
    </row>
    <row r="25" spans="1:40" ht="23.1" customHeight="1">
      <c r="A25" s="434"/>
      <c r="B25" s="434"/>
      <c r="C25" s="4266" t="s">
        <v>2125</v>
      </c>
      <c r="D25" s="4267"/>
      <c r="E25" s="4268" t="s">
        <v>2126</v>
      </c>
      <c r="F25" s="4268"/>
      <c r="G25" s="4268"/>
      <c r="H25" s="4268"/>
      <c r="I25" s="4268"/>
      <c r="J25" s="4275"/>
      <c r="K25" s="4280">
        <v>20400</v>
      </c>
      <c r="L25" s="447">
        <f t="shared" si="2"/>
        <v>6.16</v>
      </c>
      <c r="M25" s="447"/>
      <c r="N25" s="447"/>
      <c r="O25" s="447"/>
      <c r="P25" s="447"/>
      <c r="Q25" s="447"/>
      <c r="R25" s="44"/>
      <c r="S25" s="44"/>
      <c r="T25" s="44"/>
      <c r="U25" s="44"/>
      <c r="V25" s="44"/>
      <c r="W25" s="44"/>
      <c r="X25" s="44"/>
      <c r="Y25" s="44"/>
      <c r="Z25" s="61"/>
      <c r="AA25" s="62"/>
      <c r="AB25" s="62"/>
      <c r="AC25" s="42"/>
      <c r="AD25" s="42"/>
      <c r="AE25" s="42"/>
      <c r="AI25" s="36"/>
      <c r="AN25" s="63"/>
    </row>
    <row r="26" spans="1:40" ht="23.1" customHeight="1">
      <c r="A26" s="418"/>
      <c r="B26" s="418"/>
      <c r="C26" s="4266"/>
      <c r="D26" s="4267"/>
      <c r="E26" s="4268"/>
      <c r="F26" s="4268"/>
      <c r="G26" s="4268"/>
      <c r="H26" s="4268"/>
      <c r="I26" s="4268"/>
      <c r="J26" s="4276"/>
      <c r="K26" s="4280"/>
      <c r="L26" s="447">
        <f t="shared" si="2"/>
        <v>6.16</v>
      </c>
      <c r="M26" s="447"/>
      <c r="N26" s="447"/>
      <c r="O26" s="447"/>
      <c r="P26" s="447"/>
      <c r="Q26" s="447"/>
      <c r="R26" s="44"/>
      <c r="S26" s="44"/>
      <c r="T26" s="44"/>
      <c r="U26" s="44"/>
      <c r="V26" s="44"/>
      <c r="W26" s="44"/>
      <c r="X26" s="44"/>
      <c r="Y26" s="44"/>
      <c r="Z26" s="61" t="e">
        <f>J26*#REF!</f>
        <v>#REF!</v>
      </c>
      <c r="AA26" s="62" t="e">
        <f>IF(OR(AF26="",#REF!=""),0,#REF!*AF26)</f>
        <v>#REF!</v>
      </c>
      <c r="AB26" s="62" t="e">
        <f>IF(OR(AG26="",#REF!=""),0,#REF!*AG26)</f>
        <v>#REF!</v>
      </c>
      <c r="AC26" s="42">
        <v>1100</v>
      </c>
      <c r="AD26" s="42">
        <v>1120</v>
      </c>
      <c r="AE26" s="42">
        <v>435</v>
      </c>
      <c r="AF26" s="87">
        <f>(AC26/1000)*(AD26/1000)*(AE26/1000)</f>
        <v>0.53592000000000006</v>
      </c>
      <c r="AG26" s="110">
        <v>67</v>
      </c>
      <c r="AH26" s="110"/>
      <c r="AI26" s="36"/>
      <c r="AN26" s="63"/>
    </row>
    <row r="27" spans="1:40" ht="23.1" customHeight="1">
      <c r="A27" s="418"/>
      <c r="B27" s="418"/>
      <c r="C27" s="4266"/>
      <c r="D27" s="4267"/>
      <c r="E27" s="4268"/>
      <c r="F27" s="4268"/>
      <c r="G27" s="4268"/>
      <c r="H27" s="4268"/>
      <c r="I27" s="4268"/>
      <c r="J27" s="4276"/>
      <c r="K27" s="4280"/>
      <c r="L27" s="447">
        <f t="shared" si="2"/>
        <v>6.16</v>
      </c>
      <c r="M27" s="447">
        <f>K25*L27</f>
        <v>125664</v>
      </c>
      <c r="N27" s="447">
        <v>1.45</v>
      </c>
      <c r="O27" s="447">
        <f>M27*N27</f>
        <v>182212.8</v>
      </c>
      <c r="P27" s="447">
        <v>1.1200000000000001</v>
      </c>
      <c r="Q27" s="447">
        <f>O27*P27</f>
        <v>204078.33600000001</v>
      </c>
      <c r="R27" s="44"/>
      <c r="S27" s="44"/>
      <c r="T27" s="44"/>
      <c r="U27" s="44"/>
      <c r="V27" s="44"/>
      <c r="W27" s="44"/>
      <c r="X27" s="44"/>
      <c r="Y27" s="44"/>
      <c r="Z27" s="61" t="e">
        <f>J27*#REF!</f>
        <v>#REF!</v>
      </c>
      <c r="AA27" s="62" t="e">
        <f>IF(OR(AF27="",#REF!=""),0,#REF!*AF27)</f>
        <v>#REF!</v>
      </c>
      <c r="AB27" s="62" t="e">
        <f>IF(OR(AG27="",#REF!=""),0,#REF!*AG27)</f>
        <v>#REF!</v>
      </c>
      <c r="AC27" s="42">
        <v>1100</v>
      </c>
      <c r="AD27" s="42">
        <v>1120</v>
      </c>
      <c r="AE27" s="42">
        <v>435</v>
      </c>
      <c r="AF27" s="87">
        <f>(AC27/1000)*(AD27/1000)*(AE27/1000)</f>
        <v>0.53592000000000006</v>
      </c>
      <c r="AG27" s="110">
        <v>81</v>
      </c>
      <c r="AH27" s="110"/>
      <c r="AI27" s="36"/>
      <c r="AN27" s="63"/>
    </row>
    <row r="28" spans="1:40" ht="23.1" customHeight="1">
      <c r="A28" s="420"/>
      <c r="B28" s="420"/>
      <c r="C28" s="4266"/>
      <c r="D28" s="4267"/>
      <c r="E28" s="4268"/>
      <c r="F28" s="4268"/>
      <c r="G28" s="4268"/>
      <c r="H28" s="4268"/>
      <c r="I28" s="4268"/>
      <c r="J28" s="4276"/>
      <c r="K28" s="4280"/>
      <c r="L28" s="447">
        <f t="shared" si="2"/>
        <v>6.16</v>
      </c>
      <c r="M28" s="447"/>
      <c r="N28" s="447"/>
      <c r="O28" s="447"/>
      <c r="P28" s="447"/>
      <c r="Q28" s="447"/>
      <c r="R28" s="44"/>
      <c r="S28" s="44"/>
      <c r="T28" s="44"/>
      <c r="U28" s="44"/>
      <c r="V28" s="44"/>
      <c r="W28" s="44"/>
      <c r="X28" s="44"/>
      <c r="Y28" s="44"/>
      <c r="Z28" s="61" t="e">
        <f>J28*#REF!</f>
        <v>#REF!</v>
      </c>
      <c r="AA28" s="62" t="e">
        <f>IF(OR(AF28="",#REF!=""),0,#REF!*AF28)</f>
        <v>#REF!</v>
      </c>
      <c r="AB28" s="62" t="e">
        <f>IF(OR(AG28="",#REF!=""),0,#REF!*AG28)</f>
        <v>#REF!</v>
      </c>
      <c r="AC28" s="42">
        <v>1030</v>
      </c>
      <c r="AD28" s="42">
        <v>1456</v>
      </c>
      <c r="AE28" s="42">
        <v>435</v>
      </c>
      <c r="AF28" s="87">
        <f>(AC28/1000)*(AD28/1000)*(AE28/1000)</f>
        <v>0.65236079999999996</v>
      </c>
      <c r="AG28" s="110">
        <v>106</v>
      </c>
      <c r="AH28" s="110"/>
      <c r="AI28" s="36"/>
      <c r="AN28" s="63"/>
    </row>
    <row r="29" spans="1:40" ht="23.1" customHeight="1">
      <c r="A29" s="418"/>
      <c r="B29" s="418"/>
      <c r="C29" s="4266"/>
      <c r="D29" s="4267"/>
      <c r="E29" s="4268"/>
      <c r="F29" s="4268"/>
      <c r="G29" s="4268"/>
      <c r="H29" s="4268"/>
      <c r="I29" s="4268"/>
      <c r="J29" s="4276"/>
      <c r="K29" s="4280"/>
      <c r="L29" s="447">
        <f t="shared" si="2"/>
        <v>6.16</v>
      </c>
      <c r="M29" s="447"/>
      <c r="N29" s="447"/>
      <c r="O29" s="447"/>
      <c r="P29" s="447"/>
      <c r="Q29" s="447"/>
      <c r="R29" s="44"/>
      <c r="S29" s="44"/>
      <c r="T29" s="44"/>
      <c r="U29" s="44"/>
      <c r="V29" s="44"/>
      <c r="W29" s="44"/>
      <c r="X29" s="44"/>
      <c r="Y29" s="44"/>
      <c r="Z29" s="61" t="e">
        <f>J29*#REF!</f>
        <v>#REF!</v>
      </c>
      <c r="AA29" s="62" t="e">
        <f>IF(OR(AF29="",#REF!=""),0,#REF!*AF29)</f>
        <v>#REF!</v>
      </c>
      <c r="AB29" s="62" t="e">
        <f>IF(OR(AG29="",#REF!=""),0,#REF!*AG29)</f>
        <v>#REF!</v>
      </c>
      <c r="AC29" s="42">
        <v>1030</v>
      </c>
      <c r="AD29" s="42">
        <v>1456</v>
      </c>
      <c r="AE29" s="42">
        <v>435</v>
      </c>
      <c r="AF29" s="87">
        <f>(AC29/1000)*(AD29/1000)*(AE29/1000)</f>
        <v>0.65236079999999996</v>
      </c>
      <c r="AG29" s="110">
        <v>106</v>
      </c>
      <c r="AH29" s="110"/>
      <c r="AI29" s="36"/>
      <c r="AN29" s="63"/>
    </row>
    <row r="30" spans="1:40" ht="23.1" customHeight="1">
      <c r="A30" s="418"/>
      <c r="B30" s="418"/>
      <c r="C30" s="4266"/>
      <c r="D30" s="4267"/>
      <c r="E30" s="4268"/>
      <c r="F30" s="4268"/>
      <c r="G30" s="4268"/>
      <c r="H30" s="4268"/>
      <c r="I30" s="4268"/>
      <c r="J30" s="4276"/>
      <c r="K30" s="449"/>
      <c r="L30" s="447">
        <f t="shared" si="2"/>
        <v>6.16</v>
      </c>
      <c r="M30" s="447"/>
      <c r="N30" s="447"/>
      <c r="O30" s="447"/>
      <c r="P30" s="447"/>
      <c r="Q30" s="447"/>
      <c r="R30" s="44"/>
      <c r="S30" s="44"/>
      <c r="T30" s="44"/>
      <c r="U30" s="44"/>
      <c r="V30" s="44"/>
      <c r="W30" s="44"/>
      <c r="X30" s="44"/>
      <c r="Y30" s="44"/>
      <c r="Z30" s="61" t="e">
        <f>J30*#REF!</f>
        <v>#REF!</v>
      </c>
      <c r="AA30" s="62" t="e">
        <f>IF(OR(AF30="",#REF!=""),0,#REF!*AF30)</f>
        <v>#REF!</v>
      </c>
      <c r="AB30" s="62" t="e">
        <f>IF(OR(AG30="",#REF!=""),0,#REF!*AG30)</f>
        <v>#REF!</v>
      </c>
      <c r="AC30" s="42">
        <v>1030</v>
      </c>
      <c r="AD30" s="42">
        <v>1456</v>
      </c>
      <c r="AE30" s="42">
        <v>435</v>
      </c>
      <c r="AF30" s="87">
        <f>(AC30/1000)*(AD30/1000)*(AE30/1000)</f>
        <v>0.65236079999999996</v>
      </c>
      <c r="AG30" s="110">
        <v>111</v>
      </c>
      <c r="AH30" s="110"/>
      <c r="AI30" s="36"/>
      <c r="AN30" s="63"/>
    </row>
    <row r="31" spans="1:40" ht="23.1" customHeight="1" thickBot="1">
      <c r="A31" s="434"/>
      <c r="B31" s="434"/>
      <c r="C31" s="4272"/>
      <c r="D31" s="4273"/>
      <c r="E31" s="4274"/>
      <c r="F31" s="4274"/>
      <c r="G31" s="4274"/>
      <c r="H31" s="4274"/>
      <c r="I31" s="4274"/>
      <c r="J31" s="4277"/>
      <c r="K31" s="449"/>
      <c r="L31" s="447">
        <f t="shared" si="2"/>
        <v>6.16</v>
      </c>
      <c r="M31" s="447"/>
      <c r="N31" s="447"/>
      <c r="O31" s="447"/>
      <c r="P31" s="447"/>
      <c r="Q31" s="447"/>
      <c r="R31" s="44"/>
      <c r="S31" s="44"/>
      <c r="T31" s="44"/>
      <c r="U31" s="44"/>
      <c r="V31" s="44"/>
      <c r="W31" s="44"/>
      <c r="X31" s="44"/>
      <c r="Y31" s="44"/>
      <c r="Z31" s="61"/>
      <c r="AA31" s="62"/>
      <c r="AB31" s="62"/>
      <c r="AC31" s="42"/>
      <c r="AD31" s="42"/>
      <c r="AE31" s="42"/>
      <c r="AI31" s="36"/>
      <c r="AN31" s="63"/>
    </row>
    <row r="32" spans="1:40" s="47" customFormat="1" ht="23.1" customHeight="1" thickBot="1">
      <c r="A32" s="420"/>
      <c r="B32" s="420"/>
      <c r="C32" s="440"/>
      <c r="D32" s="440"/>
      <c r="E32" s="441"/>
      <c r="F32" s="442"/>
      <c r="G32" s="443"/>
      <c r="H32" s="444"/>
      <c r="I32" s="443"/>
      <c r="J32" s="445"/>
      <c r="K32" s="449"/>
      <c r="L32" s="447">
        <f t="shared" si="2"/>
        <v>6.16</v>
      </c>
      <c r="M32" s="447"/>
      <c r="N32" s="447"/>
      <c r="O32" s="447"/>
      <c r="P32" s="447"/>
      <c r="Q32" s="447"/>
      <c r="R32" s="44"/>
      <c r="S32" s="44"/>
      <c r="T32" s="44"/>
      <c r="U32" s="44"/>
      <c r="V32" s="44"/>
      <c r="W32" s="44"/>
      <c r="X32" s="44"/>
      <c r="Y32" s="44"/>
      <c r="Z32" s="61" t="e">
        <f>J32*#REF!</f>
        <v>#REF!</v>
      </c>
      <c r="AA32" s="62" t="e">
        <f>IF(OR(AF32="",#REF!=""),0,#REF!*AF32)</f>
        <v>#REF!</v>
      </c>
      <c r="AB32" s="62" t="e">
        <f>IF(OR(AG32="",#REF!=""),0,#REF!*AG32)</f>
        <v>#REF!</v>
      </c>
      <c r="AC32" s="425">
        <v>1030</v>
      </c>
      <c r="AD32" s="425">
        <v>1456</v>
      </c>
      <c r="AE32" s="425">
        <v>435</v>
      </c>
      <c r="AF32" s="438">
        <f t="shared" ref="AF32:AF38" si="3">(AC32/1000)*(AD32/1000)*(AE32/1000)</f>
        <v>0.65236079999999996</v>
      </c>
      <c r="AG32" s="111">
        <v>103</v>
      </c>
      <c r="AH32" s="111"/>
      <c r="AI32" s="424"/>
      <c r="AN32" s="46"/>
    </row>
    <row r="33" spans="1:40" ht="23.1" customHeight="1">
      <c r="A33" s="420"/>
      <c r="B33" s="420"/>
      <c r="C33" s="4282" t="s">
        <v>2127</v>
      </c>
      <c r="D33" s="4283"/>
      <c r="E33" s="4286" t="s">
        <v>2120</v>
      </c>
      <c r="F33" s="4287"/>
      <c r="G33" s="4287"/>
      <c r="H33" s="4287"/>
      <c r="I33" s="4288"/>
      <c r="J33" s="4292" t="s">
        <v>2135</v>
      </c>
      <c r="K33" s="449"/>
      <c r="L33" s="447">
        <f t="shared" si="2"/>
        <v>6.16</v>
      </c>
      <c r="M33" s="447"/>
      <c r="N33" s="447"/>
      <c r="O33" s="447"/>
      <c r="P33" s="447"/>
      <c r="Q33" s="447"/>
      <c r="R33" s="44"/>
      <c r="S33" s="44"/>
      <c r="T33" s="44"/>
      <c r="U33" s="44"/>
      <c r="V33" s="44"/>
      <c r="W33" s="44"/>
      <c r="X33" s="44"/>
      <c r="Y33" s="44"/>
      <c r="Z33" s="61" t="e">
        <f>J33*#REF!</f>
        <v>#VALUE!</v>
      </c>
      <c r="AA33" s="62" t="e">
        <f>IF(OR(AF33="",#REF!=""),0,#REF!*AF33)</f>
        <v>#REF!</v>
      </c>
      <c r="AB33" s="62" t="e">
        <f>IF(OR(AG33="",#REF!=""),0,#REF!*AG33)</f>
        <v>#REF!</v>
      </c>
      <c r="AC33" s="42">
        <v>1030</v>
      </c>
      <c r="AD33" s="42">
        <v>1456</v>
      </c>
      <c r="AE33" s="42">
        <v>435</v>
      </c>
      <c r="AF33" s="87">
        <f t="shared" si="3"/>
        <v>0.65236079999999996</v>
      </c>
      <c r="AG33" s="110">
        <v>103</v>
      </c>
      <c r="AH33" s="110"/>
      <c r="AI33" s="36"/>
      <c r="AN33" s="63"/>
    </row>
    <row r="34" spans="1:40" ht="23.1" customHeight="1">
      <c r="A34" s="418"/>
      <c r="B34" s="418"/>
      <c r="C34" s="4284"/>
      <c r="D34" s="4285"/>
      <c r="E34" s="4289"/>
      <c r="F34" s="4290"/>
      <c r="G34" s="4290"/>
      <c r="H34" s="4290"/>
      <c r="I34" s="4291"/>
      <c r="J34" s="4293"/>
      <c r="K34" s="449"/>
      <c r="L34" s="447">
        <f t="shared" si="2"/>
        <v>6.16</v>
      </c>
      <c r="M34" s="447"/>
      <c r="N34" s="447"/>
      <c r="O34" s="447"/>
      <c r="P34" s="447"/>
      <c r="Q34" s="447"/>
      <c r="R34" s="44"/>
      <c r="S34" s="44"/>
      <c r="T34" s="44"/>
      <c r="U34" s="44"/>
      <c r="V34" s="44"/>
      <c r="W34" s="44"/>
      <c r="X34" s="44"/>
      <c r="Y34" s="44"/>
      <c r="Z34" s="61" t="e">
        <f>J34*#REF!</f>
        <v>#REF!</v>
      </c>
      <c r="AA34" s="62" t="e">
        <f>IF(OR(AF34="",#REF!=""),0,#REF!*AF34)</f>
        <v>#REF!</v>
      </c>
      <c r="AB34" s="62" t="e">
        <f>IF(OR(AG34="",#REF!=""),0,#REF!*AG34)</f>
        <v>#REF!</v>
      </c>
      <c r="AC34" s="42">
        <v>1030</v>
      </c>
      <c r="AD34" s="42">
        <v>1456</v>
      </c>
      <c r="AE34" s="42">
        <v>435</v>
      </c>
      <c r="AF34" s="87">
        <f t="shared" si="3"/>
        <v>0.65236079999999996</v>
      </c>
      <c r="AG34" s="110">
        <v>113</v>
      </c>
      <c r="AH34" s="110"/>
      <c r="AI34" s="36"/>
      <c r="AN34" s="63"/>
    </row>
    <row r="35" spans="1:40" ht="23.1" customHeight="1">
      <c r="A35" s="418"/>
      <c r="B35" s="418"/>
      <c r="C35" s="4266" t="s">
        <v>2128</v>
      </c>
      <c r="D35" s="4267"/>
      <c r="E35" s="4268" t="s">
        <v>2129</v>
      </c>
      <c r="F35" s="4268"/>
      <c r="G35" s="4268"/>
      <c r="H35" s="4268"/>
      <c r="I35" s="4268"/>
      <c r="J35" s="4269"/>
      <c r="K35" s="449">
        <v>1600</v>
      </c>
      <c r="L35" s="447">
        <f t="shared" si="2"/>
        <v>6.16</v>
      </c>
      <c r="M35" s="447">
        <f>K35*L35</f>
        <v>9856</v>
      </c>
      <c r="N35" s="447">
        <v>1.45</v>
      </c>
      <c r="O35" s="447">
        <f>M35*N35</f>
        <v>14291.199999999999</v>
      </c>
      <c r="P35" s="447">
        <v>1.1200000000000001</v>
      </c>
      <c r="Q35" s="447">
        <f>O35*P35</f>
        <v>16006.144</v>
      </c>
      <c r="R35" s="44"/>
      <c r="S35" s="44"/>
      <c r="T35" s="44"/>
      <c r="U35" s="44"/>
      <c r="V35" s="44"/>
      <c r="W35" s="44"/>
      <c r="X35" s="44"/>
      <c r="Y35" s="44"/>
      <c r="Z35" s="61" t="e">
        <f>J35*#REF!</f>
        <v>#REF!</v>
      </c>
      <c r="AA35" s="62" t="e">
        <f>IF(OR(AF35="",#REF!=""),0,#REF!*AF35)</f>
        <v>#REF!</v>
      </c>
      <c r="AB35" s="62" t="e">
        <f>IF(OR(AG35="",#REF!=""),0,#REF!*AG35)</f>
        <v>#REF!</v>
      </c>
      <c r="AC35" s="42">
        <v>1456</v>
      </c>
      <c r="AD35" s="42">
        <v>1030</v>
      </c>
      <c r="AE35" s="42">
        <v>435</v>
      </c>
      <c r="AF35" s="87">
        <f t="shared" si="3"/>
        <v>0.65236079999999996</v>
      </c>
      <c r="AG35" s="110">
        <v>118</v>
      </c>
      <c r="AH35" s="110"/>
      <c r="AI35" s="36"/>
      <c r="AN35" s="63"/>
    </row>
    <row r="36" spans="1:40" ht="23.1" customHeight="1">
      <c r="A36" s="418"/>
      <c r="B36" s="418"/>
      <c r="C36" s="4266"/>
      <c r="D36" s="4267"/>
      <c r="E36" s="4268"/>
      <c r="F36" s="4268"/>
      <c r="G36" s="4268"/>
      <c r="H36" s="4268"/>
      <c r="I36" s="4268"/>
      <c r="J36" s="4270"/>
      <c r="K36" s="449"/>
      <c r="L36" s="447">
        <f t="shared" si="2"/>
        <v>6.16</v>
      </c>
      <c r="M36" s="447"/>
      <c r="N36" s="447"/>
      <c r="O36" s="447"/>
      <c r="P36" s="447"/>
      <c r="Q36" s="447"/>
      <c r="R36" s="44"/>
      <c r="S36" s="44"/>
      <c r="T36" s="44"/>
      <c r="U36" s="44"/>
      <c r="V36" s="44"/>
      <c r="W36" s="44"/>
      <c r="X36" s="44"/>
      <c r="Y36" s="44"/>
      <c r="Z36" s="61" t="e">
        <f>J36*#REF!</f>
        <v>#REF!</v>
      </c>
      <c r="AA36" s="62" t="e">
        <f>IF(OR(AF36="",#REF!=""),0,#REF!*AF36)</f>
        <v>#REF!</v>
      </c>
      <c r="AB36" s="62" t="e">
        <f>IF(OR(AG36="",#REF!=""),0,#REF!*AG36)</f>
        <v>#REF!</v>
      </c>
      <c r="AC36" s="42">
        <v>1575</v>
      </c>
      <c r="AD36" s="42">
        <v>1270</v>
      </c>
      <c r="AE36" s="42">
        <v>480</v>
      </c>
      <c r="AF36" s="87">
        <f t="shared" si="3"/>
        <v>0.96011999999999986</v>
      </c>
      <c r="AG36" s="110">
        <v>153</v>
      </c>
      <c r="AH36" s="110"/>
      <c r="AI36" s="36"/>
      <c r="AN36" s="63"/>
    </row>
    <row r="37" spans="1:40" ht="23.1" customHeight="1">
      <c r="A37" s="418"/>
      <c r="B37" s="418"/>
      <c r="C37" s="4266"/>
      <c r="D37" s="4267"/>
      <c r="E37" s="4268"/>
      <c r="F37" s="4268"/>
      <c r="G37" s="4268"/>
      <c r="H37" s="4268"/>
      <c r="I37" s="4268"/>
      <c r="J37" s="4270"/>
      <c r="K37" s="449"/>
      <c r="L37" s="447">
        <f t="shared" si="2"/>
        <v>6.16</v>
      </c>
      <c r="M37" s="447"/>
      <c r="N37" s="447"/>
      <c r="O37" s="447"/>
      <c r="P37" s="447"/>
      <c r="Q37" s="447"/>
      <c r="R37" s="44"/>
      <c r="S37" s="44"/>
      <c r="T37" s="44"/>
      <c r="U37" s="44"/>
      <c r="V37" s="44"/>
      <c r="W37" s="44"/>
      <c r="X37" s="44"/>
      <c r="Y37" s="44"/>
      <c r="Z37" s="61" t="e">
        <f>J37*#REF!</f>
        <v>#REF!</v>
      </c>
      <c r="AA37" s="62" t="e">
        <f>IF(OR(AF37="",#REF!=""),0,#REF!*AF37)</f>
        <v>#REF!</v>
      </c>
      <c r="AB37" s="62" t="e">
        <f>IF(OR(AG37="",#REF!=""),0,#REF!*AG37)</f>
        <v>#REF!</v>
      </c>
      <c r="AC37" s="42">
        <v>1575</v>
      </c>
      <c r="AD37" s="42">
        <v>1270</v>
      </c>
      <c r="AE37" s="42">
        <v>480</v>
      </c>
      <c r="AF37" s="87">
        <f t="shared" si="3"/>
        <v>0.96011999999999986</v>
      </c>
      <c r="AG37" s="110">
        <v>162.5</v>
      </c>
      <c r="AH37" s="110"/>
      <c r="AI37" s="36"/>
      <c r="AN37" s="63"/>
    </row>
    <row r="38" spans="1:40" ht="23.1" customHeight="1">
      <c r="A38" s="418"/>
      <c r="B38" s="418"/>
      <c r="C38" s="4266"/>
      <c r="D38" s="4267"/>
      <c r="E38" s="4268"/>
      <c r="F38" s="4268"/>
      <c r="G38" s="4268"/>
      <c r="H38" s="4268"/>
      <c r="I38" s="4268"/>
      <c r="J38" s="4270"/>
      <c r="K38" s="449"/>
      <c r="L38" s="447">
        <f t="shared" si="2"/>
        <v>6.16</v>
      </c>
      <c r="M38" s="447"/>
      <c r="N38" s="447"/>
      <c r="O38" s="447"/>
      <c r="P38" s="447"/>
      <c r="Q38" s="447"/>
      <c r="R38" s="44"/>
      <c r="S38" s="44"/>
      <c r="T38" s="44"/>
      <c r="U38" s="44"/>
      <c r="V38" s="44"/>
      <c r="W38" s="44"/>
      <c r="X38" s="44"/>
      <c r="Y38" s="44"/>
      <c r="Z38" s="61" t="e">
        <f>J38*#REF!</f>
        <v>#REF!</v>
      </c>
      <c r="AA38" s="62" t="e">
        <f>IF(OR(AF38="",#REF!=""),0,#REF!*AF38)</f>
        <v>#REF!</v>
      </c>
      <c r="AB38" s="62" t="e">
        <f>IF(OR(AG38="",#REF!=""),0,#REF!*AG38)</f>
        <v>#REF!</v>
      </c>
      <c r="AC38" s="42">
        <v>1575</v>
      </c>
      <c r="AD38" s="42">
        <v>1270</v>
      </c>
      <c r="AE38" s="42">
        <v>480</v>
      </c>
      <c r="AF38" s="87">
        <f t="shared" si="3"/>
        <v>0.96011999999999986</v>
      </c>
      <c r="AG38" s="110">
        <v>163</v>
      </c>
      <c r="AH38" s="110"/>
      <c r="AI38" s="36"/>
      <c r="AN38" s="63"/>
    </row>
    <row r="39" spans="1:40" ht="23.1" customHeight="1">
      <c r="A39" s="435"/>
      <c r="B39" s="435"/>
      <c r="C39" s="4266"/>
      <c r="D39" s="4267"/>
      <c r="E39" s="4268"/>
      <c r="F39" s="4268"/>
      <c r="G39" s="4268"/>
      <c r="H39" s="4268"/>
      <c r="I39" s="4268"/>
      <c r="J39" s="4271"/>
      <c r="K39" s="450"/>
      <c r="L39" s="447">
        <f t="shared" si="2"/>
        <v>6.16</v>
      </c>
      <c r="M39" s="447"/>
      <c r="N39" s="447"/>
      <c r="O39" s="447"/>
      <c r="P39" s="447"/>
      <c r="Q39" s="447"/>
      <c r="R39" s="423"/>
      <c r="S39" s="423"/>
      <c r="T39" s="423"/>
      <c r="U39" s="70"/>
      <c r="V39" s="70"/>
      <c r="W39" s="70"/>
      <c r="X39" s="70"/>
      <c r="Y39" s="70"/>
      <c r="Z39" s="70"/>
      <c r="AA39" s="70"/>
      <c r="AB39" s="70"/>
    </row>
    <row r="40" spans="1:40" ht="23.1" customHeight="1">
      <c r="A40" s="434"/>
      <c r="B40" s="434"/>
      <c r="C40" s="4266" t="s">
        <v>2130</v>
      </c>
      <c r="D40" s="4267"/>
      <c r="E40" s="4268" t="s">
        <v>2131</v>
      </c>
      <c r="F40" s="4268"/>
      <c r="G40" s="4268"/>
      <c r="H40" s="4268"/>
      <c r="I40" s="4268"/>
      <c r="J40" s="4275"/>
      <c r="K40" s="449">
        <v>1990</v>
      </c>
      <c r="L40" s="447">
        <f t="shared" si="2"/>
        <v>6.16</v>
      </c>
      <c r="M40" s="447">
        <f>K40*L40</f>
        <v>12258.4</v>
      </c>
      <c r="N40" s="447">
        <v>1.45</v>
      </c>
      <c r="O40" s="447">
        <f>M40*N40</f>
        <v>17774.68</v>
      </c>
      <c r="P40" s="447">
        <v>1.1200000000000001</v>
      </c>
      <c r="Q40" s="447">
        <f>O40*P40</f>
        <v>19907.641600000003</v>
      </c>
      <c r="R40" s="44"/>
      <c r="S40" s="44"/>
      <c r="T40" s="44"/>
      <c r="U40" s="44"/>
      <c r="V40" s="44"/>
      <c r="W40" s="44"/>
      <c r="X40" s="44"/>
      <c r="Y40" s="44"/>
      <c r="Z40" s="61"/>
      <c r="AA40" s="62"/>
      <c r="AB40" s="62"/>
      <c r="AC40" s="42"/>
      <c r="AD40" s="42"/>
      <c r="AE40" s="42"/>
      <c r="AI40" s="36"/>
      <c r="AN40" s="63"/>
    </row>
    <row r="41" spans="1:40" ht="23.1" customHeight="1">
      <c r="A41" s="420"/>
      <c r="B41" s="420"/>
      <c r="C41" s="4266"/>
      <c r="D41" s="4267"/>
      <c r="E41" s="4268"/>
      <c r="F41" s="4268"/>
      <c r="G41" s="4268"/>
      <c r="H41" s="4268"/>
      <c r="I41" s="4268"/>
      <c r="J41" s="4276"/>
      <c r="K41" s="449"/>
      <c r="L41" s="447">
        <f t="shared" si="2"/>
        <v>6.16</v>
      </c>
      <c r="M41" s="447"/>
      <c r="N41" s="447"/>
      <c r="O41" s="447"/>
      <c r="P41" s="447"/>
      <c r="Q41" s="447"/>
      <c r="R41" s="44"/>
      <c r="S41" s="44"/>
      <c r="T41" s="44"/>
      <c r="U41" s="44"/>
      <c r="V41" s="44"/>
      <c r="W41" s="44"/>
      <c r="X41" s="44"/>
      <c r="Y41" s="44"/>
      <c r="Z41" s="61" t="e">
        <f>J41*#REF!</f>
        <v>#REF!</v>
      </c>
      <c r="AA41" s="62" t="e">
        <f>IF(OR(AF41="",#REF!=""),0,#REF!*AF41)</f>
        <v>#REF!</v>
      </c>
      <c r="AB41" s="62" t="e">
        <f>IF(OR(AG41="",#REF!=""),0,#REF!*AG41)</f>
        <v>#REF!</v>
      </c>
      <c r="AC41" s="109">
        <v>845</v>
      </c>
      <c r="AD41" s="109">
        <v>1170</v>
      </c>
      <c r="AE41" s="109">
        <v>600</v>
      </c>
      <c r="AF41" s="87">
        <f>(AC41/1000)*(AD41/1000)*(AE41/1000)</f>
        <v>0.59318999999999988</v>
      </c>
      <c r="AG41" s="110">
        <v>155</v>
      </c>
      <c r="AH41" s="110"/>
      <c r="AI41" s="36"/>
      <c r="AN41" s="63"/>
    </row>
    <row r="42" spans="1:40" ht="23.1" customHeight="1">
      <c r="A42" s="420"/>
      <c r="B42" s="420"/>
      <c r="C42" s="4266"/>
      <c r="D42" s="4267"/>
      <c r="E42" s="4268"/>
      <c r="F42" s="4268"/>
      <c r="G42" s="4268"/>
      <c r="H42" s="4268"/>
      <c r="I42" s="4268"/>
      <c r="J42" s="4276"/>
      <c r="K42" s="449"/>
      <c r="L42" s="447">
        <f t="shared" si="2"/>
        <v>6.16</v>
      </c>
      <c r="M42" s="447"/>
      <c r="N42" s="447"/>
      <c r="O42" s="447"/>
      <c r="P42" s="447"/>
      <c r="Q42" s="447"/>
      <c r="R42" s="44"/>
      <c r="S42" s="44"/>
      <c r="T42" s="44"/>
      <c r="U42" s="44"/>
      <c r="V42" s="44"/>
      <c r="W42" s="44"/>
      <c r="X42" s="44"/>
      <c r="Y42" s="44"/>
      <c r="Z42" s="61" t="e">
        <f>J42*#REF!</f>
        <v>#REF!</v>
      </c>
      <c r="AA42" s="62" t="e">
        <f>IF(OR(AF42="",#REF!=""),0,#REF!*AF42)</f>
        <v>#REF!</v>
      </c>
      <c r="AB42" s="62" t="e">
        <f>IF(OR(AG42="",#REF!=""),0,#REF!*AG42)</f>
        <v>#REF!</v>
      </c>
      <c r="AC42" s="109">
        <v>845</v>
      </c>
      <c r="AD42" s="109">
        <v>1170</v>
      </c>
      <c r="AE42" s="109">
        <v>600</v>
      </c>
      <c r="AF42" s="87">
        <f>(AC42/1000)*(AD42/1000)*(AE42/1000)</f>
        <v>0.59318999999999988</v>
      </c>
      <c r="AG42" s="110">
        <v>155</v>
      </c>
      <c r="AH42" s="110"/>
      <c r="AI42" s="36"/>
      <c r="AN42" s="63"/>
    </row>
    <row r="43" spans="1:40" ht="23.1" customHeight="1">
      <c r="A43" s="420"/>
      <c r="B43" s="420"/>
      <c r="C43" s="4266"/>
      <c r="D43" s="4267"/>
      <c r="E43" s="4268"/>
      <c r="F43" s="4268"/>
      <c r="G43" s="4268"/>
      <c r="H43" s="4268"/>
      <c r="I43" s="4268"/>
      <c r="J43" s="4276"/>
      <c r="K43" s="449"/>
      <c r="L43" s="447">
        <f t="shared" si="2"/>
        <v>6.16</v>
      </c>
      <c r="M43" s="447"/>
      <c r="N43" s="447"/>
      <c r="O43" s="447"/>
      <c r="P43" s="447"/>
      <c r="Q43" s="447"/>
      <c r="R43" s="44"/>
      <c r="S43" s="44"/>
      <c r="T43" s="44"/>
      <c r="U43" s="44"/>
      <c r="V43" s="44"/>
      <c r="W43" s="44"/>
      <c r="X43" s="44"/>
      <c r="Y43" s="44"/>
      <c r="Z43" s="61" t="e">
        <f>J43*#REF!</f>
        <v>#REF!</v>
      </c>
      <c r="AA43" s="62" t="e">
        <f>IF(OR(AF43="",#REF!=""),0,#REF!*AF43)</f>
        <v>#REF!</v>
      </c>
      <c r="AB43" s="62" t="e">
        <f>IF(OR(AG43="",#REF!=""),0,#REF!*AG43)</f>
        <v>#REF!</v>
      </c>
      <c r="AC43" s="109">
        <v>845</v>
      </c>
      <c r="AD43" s="109">
        <v>1170</v>
      </c>
      <c r="AE43" s="109">
        <v>600</v>
      </c>
      <c r="AF43" s="87">
        <f>(AC43/1000)*(AD43/1000)*(AE43/1000)</f>
        <v>0.59318999999999988</v>
      </c>
      <c r="AG43" s="110">
        <v>155</v>
      </c>
      <c r="AH43" s="110"/>
      <c r="AI43" s="36"/>
      <c r="AN43" s="63"/>
    </row>
    <row r="44" spans="1:40" ht="23.1" customHeight="1">
      <c r="A44" s="435"/>
      <c r="B44" s="435"/>
      <c r="C44" s="4266"/>
      <c r="D44" s="4267"/>
      <c r="E44" s="4268"/>
      <c r="F44" s="4268"/>
      <c r="G44" s="4268"/>
      <c r="H44" s="4268"/>
      <c r="I44" s="4268"/>
      <c r="J44" s="4281"/>
      <c r="K44" s="450"/>
      <c r="L44" s="447">
        <f t="shared" si="2"/>
        <v>6.16</v>
      </c>
      <c r="M44" s="447"/>
      <c r="N44" s="447"/>
      <c r="O44" s="447"/>
      <c r="P44" s="447"/>
      <c r="Q44" s="447"/>
      <c r="R44" s="423"/>
      <c r="S44" s="423"/>
      <c r="T44" s="423"/>
      <c r="U44" s="70"/>
      <c r="V44" s="70"/>
      <c r="W44" s="70"/>
      <c r="X44" s="70"/>
      <c r="Y44" s="70"/>
      <c r="Z44" s="70"/>
      <c r="AA44" s="70"/>
      <c r="AB44" s="61"/>
      <c r="AC44" s="47"/>
      <c r="AD44" s="47"/>
      <c r="AF44" s="17"/>
      <c r="AN44" s="63"/>
    </row>
    <row r="45" spans="1:40" ht="23.1" customHeight="1">
      <c r="A45" s="434"/>
      <c r="B45" s="434"/>
      <c r="C45" s="4266" t="s">
        <v>2132</v>
      </c>
      <c r="D45" s="4267"/>
      <c r="E45" s="4268" t="s">
        <v>2134</v>
      </c>
      <c r="F45" s="4268"/>
      <c r="G45" s="4268"/>
      <c r="H45" s="4268"/>
      <c r="I45" s="4268"/>
      <c r="J45" s="4275"/>
      <c r="K45" s="451">
        <v>1600</v>
      </c>
      <c r="L45" s="447">
        <f t="shared" si="2"/>
        <v>6.16</v>
      </c>
      <c r="M45" s="447">
        <f>K45*L45</f>
        <v>9856</v>
      </c>
      <c r="N45" s="447">
        <v>1.45</v>
      </c>
      <c r="O45" s="447">
        <f>M45*N45</f>
        <v>14291.199999999999</v>
      </c>
      <c r="P45" s="447">
        <v>1.1200000000000001</v>
      </c>
      <c r="Q45" s="447">
        <f>O45*P45</f>
        <v>16006.144</v>
      </c>
      <c r="R45" s="447"/>
      <c r="S45" s="447"/>
      <c r="T45" s="447"/>
      <c r="U45" s="71"/>
      <c r="V45" s="71"/>
      <c r="W45" s="71"/>
      <c r="X45" s="71"/>
      <c r="Y45" s="71"/>
      <c r="Z45" s="71"/>
      <c r="AA45" s="71"/>
      <c r="AB45" s="61"/>
      <c r="AC45" s="47"/>
      <c r="AD45" s="47"/>
      <c r="AF45" s="17"/>
      <c r="AN45" s="63"/>
    </row>
    <row r="46" spans="1:40" ht="12.95" customHeight="1">
      <c r="A46" s="421"/>
      <c r="B46" s="422"/>
      <c r="C46" s="4266"/>
      <c r="D46" s="4267"/>
      <c r="E46" s="4268"/>
      <c r="F46" s="4268"/>
      <c r="G46" s="4268"/>
      <c r="H46" s="4268"/>
      <c r="I46" s="4268"/>
      <c r="J46" s="4276"/>
      <c r="K46" s="449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61" t="e">
        <f>J46*#REF!</f>
        <v>#REF!</v>
      </c>
      <c r="AA46" s="62" t="e">
        <f>IF(OR(AF46="",#REF!=""),0,#REF!*AF46)</f>
        <v>#REF!</v>
      </c>
      <c r="AB46" s="62" t="e">
        <f>IF(OR(AG46="",#REF!=""),0,#REF!*AG46)</f>
        <v>#REF!</v>
      </c>
      <c r="AC46" s="111">
        <v>1305</v>
      </c>
      <c r="AD46" s="111">
        <v>1790</v>
      </c>
      <c r="AE46" s="110">
        <v>820</v>
      </c>
      <c r="AF46" s="48">
        <f>(AC46/1000)*(AD46/1000)*(AE46/1000)</f>
        <v>1.9154789999999999</v>
      </c>
      <c r="AG46" s="110">
        <v>273</v>
      </c>
      <c r="AH46" s="110"/>
      <c r="AN46" s="63"/>
    </row>
    <row r="47" spans="1:40" ht="12.95" customHeight="1">
      <c r="A47" s="421"/>
      <c r="B47" s="422"/>
      <c r="C47" s="4266"/>
      <c r="D47" s="4267"/>
      <c r="E47" s="4268"/>
      <c r="F47" s="4268"/>
      <c r="G47" s="4268"/>
      <c r="H47" s="4268"/>
      <c r="I47" s="4268"/>
      <c r="J47" s="4276"/>
      <c r="K47" s="449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61" t="e">
        <f>J47*#REF!</f>
        <v>#REF!</v>
      </c>
      <c r="AA47" s="62" t="e">
        <f>IF(OR(AF47="",#REF!=""),0,#REF!*AF47)</f>
        <v>#REF!</v>
      </c>
      <c r="AB47" s="62" t="e">
        <f>IF(OR(AG47="",#REF!=""),0,#REF!*AG47)</f>
        <v>#REF!</v>
      </c>
      <c r="AC47" s="111">
        <v>1305</v>
      </c>
      <c r="AD47" s="111">
        <v>1790</v>
      </c>
      <c r="AE47" s="110">
        <v>820</v>
      </c>
      <c r="AF47" s="48">
        <f>(AC47/1000)*(AD47/1000)*(AE47/1000)</f>
        <v>1.9154789999999999</v>
      </c>
      <c r="AG47" s="110">
        <v>273</v>
      </c>
      <c r="AH47" s="110"/>
      <c r="AN47" s="63"/>
    </row>
    <row r="48" spans="1:40" ht="12.95" customHeight="1">
      <c r="A48" s="421"/>
      <c r="B48" s="422"/>
      <c r="C48" s="4266"/>
      <c r="D48" s="4267"/>
      <c r="E48" s="4268"/>
      <c r="F48" s="4268"/>
      <c r="G48" s="4268"/>
      <c r="H48" s="4268"/>
      <c r="I48" s="4268"/>
      <c r="J48" s="4276"/>
      <c r="K48" s="449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61" t="e">
        <f>J48*#REF!</f>
        <v>#REF!</v>
      </c>
      <c r="AA48" s="62" t="e">
        <f>IF(OR(AF48="",#REF!=""),0,#REF!*AF48)</f>
        <v>#REF!</v>
      </c>
      <c r="AB48" s="62" t="e">
        <f>IF(OR(AG48="",#REF!=""),0,#REF!*AG48)</f>
        <v>#REF!</v>
      </c>
      <c r="AC48" s="111">
        <v>1305</v>
      </c>
      <c r="AD48" s="111">
        <v>1790</v>
      </c>
      <c r="AE48" s="110">
        <v>820</v>
      </c>
      <c r="AF48" s="48">
        <f>(AC48/1000)*(AD48/1000)*(AE48/1000)</f>
        <v>1.9154789999999999</v>
      </c>
      <c r="AG48" s="110">
        <v>273</v>
      </c>
      <c r="AH48" s="110"/>
      <c r="AN48" s="63"/>
    </row>
    <row r="49" spans="1:40" ht="12.95" customHeight="1" thickBot="1">
      <c r="A49" s="421"/>
      <c r="B49" s="422"/>
      <c r="C49" s="4272"/>
      <c r="D49" s="4273"/>
      <c r="E49" s="4274"/>
      <c r="F49" s="4274"/>
      <c r="G49" s="4274"/>
      <c r="H49" s="4274"/>
      <c r="I49" s="4274"/>
      <c r="J49" s="4277"/>
      <c r="K49" s="449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61" t="e">
        <f>J49*#REF!</f>
        <v>#REF!</v>
      </c>
      <c r="AA49" s="62" t="e">
        <f>IF(OR(AF49="",#REF!=""),0,#REF!*AF49)</f>
        <v>#REF!</v>
      </c>
      <c r="AB49" s="62" t="e">
        <f>IF(OR(AG49="",#REF!=""),0,#REF!*AG49)</f>
        <v>#REF!</v>
      </c>
      <c r="AC49" s="111">
        <v>1305</v>
      </c>
      <c r="AD49" s="111">
        <v>1790</v>
      </c>
      <c r="AE49" s="110">
        <v>820</v>
      </c>
      <c r="AF49" s="48">
        <f>(AC49/1000)*(AD49/1000)*(AE49/1000)</f>
        <v>1.9154789999999999</v>
      </c>
      <c r="AG49" s="110">
        <v>322</v>
      </c>
      <c r="AH49" s="110"/>
      <c r="AN49" s="63"/>
    </row>
    <row r="50" spans="1:40" ht="21" customHeight="1">
      <c r="A50" s="4278"/>
      <c r="B50" s="4278"/>
      <c r="C50" s="4278"/>
      <c r="D50" s="4278"/>
      <c r="E50" s="4278"/>
      <c r="F50" s="4278"/>
      <c r="G50" s="4278"/>
      <c r="H50" s="4278"/>
      <c r="I50" s="4278"/>
      <c r="J50" s="4279"/>
      <c r="K50" s="449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61" t="e">
        <f>J50*#REF!</f>
        <v>#REF!</v>
      </c>
      <c r="AA50" s="62" t="e">
        <f>IF(OR(AF50="",#REF!=""),0,#REF!*AF50)</f>
        <v>#REF!</v>
      </c>
      <c r="AB50" s="62" t="e">
        <f>IF(OR(AG50="",#REF!=""),0,#REF!*AG50)</f>
        <v>#REF!</v>
      </c>
      <c r="AC50" s="111">
        <v>1305</v>
      </c>
      <c r="AD50" s="111">
        <v>1790</v>
      </c>
      <c r="AE50" s="110">
        <v>820</v>
      </c>
      <c r="AF50" s="48">
        <f>(AC50/1000)*(AD50/1000)*(AE50/1000)</f>
        <v>1.9154789999999999</v>
      </c>
      <c r="AG50" s="110">
        <v>322</v>
      </c>
      <c r="AH50" s="110"/>
      <c r="AN50" s="63"/>
    </row>
  </sheetData>
  <mergeCells count="29">
    <mergeCell ref="A50:J50"/>
    <mergeCell ref="K15:K19"/>
    <mergeCell ref="K20:K24"/>
    <mergeCell ref="K25:K29"/>
    <mergeCell ref="C40:D44"/>
    <mergeCell ref="E40:I44"/>
    <mergeCell ref="J40:J44"/>
    <mergeCell ref="C45:D49"/>
    <mergeCell ref="E45:I49"/>
    <mergeCell ref="J45:J49"/>
    <mergeCell ref="C33:D34"/>
    <mergeCell ref="E33:I34"/>
    <mergeCell ref="J33:J34"/>
    <mergeCell ref="C35:D39"/>
    <mergeCell ref="E35:I39"/>
    <mergeCell ref="J35:J39"/>
    <mergeCell ref="C20:D24"/>
    <mergeCell ref="E20:I24"/>
    <mergeCell ref="J20:J24"/>
    <mergeCell ref="C25:D31"/>
    <mergeCell ref="E25:I31"/>
    <mergeCell ref="J25:J31"/>
    <mergeCell ref="K1:L2"/>
    <mergeCell ref="Z1:Z2"/>
    <mergeCell ref="C14:D14"/>
    <mergeCell ref="E14:I14"/>
    <mergeCell ref="C15:D19"/>
    <mergeCell ref="E15:I19"/>
    <mergeCell ref="J15:J19"/>
  </mergeCells>
  <pageMargins left="0.74803149606299213" right="0.74803149606299213" top="0.98425196850393704" bottom="0.98425196850393704" header="0.51181102362204722" footer="0.51181102362204722"/>
  <pageSetup paperSize="9" scale="53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0"/>
  </sheetPr>
  <dimension ref="A1:J194"/>
  <sheetViews>
    <sheetView view="pageBreakPreview" zoomScale="85" zoomScaleNormal="100" zoomScaleSheetLayoutView="85" workbookViewId="0">
      <pane ySplit="1" topLeftCell="A2" activePane="bottomLeft" state="frozen"/>
      <selection activeCell="R174" sqref="R174"/>
      <selection pane="bottomLeft" activeCell="N11" sqref="N11"/>
    </sheetView>
  </sheetViews>
  <sheetFormatPr defaultRowHeight="12.75"/>
  <cols>
    <col min="5" max="5" width="10.7109375" customWidth="1"/>
    <col min="7" max="7" width="12" customWidth="1"/>
    <col min="8" max="8" width="11.85546875" customWidth="1"/>
    <col min="9" max="9" width="11.7109375" bestFit="1" customWidth="1"/>
    <col min="10" max="10" width="11.28515625" bestFit="1" customWidth="1"/>
  </cols>
  <sheetData>
    <row r="1" spans="1:10" ht="23.25" thickBot="1">
      <c r="A1" s="182" t="s">
        <v>986</v>
      </c>
      <c r="B1" s="183" t="s">
        <v>987</v>
      </c>
      <c r="C1" s="183" t="s">
        <v>988</v>
      </c>
      <c r="D1" s="183" t="s">
        <v>989</v>
      </c>
      <c r="E1" s="184" t="s">
        <v>990</v>
      </c>
      <c r="F1" s="184" t="s">
        <v>991</v>
      </c>
      <c r="G1" s="184" t="s">
        <v>993</v>
      </c>
      <c r="H1" s="184" t="s">
        <v>992</v>
      </c>
      <c r="I1" s="184" t="s">
        <v>994</v>
      </c>
      <c r="J1" s="184" t="s">
        <v>995</v>
      </c>
    </row>
    <row r="2" spans="1:10" ht="13.5" thickBot="1">
      <c r="A2" s="211"/>
      <c r="B2" s="212">
        <f>РФ!J11</f>
        <v>62.319705000000006</v>
      </c>
      <c r="C2" s="212"/>
      <c r="D2" s="212">
        <f>KZT!I3</f>
        <v>6.16</v>
      </c>
      <c r="E2" s="213"/>
      <c r="F2" s="213"/>
      <c r="G2" s="213"/>
      <c r="H2" s="213"/>
      <c r="I2" s="213"/>
      <c r="J2" s="213"/>
    </row>
    <row r="3" spans="1:10" ht="13.5" thickBot="1">
      <c r="A3" s="189">
        <v>3424.14</v>
      </c>
      <c r="B3" s="212">
        <f>B2</f>
        <v>62.319705000000006</v>
      </c>
      <c r="C3" s="190">
        <f t="shared" ref="C3:C10" si="0">A3*B3</f>
        <v>213391.39467870002</v>
      </c>
      <c r="D3" s="212">
        <f>D2</f>
        <v>6.16</v>
      </c>
      <c r="E3" s="190">
        <f t="shared" ref="E3:E10" si="1">C3*D3</f>
        <v>1314490.9912207921</v>
      </c>
      <c r="F3" s="190">
        <v>1.25</v>
      </c>
      <c r="G3" s="190">
        <f t="shared" ref="G3:G10" si="2">E3*F3</f>
        <v>1643113.73902599</v>
      </c>
      <c r="H3" s="190">
        <f t="shared" ref="H3:H10" si="3">G3*12/100</f>
        <v>197173.64868311881</v>
      </c>
      <c r="I3" s="191">
        <f>G3*1.12</f>
        <v>1840287.3877091089</v>
      </c>
      <c r="J3" s="192">
        <f>I3</f>
        <v>1840287.3877091089</v>
      </c>
    </row>
    <row r="4" spans="1:10" ht="13.5" thickBot="1">
      <c r="A4" s="197">
        <v>3629.16</v>
      </c>
      <c r="B4" s="212">
        <f t="shared" ref="B4:B67" si="4">B3</f>
        <v>62.319705000000006</v>
      </c>
      <c r="C4" s="173">
        <f t="shared" si="0"/>
        <v>226168.1805978</v>
      </c>
      <c r="D4" s="212">
        <f t="shared" ref="D4:D67" si="5">D3</f>
        <v>6.16</v>
      </c>
      <c r="E4" s="173">
        <f t="shared" si="1"/>
        <v>1393195.992482448</v>
      </c>
      <c r="F4" s="173">
        <v>1.25</v>
      </c>
      <c r="G4" s="173">
        <f t="shared" si="2"/>
        <v>1741494.99060306</v>
      </c>
      <c r="H4" s="173">
        <f t="shared" si="3"/>
        <v>208979.39887236722</v>
      </c>
      <c r="I4" s="191">
        <f t="shared" ref="I4:I67" si="6">G4*1.12</f>
        <v>1950474.3894754273</v>
      </c>
      <c r="J4" s="192">
        <f t="shared" ref="J4:J67" si="7">I4</f>
        <v>1950474.3894754273</v>
      </c>
    </row>
    <row r="5" spans="1:10" ht="13.5" thickBot="1">
      <c r="A5" s="198">
        <v>4110.6000000000004</v>
      </c>
      <c r="B5" s="212">
        <f t="shared" si="4"/>
        <v>62.319705000000006</v>
      </c>
      <c r="C5" s="173">
        <f t="shared" si="0"/>
        <v>256171.37937300006</v>
      </c>
      <c r="D5" s="212">
        <f t="shared" si="5"/>
        <v>6.16</v>
      </c>
      <c r="E5" s="173">
        <f t="shared" si="1"/>
        <v>1578015.6969376805</v>
      </c>
      <c r="F5" s="173">
        <v>1.25</v>
      </c>
      <c r="G5" s="173">
        <f t="shared" si="2"/>
        <v>1972519.6211721005</v>
      </c>
      <c r="H5" s="173">
        <f t="shared" si="3"/>
        <v>236702.35454065207</v>
      </c>
      <c r="I5" s="191">
        <f t="shared" si="6"/>
        <v>2209221.9757127529</v>
      </c>
      <c r="J5" s="192">
        <f t="shared" si="7"/>
        <v>2209221.9757127529</v>
      </c>
    </row>
    <row r="6" spans="1:10" ht="13.5" thickBot="1">
      <c r="A6" s="198">
        <v>4654.26</v>
      </c>
      <c r="B6" s="212">
        <f t="shared" si="4"/>
        <v>62.319705000000006</v>
      </c>
      <c r="C6" s="173">
        <f t="shared" si="0"/>
        <v>290052.11019330006</v>
      </c>
      <c r="D6" s="212">
        <f t="shared" si="5"/>
        <v>6.16</v>
      </c>
      <c r="E6" s="173">
        <f t="shared" si="1"/>
        <v>1786720.9987907284</v>
      </c>
      <c r="F6" s="173">
        <v>1.25</v>
      </c>
      <c r="G6" s="173">
        <f t="shared" si="2"/>
        <v>2233401.2484884104</v>
      </c>
      <c r="H6" s="173">
        <f t="shared" si="3"/>
        <v>268008.14981860924</v>
      </c>
      <c r="I6" s="191">
        <f t="shared" si="6"/>
        <v>2501409.3983070198</v>
      </c>
      <c r="J6" s="192">
        <f t="shared" si="7"/>
        <v>2501409.3983070198</v>
      </c>
    </row>
    <row r="7" spans="1:10" ht="13.5" thickBot="1">
      <c r="A7" s="198">
        <v>4996.9800000000005</v>
      </c>
      <c r="B7" s="212">
        <f t="shared" si="4"/>
        <v>62.319705000000006</v>
      </c>
      <c r="C7" s="173">
        <f t="shared" si="0"/>
        <v>311410.31949090009</v>
      </c>
      <c r="D7" s="212">
        <f t="shared" si="5"/>
        <v>6.16</v>
      </c>
      <c r="E7" s="173">
        <f t="shared" si="1"/>
        <v>1918287.5680639446</v>
      </c>
      <c r="F7" s="173">
        <v>1.25</v>
      </c>
      <c r="G7" s="173">
        <f t="shared" si="2"/>
        <v>2397859.4600799307</v>
      </c>
      <c r="H7" s="173">
        <f t="shared" si="3"/>
        <v>287743.13520959171</v>
      </c>
      <c r="I7" s="191">
        <f t="shared" si="6"/>
        <v>2685602.5952895228</v>
      </c>
      <c r="J7" s="192">
        <f t="shared" si="7"/>
        <v>2685602.5952895228</v>
      </c>
    </row>
    <row r="8" spans="1:10" ht="13.5" thickBot="1">
      <c r="A8" s="198">
        <v>5546.76</v>
      </c>
      <c r="B8" s="212">
        <f t="shared" si="4"/>
        <v>62.319705000000006</v>
      </c>
      <c r="C8" s="173">
        <f t="shared" si="0"/>
        <v>345672.44690580002</v>
      </c>
      <c r="D8" s="212">
        <f t="shared" si="5"/>
        <v>6.16</v>
      </c>
      <c r="E8" s="173">
        <f t="shared" si="1"/>
        <v>2129342.2729397281</v>
      </c>
      <c r="F8" s="173">
        <v>1.25</v>
      </c>
      <c r="G8" s="173">
        <f t="shared" si="2"/>
        <v>2661677.8411746603</v>
      </c>
      <c r="H8" s="173">
        <f t="shared" si="3"/>
        <v>319401.34094095923</v>
      </c>
      <c r="I8" s="191">
        <f t="shared" si="6"/>
        <v>2981079.1821156195</v>
      </c>
      <c r="J8" s="192">
        <f t="shared" si="7"/>
        <v>2981079.1821156195</v>
      </c>
    </row>
    <row r="9" spans="1:10" ht="13.5" thickBot="1">
      <c r="A9" s="198">
        <v>6129.18</v>
      </c>
      <c r="B9" s="212">
        <f t="shared" si="4"/>
        <v>62.319705000000006</v>
      </c>
      <c r="C9" s="173">
        <f t="shared" si="0"/>
        <v>381968.68949190003</v>
      </c>
      <c r="D9" s="212">
        <f t="shared" si="5"/>
        <v>6.16</v>
      </c>
      <c r="E9" s="173">
        <f t="shared" si="1"/>
        <v>2352927.1272701044</v>
      </c>
      <c r="F9" s="173">
        <v>1.25</v>
      </c>
      <c r="G9" s="173">
        <f t="shared" si="2"/>
        <v>2941158.9090876305</v>
      </c>
      <c r="H9" s="173">
        <f t="shared" si="3"/>
        <v>352939.06909051567</v>
      </c>
      <c r="I9" s="191">
        <f t="shared" si="6"/>
        <v>3294097.9781781463</v>
      </c>
      <c r="J9" s="192">
        <f t="shared" si="7"/>
        <v>3294097.9781781463</v>
      </c>
    </row>
    <row r="10" spans="1:10" ht="13.5" thickBot="1">
      <c r="A10" s="199">
        <v>6559.62</v>
      </c>
      <c r="B10" s="212">
        <f t="shared" si="4"/>
        <v>62.319705000000006</v>
      </c>
      <c r="C10" s="160">
        <f t="shared" si="0"/>
        <v>408793.58331210003</v>
      </c>
      <c r="D10" s="212">
        <f t="shared" si="5"/>
        <v>6.16</v>
      </c>
      <c r="E10" s="160">
        <f t="shared" si="1"/>
        <v>2518168.4732025363</v>
      </c>
      <c r="F10" s="160">
        <v>1.25</v>
      </c>
      <c r="G10" s="160">
        <f t="shared" si="2"/>
        <v>3147710.5915031703</v>
      </c>
      <c r="H10" s="160">
        <f t="shared" si="3"/>
        <v>377725.27098038048</v>
      </c>
      <c r="I10" s="191">
        <f t="shared" si="6"/>
        <v>3525435.8624835513</v>
      </c>
      <c r="J10" s="192">
        <f t="shared" si="7"/>
        <v>3525435.8624835513</v>
      </c>
    </row>
    <row r="11" spans="1:10" ht="13.5" thickBot="1">
      <c r="B11" s="212">
        <f t="shared" si="4"/>
        <v>62.319705000000006</v>
      </c>
      <c r="D11" s="212">
        <f t="shared" si="5"/>
        <v>6.16</v>
      </c>
      <c r="I11" s="191">
        <f t="shared" si="6"/>
        <v>0</v>
      </c>
      <c r="J11" s="192">
        <f t="shared" si="7"/>
        <v>0</v>
      </c>
    </row>
    <row r="12" spans="1:10" ht="13.5" thickBot="1">
      <c r="A12" s="189">
        <v>4033.08</v>
      </c>
      <c r="B12" s="212">
        <f t="shared" si="4"/>
        <v>62.319705000000006</v>
      </c>
      <c r="C12" s="190">
        <f t="shared" ref="C12:C19" si="8">A12*B12</f>
        <v>251340.35584140001</v>
      </c>
      <c r="D12" s="212">
        <f t="shared" si="5"/>
        <v>6.16</v>
      </c>
      <c r="E12" s="190">
        <f t="shared" ref="E12:E19" si="9">C12*D12</f>
        <v>1548256.591983024</v>
      </c>
      <c r="F12" s="190">
        <v>1.25</v>
      </c>
      <c r="G12" s="190">
        <f t="shared" ref="G12:G19" si="10">E12*F12</f>
        <v>1935320.73997878</v>
      </c>
      <c r="H12" s="190">
        <f t="shared" ref="H12:H19" si="11">G12*12/100</f>
        <v>232238.48879745361</v>
      </c>
      <c r="I12" s="191">
        <f t="shared" si="6"/>
        <v>2167559.2287762337</v>
      </c>
      <c r="J12" s="192">
        <f t="shared" si="7"/>
        <v>2167559.2287762337</v>
      </c>
    </row>
    <row r="13" spans="1:10" ht="13.5" thickBot="1">
      <c r="A13" s="197">
        <v>4340.1000000000004</v>
      </c>
      <c r="B13" s="212">
        <f t="shared" si="4"/>
        <v>62.319705000000006</v>
      </c>
      <c r="C13" s="173">
        <f t="shared" si="8"/>
        <v>270473.75167050003</v>
      </c>
      <c r="D13" s="212">
        <f t="shared" si="5"/>
        <v>6.16</v>
      </c>
      <c r="E13" s="173">
        <f t="shared" si="9"/>
        <v>1666118.3102902803</v>
      </c>
      <c r="F13" s="173">
        <v>1.25</v>
      </c>
      <c r="G13" s="173">
        <f t="shared" si="10"/>
        <v>2082647.8878628504</v>
      </c>
      <c r="H13" s="173">
        <f t="shared" si="11"/>
        <v>249917.74654354207</v>
      </c>
      <c r="I13" s="191">
        <f t="shared" si="6"/>
        <v>2332565.6344063929</v>
      </c>
      <c r="J13" s="192">
        <f t="shared" si="7"/>
        <v>2332565.6344063929</v>
      </c>
    </row>
    <row r="14" spans="1:10" ht="13.5" thickBot="1">
      <c r="A14" s="198">
        <v>5803.8</v>
      </c>
      <c r="B14" s="212">
        <f t="shared" si="4"/>
        <v>62.319705000000006</v>
      </c>
      <c r="C14" s="173">
        <f t="shared" si="8"/>
        <v>361691.10387900006</v>
      </c>
      <c r="D14" s="212">
        <f t="shared" si="5"/>
        <v>6.16</v>
      </c>
      <c r="E14" s="173">
        <f t="shared" si="9"/>
        <v>2228017.1998946406</v>
      </c>
      <c r="F14" s="173">
        <v>1.25</v>
      </c>
      <c r="G14" s="173">
        <f t="shared" si="10"/>
        <v>2785021.4998683007</v>
      </c>
      <c r="H14" s="173">
        <f t="shared" si="11"/>
        <v>334202.57998419611</v>
      </c>
      <c r="I14" s="191">
        <f t="shared" si="6"/>
        <v>3119224.0798524972</v>
      </c>
      <c r="J14" s="192">
        <f t="shared" si="7"/>
        <v>3119224.0798524972</v>
      </c>
    </row>
    <row r="15" spans="1:10" ht="13.5" thickBot="1">
      <c r="A15" s="198">
        <v>5993.52</v>
      </c>
      <c r="B15" s="212">
        <f t="shared" si="4"/>
        <v>62.319705000000006</v>
      </c>
      <c r="C15" s="173">
        <f t="shared" si="8"/>
        <v>373514.39831160009</v>
      </c>
      <c r="D15" s="212">
        <f t="shared" si="5"/>
        <v>6.16</v>
      </c>
      <c r="E15" s="173">
        <f t="shared" si="9"/>
        <v>2300848.6935994565</v>
      </c>
      <c r="F15" s="173">
        <v>1.25</v>
      </c>
      <c r="G15" s="173">
        <f t="shared" si="10"/>
        <v>2876060.8669993207</v>
      </c>
      <c r="H15" s="173">
        <f t="shared" si="11"/>
        <v>345127.30403991847</v>
      </c>
      <c r="I15" s="191">
        <f t="shared" si="6"/>
        <v>3221188.1710392395</v>
      </c>
      <c r="J15" s="192">
        <f t="shared" si="7"/>
        <v>3221188.1710392395</v>
      </c>
    </row>
    <row r="16" spans="1:10" ht="13.5" thickBot="1">
      <c r="A16" s="198">
        <v>6304.62</v>
      </c>
      <c r="B16" s="212">
        <f t="shared" si="4"/>
        <v>62.319705000000006</v>
      </c>
      <c r="C16" s="173">
        <f t="shared" si="8"/>
        <v>392902.05853710003</v>
      </c>
      <c r="D16" s="212">
        <f t="shared" si="5"/>
        <v>6.16</v>
      </c>
      <c r="E16" s="173">
        <f t="shared" si="9"/>
        <v>2420276.6805885364</v>
      </c>
      <c r="F16" s="173">
        <v>1.25</v>
      </c>
      <c r="G16" s="173">
        <f t="shared" si="10"/>
        <v>3025345.8507356704</v>
      </c>
      <c r="H16" s="173">
        <f t="shared" si="11"/>
        <v>363041.50208828045</v>
      </c>
      <c r="I16" s="191">
        <f t="shared" si="6"/>
        <v>3388387.3528239513</v>
      </c>
      <c r="J16" s="192">
        <f t="shared" si="7"/>
        <v>3388387.3528239513</v>
      </c>
    </row>
    <row r="17" spans="1:10" ht="13.5" thickBot="1">
      <c r="A17" s="198">
        <v>6610.62</v>
      </c>
      <c r="B17" s="212">
        <f t="shared" si="4"/>
        <v>62.319705000000006</v>
      </c>
      <c r="C17" s="173">
        <f t="shared" si="8"/>
        <v>411971.88826710003</v>
      </c>
      <c r="D17" s="212">
        <f t="shared" si="5"/>
        <v>6.16</v>
      </c>
      <c r="E17" s="173">
        <f t="shared" si="9"/>
        <v>2537746.8317253361</v>
      </c>
      <c r="F17" s="173">
        <v>1.25</v>
      </c>
      <c r="G17" s="173">
        <f t="shared" si="10"/>
        <v>3172183.5396566703</v>
      </c>
      <c r="H17" s="173">
        <f t="shared" si="11"/>
        <v>380662.0247588004</v>
      </c>
      <c r="I17" s="191">
        <f t="shared" si="6"/>
        <v>3552845.5644154712</v>
      </c>
      <c r="J17" s="192">
        <f t="shared" si="7"/>
        <v>3552845.5644154712</v>
      </c>
    </row>
    <row r="18" spans="1:10" ht="13.5" thickBot="1">
      <c r="A18" s="198">
        <v>7094.1</v>
      </c>
      <c r="B18" s="212">
        <f t="shared" si="4"/>
        <v>62.319705000000006</v>
      </c>
      <c r="C18" s="173">
        <f t="shared" si="8"/>
        <v>442102.21924050007</v>
      </c>
      <c r="D18" s="212">
        <f t="shared" si="5"/>
        <v>6.16</v>
      </c>
      <c r="E18" s="173">
        <f t="shared" si="9"/>
        <v>2723349.6705214805</v>
      </c>
      <c r="F18" s="173">
        <v>1.25</v>
      </c>
      <c r="G18" s="173">
        <f t="shared" si="10"/>
        <v>3404187.0881518507</v>
      </c>
      <c r="H18" s="173">
        <f t="shared" si="11"/>
        <v>408502.45057822211</v>
      </c>
      <c r="I18" s="191">
        <f t="shared" si="6"/>
        <v>3812689.5387300733</v>
      </c>
      <c r="J18" s="192">
        <f t="shared" si="7"/>
        <v>3812689.5387300733</v>
      </c>
    </row>
    <row r="19" spans="1:10" ht="13.5" thickBot="1">
      <c r="A19" s="198">
        <v>7344</v>
      </c>
      <c r="B19" s="212">
        <f t="shared" si="4"/>
        <v>62.319705000000006</v>
      </c>
      <c r="C19" s="173">
        <f t="shared" si="8"/>
        <v>457675.91352000006</v>
      </c>
      <c r="D19" s="212">
        <f t="shared" si="5"/>
        <v>6.16</v>
      </c>
      <c r="E19" s="173">
        <f t="shared" si="9"/>
        <v>2819283.6272832006</v>
      </c>
      <c r="F19" s="173">
        <v>1.25</v>
      </c>
      <c r="G19" s="173">
        <f t="shared" si="10"/>
        <v>3524104.5341040008</v>
      </c>
      <c r="H19" s="173">
        <f t="shared" si="11"/>
        <v>422892.54409248009</v>
      </c>
      <c r="I19" s="191">
        <f t="shared" si="6"/>
        <v>3946997.0781964813</v>
      </c>
      <c r="J19" s="192">
        <f t="shared" si="7"/>
        <v>3946997.0781964813</v>
      </c>
    </row>
    <row r="20" spans="1:10" ht="13.5" thickBot="1">
      <c r="A20" s="197">
        <v>7549.02</v>
      </c>
      <c r="B20" s="212">
        <f t="shared" si="4"/>
        <v>62.319705000000006</v>
      </c>
      <c r="C20" s="173">
        <f>A20*B20</f>
        <v>470452.69943910005</v>
      </c>
      <c r="D20" s="212">
        <f t="shared" si="5"/>
        <v>6.16</v>
      </c>
      <c r="E20" s="173">
        <f>C20*D20</f>
        <v>2897988.6285448563</v>
      </c>
      <c r="F20" s="173">
        <v>1.25</v>
      </c>
      <c r="G20" s="173">
        <f>E20*F20</f>
        <v>3622485.7856810703</v>
      </c>
      <c r="H20" s="173">
        <f t="shared" ref="H20:H85" si="12">G20*12/100</f>
        <v>434698.29428172839</v>
      </c>
      <c r="I20" s="191">
        <f t="shared" si="6"/>
        <v>4057184.0799627993</v>
      </c>
      <c r="J20" s="192">
        <f t="shared" si="7"/>
        <v>4057184.0799627993</v>
      </c>
    </row>
    <row r="21" spans="1:10" ht="13.5" thickBot="1">
      <c r="A21" s="201">
        <v>7789.74</v>
      </c>
      <c r="B21" s="212">
        <f t="shared" si="4"/>
        <v>62.319705000000006</v>
      </c>
      <c r="C21" s="160">
        <f>A21*B21</f>
        <v>485454.29882670002</v>
      </c>
      <c r="D21" s="212">
        <f t="shared" si="5"/>
        <v>6.16</v>
      </c>
      <c r="E21" s="160">
        <f>C21*D21</f>
        <v>2990398.480772472</v>
      </c>
      <c r="F21" s="160">
        <v>1.25</v>
      </c>
      <c r="G21" s="160">
        <f>E21*F21</f>
        <v>3737998.1009655902</v>
      </c>
      <c r="H21" s="160">
        <f t="shared" si="12"/>
        <v>448559.77211587084</v>
      </c>
      <c r="I21" s="191">
        <f t="shared" si="6"/>
        <v>4186557.8730814615</v>
      </c>
      <c r="J21" s="192">
        <f t="shared" si="7"/>
        <v>4186557.8730814615</v>
      </c>
    </row>
    <row r="22" spans="1:10" ht="13.5" thickBot="1">
      <c r="B22" s="212">
        <f t="shared" si="4"/>
        <v>62.319705000000006</v>
      </c>
      <c r="D22" s="212">
        <f t="shared" si="5"/>
        <v>6.16</v>
      </c>
      <c r="I22" s="191">
        <f t="shared" si="6"/>
        <v>0</v>
      </c>
      <c r="J22" s="192">
        <f t="shared" si="7"/>
        <v>0</v>
      </c>
    </row>
    <row r="23" spans="1:10" ht="13.5" thickBot="1">
      <c r="A23" s="189">
        <v>924.12</v>
      </c>
      <c r="B23" s="212">
        <f t="shared" si="4"/>
        <v>62.319705000000006</v>
      </c>
      <c r="C23" s="190">
        <f>A23*B23</f>
        <v>57590.885784600003</v>
      </c>
      <c r="D23" s="212">
        <f t="shared" si="5"/>
        <v>6.16</v>
      </c>
      <c r="E23" s="190">
        <f>C23*D23</f>
        <v>354759.85643313604</v>
      </c>
      <c r="F23" s="190">
        <v>1.25</v>
      </c>
      <c r="G23" s="190">
        <f>E23*F23</f>
        <v>443449.82054142002</v>
      </c>
      <c r="H23" s="190">
        <f t="shared" si="12"/>
        <v>53213.978464970402</v>
      </c>
      <c r="I23" s="191">
        <f t="shared" si="6"/>
        <v>496663.79900639044</v>
      </c>
      <c r="J23" s="192">
        <f t="shared" si="7"/>
        <v>496663.79900639044</v>
      </c>
    </row>
    <row r="24" spans="1:10" ht="13.5" thickBot="1">
      <c r="A24" s="197">
        <v>1199.52</v>
      </c>
      <c r="B24" s="212">
        <f t="shared" si="4"/>
        <v>62.319705000000006</v>
      </c>
      <c r="C24" s="173">
        <f>A24*B24</f>
        <v>74753.732541600009</v>
      </c>
      <c r="D24" s="212">
        <f t="shared" si="5"/>
        <v>6.16</v>
      </c>
      <c r="E24" s="173">
        <f>C24*D24</f>
        <v>460482.99245625606</v>
      </c>
      <c r="F24" s="173">
        <v>1.25</v>
      </c>
      <c r="G24" s="173">
        <f>E24*F24</f>
        <v>575603.74057032005</v>
      </c>
      <c r="H24" s="173">
        <f t="shared" si="12"/>
        <v>69072.448868438412</v>
      </c>
      <c r="I24" s="191">
        <f t="shared" si="6"/>
        <v>644676.18943875853</v>
      </c>
      <c r="J24" s="192">
        <f t="shared" si="7"/>
        <v>644676.18943875853</v>
      </c>
    </row>
    <row r="25" spans="1:10" ht="13.5" thickBot="1">
      <c r="A25" s="198">
        <v>1441.26</v>
      </c>
      <c r="B25" s="212">
        <f t="shared" si="4"/>
        <v>62.319705000000006</v>
      </c>
      <c r="C25" s="173">
        <f>A25*B25</f>
        <v>89818.898028300013</v>
      </c>
      <c r="D25" s="212">
        <f t="shared" si="5"/>
        <v>6.16</v>
      </c>
      <c r="E25" s="173">
        <f>C25*D25</f>
        <v>553284.41185432812</v>
      </c>
      <c r="F25" s="173">
        <v>1.25</v>
      </c>
      <c r="G25" s="173">
        <f>E25*F25</f>
        <v>691605.51481791015</v>
      </c>
      <c r="H25" s="173">
        <f t="shared" si="12"/>
        <v>82992.66177814921</v>
      </c>
      <c r="I25" s="191">
        <f t="shared" si="6"/>
        <v>774598.17659605946</v>
      </c>
      <c r="J25" s="192">
        <f t="shared" si="7"/>
        <v>774598.17659605946</v>
      </c>
    </row>
    <row r="26" spans="1:10" ht="13.5" thickBot="1">
      <c r="A26" s="198">
        <v>1571.82</v>
      </c>
      <c r="B26" s="212">
        <f t="shared" si="4"/>
        <v>62.319705000000006</v>
      </c>
      <c r="C26" s="173">
        <f>A26*B26</f>
        <v>97955.358713100009</v>
      </c>
      <c r="D26" s="212">
        <f t="shared" si="5"/>
        <v>6.16</v>
      </c>
      <c r="E26" s="173">
        <f>C26*D26</f>
        <v>603405.00967269612</v>
      </c>
      <c r="F26" s="173">
        <v>1.25</v>
      </c>
      <c r="G26" s="173">
        <f>E26*F26</f>
        <v>754256.26209087018</v>
      </c>
      <c r="H26" s="173">
        <f t="shared" si="12"/>
        <v>90510.751450904427</v>
      </c>
      <c r="I26" s="191">
        <f t="shared" si="6"/>
        <v>844767.01354177471</v>
      </c>
      <c r="J26" s="192">
        <f t="shared" si="7"/>
        <v>844767.01354177471</v>
      </c>
    </row>
    <row r="27" spans="1:10" ht="13.5" thickBot="1">
      <c r="A27" s="199">
        <v>1769.7</v>
      </c>
      <c r="B27" s="212">
        <f t="shared" si="4"/>
        <v>62.319705000000006</v>
      </c>
      <c r="C27" s="160">
        <f>A27*B27</f>
        <v>110287.18193850001</v>
      </c>
      <c r="D27" s="212">
        <f t="shared" si="5"/>
        <v>6.16</v>
      </c>
      <c r="E27" s="160">
        <f>C27*D27</f>
        <v>679369.04074116005</v>
      </c>
      <c r="F27" s="160">
        <v>1.25</v>
      </c>
      <c r="G27" s="160">
        <f>E27*F27</f>
        <v>849211.30092645006</v>
      </c>
      <c r="H27" s="160">
        <f t="shared" si="12"/>
        <v>101905.356111174</v>
      </c>
      <c r="I27" s="191">
        <f t="shared" si="6"/>
        <v>951116.65703762416</v>
      </c>
      <c r="J27" s="192">
        <f t="shared" si="7"/>
        <v>951116.65703762416</v>
      </c>
    </row>
    <row r="28" spans="1:10" ht="13.5" thickBot="1">
      <c r="B28" s="212">
        <f t="shared" si="4"/>
        <v>62.319705000000006</v>
      </c>
      <c r="D28" s="212">
        <f t="shared" si="5"/>
        <v>6.16</v>
      </c>
      <c r="I28" s="191">
        <f t="shared" si="6"/>
        <v>0</v>
      </c>
      <c r="J28" s="192">
        <f t="shared" si="7"/>
        <v>0</v>
      </c>
    </row>
    <row r="29" spans="1:10" ht="13.5" thickBot="1">
      <c r="A29" s="202">
        <v>1441.26</v>
      </c>
      <c r="B29" s="212">
        <f t="shared" si="4"/>
        <v>62.319705000000006</v>
      </c>
      <c r="C29" s="190">
        <f t="shared" ref="C29:C35" si="13">A29*B29</f>
        <v>89818.898028300013</v>
      </c>
      <c r="D29" s="212">
        <f t="shared" si="5"/>
        <v>6.16</v>
      </c>
      <c r="E29" s="190">
        <f t="shared" ref="E29:E35" si="14">C29*D29</f>
        <v>553284.41185432812</v>
      </c>
      <c r="F29" s="190">
        <v>1.25</v>
      </c>
      <c r="G29" s="190">
        <f t="shared" ref="G29:G35" si="15">E29*F29</f>
        <v>691605.51481791015</v>
      </c>
      <c r="H29" s="190">
        <f t="shared" si="12"/>
        <v>82992.66177814921</v>
      </c>
      <c r="I29" s="191">
        <f t="shared" si="6"/>
        <v>774598.17659605946</v>
      </c>
      <c r="J29" s="192">
        <f t="shared" si="7"/>
        <v>774598.17659605946</v>
      </c>
    </row>
    <row r="30" spans="1:10" ht="13.5" thickBot="1">
      <c r="A30" s="203">
        <v>1571.82</v>
      </c>
      <c r="B30" s="212">
        <f t="shared" si="4"/>
        <v>62.319705000000006</v>
      </c>
      <c r="C30" s="173">
        <f t="shared" si="13"/>
        <v>97955.358713100009</v>
      </c>
      <c r="D30" s="212">
        <f t="shared" si="5"/>
        <v>6.16</v>
      </c>
      <c r="E30" s="173">
        <f t="shared" si="14"/>
        <v>603405.00967269612</v>
      </c>
      <c r="F30" s="173">
        <v>1.25</v>
      </c>
      <c r="G30" s="173">
        <f t="shared" si="15"/>
        <v>754256.26209087018</v>
      </c>
      <c r="H30" s="173">
        <f t="shared" si="12"/>
        <v>90510.751450904427</v>
      </c>
      <c r="I30" s="191">
        <f t="shared" si="6"/>
        <v>844767.01354177471</v>
      </c>
      <c r="J30" s="192">
        <f t="shared" si="7"/>
        <v>844767.01354177471</v>
      </c>
    </row>
    <row r="31" spans="1:10" ht="13.5" thickBot="1">
      <c r="A31" s="204">
        <v>1769.7</v>
      </c>
      <c r="B31" s="212">
        <f t="shared" si="4"/>
        <v>62.319705000000006</v>
      </c>
      <c r="C31" s="173">
        <f t="shared" si="13"/>
        <v>110287.18193850001</v>
      </c>
      <c r="D31" s="212">
        <f t="shared" si="5"/>
        <v>6.16</v>
      </c>
      <c r="E31" s="173">
        <f t="shared" si="14"/>
        <v>679369.04074116005</v>
      </c>
      <c r="F31" s="173">
        <v>1.25</v>
      </c>
      <c r="G31" s="173">
        <f t="shared" si="15"/>
        <v>849211.30092645006</v>
      </c>
      <c r="H31" s="173">
        <f t="shared" si="12"/>
        <v>101905.356111174</v>
      </c>
      <c r="I31" s="191">
        <f t="shared" si="6"/>
        <v>951116.65703762416</v>
      </c>
      <c r="J31" s="192">
        <f t="shared" si="7"/>
        <v>951116.65703762416</v>
      </c>
    </row>
    <row r="32" spans="1:10" ht="13.5" thickBot="1">
      <c r="A32" s="204">
        <v>1880.88</v>
      </c>
      <c r="B32" s="212">
        <f t="shared" si="4"/>
        <v>62.319705000000006</v>
      </c>
      <c r="C32" s="173">
        <f t="shared" si="13"/>
        <v>117215.88674040002</v>
      </c>
      <c r="D32" s="212">
        <f t="shared" si="5"/>
        <v>6.16</v>
      </c>
      <c r="E32" s="173">
        <f t="shared" si="14"/>
        <v>722049.86232086411</v>
      </c>
      <c r="F32" s="173">
        <v>1.25</v>
      </c>
      <c r="G32" s="173">
        <f t="shared" si="15"/>
        <v>902562.32790108013</v>
      </c>
      <c r="H32" s="173">
        <f t="shared" si="12"/>
        <v>108307.47934812961</v>
      </c>
      <c r="I32" s="191">
        <f t="shared" si="6"/>
        <v>1010869.8072492098</v>
      </c>
      <c r="J32" s="192">
        <f t="shared" si="7"/>
        <v>1010869.8072492098</v>
      </c>
    </row>
    <row r="33" spans="1:10" ht="13.5" thickBot="1">
      <c r="A33" s="204">
        <v>2163.42</v>
      </c>
      <c r="B33" s="212">
        <f t="shared" si="4"/>
        <v>62.319705000000006</v>
      </c>
      <c r="C33" s="173">
        <f t="shared" si="13"/>
        <v>134823.69619110003</v>
      </c>
      <c r="D33" s="212">
        <f t="shared" si="5"/>
        <v>6.16</v>
      </c>
      <c r="E33" s="173">
        <f t="shared" si="14"/>
        <v>830513.96853717614</v>
      </c>
      <c r="F33" s="173">
        <v>1.25</v>
      </c>
      <c r="G33" s="173">
        <f t="shared" si="15"/>
        <v>1038142.4606714702</v>
      </c>
      <c r="H33" s="173">
        <f t="shared" si="12"/>
        <v>124577.09528057642</v>
      </c>
      <c r="I33" s="191">
        <f t="shared" si="6"/>
        <v>1162719.5559520468</v>
      </c>
      <c r="J33" s="192">
        <f t="shared" si="7"/>
        <v>1162719.5559520468</v>
      </c>
    </row>
    <row r="34" spans="1:10" ht="13.5" thickBot="1">
      <c r="A34" s="203">
        <v>2182.8000000000002</v>
      </c>
      <c r="B34" s="212">
        <f t="shared" si="4"/>
        <v>62.319705000000006</v>
      </c>
      <c r="C34" s="173">
        <f t="shared" si="13"/>
        <v>136031.45207400003</v>
      </c>
      <c r="D34" s="212">
        <f t="shared" si="5"/>
        <v>6.16</v>
      </c>
      <c r="E34" s="173">
        <f t="shared" si="14"/>
        <v>837953.7447758402</v>
      </c>
      <c r="F34" s="173">
        <v>1.25</v>
      </c>
      <c r="G34" s="173">
        <f t="shared" si="15"/>
        <v>1047442.1809698002</v>
      </c>
      <c r="H34" s="173">
        <f t="shared" si="12"/>
        <v>125693.06171637602</v>
      </c>
      <c r="I34" s="191">
        <f t="shared" si="6"/>
        <v>1173135.2426861764</v>
      </c>
      <c r="J34" s="192">
        <f t="shared" si="7"/>
        <v>1173135.2426861764</v>
      </c>
    </row>
    <row r="35" spans="1:10" ht="13.5" thickBot="1">
      <c r="A35" s="205">
        <v>2453.1</v>
      </c>
      <c r="B35" s="212">
        <f t="shared" si="4"/>
        <v>62.319705000000006</v>
      </c>
      <c r="C35" s="160">
        <f t="shared" si="13"/>
        <v>152876.46833550002</v>
      </c>
      <c r="D35" s="212">
        <f t="shared" si="5"/>
        <v>6.16</v>
      </c>
      <c r="E35" s="160">
        <f t="shared" si="14"/>
        <v>941719.04494668008</v>
      </c>
      <c r="F35" s="160">
        <v>1.25</v>
      </c>
      <c r="G35" s="160">
        <f t="shared" si="15"/>
        <v>1177148.80618335</v>
      </c>
      <c r="H35" s="160">
        <f t="shared" si="12"/>
        <v>141257.85674200198</v>
      </c>
      <c r="I35" s="191">
        <f t="shared" si="6"/>
        <v>1318406.6629253521</v>
      </c>
      <c r="J35" s="192">
        <f t="shared" si="7"/>
        <v>1318406.6629253521</v>
      </c>
    </row>
    <row r="36" spans="1:10" ht="13.5" thickBot="1">
      <c r="B36" s="212">
        <f t="shared" si="4"/>
        <v>62.319705000000006</v>
      </c>
      <c r="D36" s="212">
        <f t="shared" si="5"/>
        <v>6.16</v>
      </c>
      <c r="I36" s="191">
        <f t="shared" si="6"/>
        <v>0</v>
      </c>
      <c r="J36" s="192">
        <f t="shared" si="7"/>
        <v>0</v>
      </c>
    </row>
    <row r="37" spans="1:10" s="177" customFormat="1" ht="13.5" thickBot="1">
      <c r="A37" s="202">
        <v>2926.38</v>
      </c>
      <c r="B37" s="212">
        <f t="shared" si="4"/>
        <v>62.319705000000006</v>
      </c>
      <c r="C37" s="190">
        <f>A37*B37</f>
        <v>182371.13831790001</v>
      </c>
      <c r="D37" s="212">
        <f t="shared" si="5"/>
        <v>6.16</v>
      </c>
      <c r="E37" s="190">
        <f>C37*D37</f>
        <v>1123406.2120382641</v>
      </c>
      <c r="F37" s="190">
        <v>1.25</v>
      </c>
      <c r="G37" s="190">
        <f>E37*F37</f>
        <v>1404257.7650478301</v>
      </c>
      <c r="H37" s="190">
        <f t="shared" si="12"/>
        <v>168510.93180573962</v>
      </c>
      <c r="I37" s="191">
        <f t="shared" si="6"/>
        <v>1572768.6968535697</v>
      </c>
      <c r="J37" s="192">
        <f t="shared" si="7"/>
        <v>1572768.6968535697</v>
      </c>
    </row>
    <row r="38" spans="1:10" s="177" customFormat="1" ht="13.5" thickBot="1">
      <c r="A38" s="203">
        <v>3119.16</v>
      </c>
      <c r="B38" s="212">
        <f t="shared" si="4"/>
        <v>62.319705000000006</v>
      </c>
      <c r="C38" s="173">
        <f>A38*B38</f>
        <v>194385.13104780001</v>
      </c>
      <c r="D38" s="212">
        <f t="shared" si="5"/>
        <v>6.16</v>
      </c>
      <c r="E38" s="173">
        <f>C38*D38</f>
        <v>1197412.4072544482</v>
      </c>
      <c r="F38" s="173">
        <v>1.25</v>
      </c>
      <c r="G38" s="173">
        <f>E38*F38</f>
        <v>1496765.5090680602</v>
      </c>
      <c r="H38" s="173">
        <f t="shared" si="12"/>
        <v>179611.86108816721</v>
      </c>
      <c r="I38" s="191">
        <f t="shared" si="6"/>
        <v>1676377.3701562276</v>
      </c>
      <c r="J38" s="192">
        <f t="shared" si="7"/>
        <v>1676377.3701562276</v>
      </c>
    </row>
    <row r="39" spans="1:10" s="177" customFormat="1" ht="13.5" thickBot="1">
      <c r="A39" s="205">
        <v>3348.66</v>
      </c>
      <c r="B39" s="212">
        <f t="shared" si="4"/>
        <v>62.319705000000006</v>
      </c>
      <c r="C39" s="160">
        <f>A39*B39</f>
        <v>208687.50334530001</v>
      </c>
      <c r="D39" s="212">
        <f t="shared" si="5"/>
        <v>6.16</v>
      </c>
      <c r="E39" s="160">
        <f>C39*D39</f>
        <v>1285515.0206070482</v>
      </c>
      <c r="F39" s="160">
        <v>1.25</v>
      </c>
      <c r="G39" s="160">
        <f>E39*F39</f>
        <v>1606893.7757588103</v>
      </c>
      <c r="H39" s="160">
        <f t="shared" si="12"/>
        <v>192827.25309105724</v>
      </c>
      <c r="I39" s="191">
        <f t="shared" si="6"/>
        <v>1799721.0288498676</v>
      </c>
      <c r="J39" s="192">
        <f t="shared" si="7"/>
        <v>1799721.0288498676</v>
      </c>
    </row>
    <row r="40" spans="1:10" s="177" customFormat="1" ht="13.5" thickBot="1">
      <c r="A40" s="180"/>
      <c r="B40" s="212">
        <f t="shared" si="4"/>
        <v>62.319705000000006</v>
      </c>
      <c r="D40" s="212">
        <f t="shared" si="5"/>
        <v>6.16</v>
      </c>
      <c r="I40" s="191">
        <f t="shared" si="6"/>
        <v>0</v>
      </c>
      <c r="J40" s="192">
        <f t="shared" si="7"/>
        <v>0</v>
      </c>
    </row>
    <row r="41" spans="1:10" s="177" customFormat="1" ht="13.5" thickBot="1">
      <c r="A41" s="202">
        <v>3717.9</v>
      </c>
      <c r="B41" s="212">
        <f t="shared" si="4"/>
        <v>62.319705000000006</v>
      </c>
      <c r="C41" s="190">
        <f>A41*B41</f>
        <v>231698.43121950002</v>
      </c>
      <c r="D41" s="212">
        <f t="shared" si="5"/>
        <v>6.16</v>
      </c>
      <c r="E41" s="190">
        <f>C41*D41</f>
        <v>1427262.3363121201</v>
      </c>
      <c r="F41" s="190">
        <v>1.25</v>
      </c>
      <c r="G41" s="190">
        <f>E41*F41</f>
        <v>1784077.92039015</v>
      </c>
      <c r="H41" s="190">
        <f t="shared" si="12"/>
        <v>214089.35044681802</v>
      </c>
      <c r="I41" s="191">
        <f t="shared" si="6"/>
        <v>1998167.2708369682</v>
      </c>
      <c r="J41" s="192">
        <f t="shared" si="7"/>
        <v>1998167.2708369682</v>
      </c>
    </row>
    <row r="42" spans="1:10" s="177" customFormat="1" ht="13.5" thickBot="1">
      <c r="A42" s="203">
        <v>4064.7000000000003</v>
      </c>
      <c r="B42" s="212">
        <f t="shared" si="4"/>
        <v>62.319705000000006</v>
      </c>
      <c r="C42" s="173">
        <f>A42*B42</f>
        <v>253310.90491350004</v>
      </c>
      <c r="D42" s="212">
        <f t="shared" si="5"/>
        <v>6.16</v>
      </c>
      <c r="E42" s="173">
        <f>C42*D42</f>
        <v>1560395.1742671602</v>
      </c>
      <c r="F42" s="173">
        <v>1.25</v>
      </c>
      <c r="G42" s="173">
        <f>E42*F42</f>
        <v>1950493.9678339502</v>
      </c>
      <c r="H42" s="173">
        <f t="shared" si="12"/>
        <v>234059.27614007401</v>
      </c>
      <c r="I42" s="191">
        <f t="shared" si="6"/>
        <v>2184553.2439740244</v>
      </c>
      <c r="J42" s="192">
        <f t="shared" si="7"/>
        <v>2184553.2439740244</v>
      </c>
    </row>
    <row r="43" spans="1:10" s="177" customFormat="1" ht="13.5" thickBot="1">
      <c r="A43" s="203">
        <v>4430.88</v>
      </c>
      <c r="B43" s="212">
        <f t="shared" si="4"/>
        <v>62.319705000000006</v>
      </c>
      <c r="C43" s="173">
        <f>A43*B43</f>
        <v>276131.13449040003</v>
      </c>
      <c r="D43" s="212">
        <f t="shared" si="5"/>
        <v>6.16</v>
      </c>
      <c r="E43" s="173">
        <f>C43*D43</f>
        <v>1700967.7884608642</v>
      </c>
      <c r="F43" s="173">
        <v>1.25</v>
      </c>
      <c r="G43" s="173">
        <f>E43*F43</f>
        <v>2126209.7355760802</v>
      </c>
      <c r="H43" s="173">
        <f t="shared" si="12"/>
        <v>255145.16826912962</v>
      </c>
      <c r="I43" s="191">
        <f t="shared" si="6"/>
        <v>2381354.9038452101</v>
      </c>
      <c r="J43" s="192">
        <f t="shared" si="7"/>
        <v>2381354.9038452101</v>
      </c>
    </row>
    <row r="44" spans="1:10" s="177" customFormat="1" ht="13.5" thickBot="1">
      <c r="A44" s="203">
        <v>5235.66</v>
      </c>
      <c r="B44" s="212">
        <f t="shared" si="4"/>
        <v>62.319705000000006</v>
      </c>
      <c r="C44" s="173">
        <f>A44*B44</f>
        <v>326284.78668030002</v>
      </c>
      <c r="D44" s="212">
        <f t="shared" si="5"/>
        <v>6.16</v>
      </c>
      <c r="E44" s="173">
        <f>C44*D44</f>
        <v>2009914.2859506481</v>
      </c>
      <c r="F44" s="173">
        <v>1.25</v>
      </c>
      <c r="G44" s="173">
        <f>E44*F44</f>
        <v>2512392.85743831</v>
      </c>
      <c r="H44" s="173">
        <f t="shared" si="12"/>
        <v>301487.14289259718</v>
      </c>
      <c r="I44" s="191">
        <f t="shared" si="6"/>
        <v>2813880.0003309073</v>
      </c>
      <c r="J44" s="192">
        <f t="shared" si="7"/>
        <v>2813880.0003309073</v>
      </c>
    </row>
    <row r="45" spans="1:10" s="177" customFormat="1" ht="13.5" thickBot="1">
      <c r="A45" s="205">
        <v>5441.7</v>
      </c>
      <c r="B45" s="212">
        <f t="shared" si="4"/>
        <v>62.319705000000006</v>
      </c>
      <c r="C45" s="160">
        <f>A45*B45</f>
        <v>339125.1386985</v>
      </c>
      <c r="D45" s="212">
        <f t="shared" si="5"/>
        <v>6.16</v>
      </c>
      <c r="E45" s="160">
        <f>C45*D45</f>
        <v>2089010.8543827601</v>
      </c>
      <c r="F45" s="160">
        <v>1.25</v>
      </c>
      <c r="G45" s="160">
        <f>E45*F45</f>
        <v>2611263.5679784501</v>
      </c>
      <c r="H45" s="160">
        <f t="shared" si="12"/>
        <v>313351.62815741403</v>
      </c>
      <c r="I45" s="191">
        <f t="shared" si="6"/>
        <v>2924615.1961358646</v>
      </c>
      <c r="J45" s="192">
        <f t="shared" si="7"/>
        <v>2924615.1961358646</v>
      </c>
    </row>
    <row r="46" spans="1:10" s="177" customFormat="1" ht="13.5" thickBot="1">
      <c r="A46" s="180"/>
      <c r="B46" s="212">
        <f t="shared" si="4"/>
        <v>62.319705000000006</v>
      </c>
      <c r="D46" s="212">
        <f t="shared" si="5"/>
        <v>6.16</v>
      </c>
      <c r="I46" s="191">
        <f t="shared" si="6"/>
        <v>0</v>
      </c>
      <c r="J46" s="192">
        <f t="shared" si="7"/>
        <v>0</v>
      </c>
    </row>
    <row r="47" spans="1:10" s="177" customFormat="1" ht="13.5" thickBot="1">
      <c r="A47" s="202">
        <v>435.54</v>
      </c>
      <c r="B47" s="212">
        <f t="shared" si="4"/>
        <v>62.319705000000006</v>
      </c>
      <c r="C47" s="190">
        <f t="shared" ref="C47:C52" si="16">A47*B47</f>
        <v>27142.724315700005</v>
      </c>
      <c r="D47" s="212">
        <f t="shared" si="5"/>
        <v>6.16</v>
      </c>
      <c r="E47" s="190">
        <f t="shared" ref="E47:E52" si="17">C47*D47</f>
        <v>167199.18178471204</v>
      </c>
      <c r="F47" s="190">
        <v>1.25</v>
      </c>
      <c r="G47" s="190">
        <f t="shared" ref="G47:G52" si="18">E47*F47</f>
        <v>208998.97723089004</v>
      </c>
      <c r="H47" s="190">
        <f t="shared" si="12"/>
        <v>25079.877267706805</v>
      </c>
      <c r="I47" s="191">
        <f t="shared" si="6"/>
        <v>234078.85449859686</v>
      </c>
      <c r="J47" s="192">
        <f t="shared" si="7"/>
        <v>234078.85449859686</v>
      </c>
    </row>
    <row r="48" spans="1:10" s="177" customFormat="1" ht="13.5" thickBot="1">
      <c r="A48" s="203">
        <v>454.92</v>
      </c>
      <c r="B48" s="212">
        <f t="shared" si="4"/>
        <v>62.319705000000006</v>
      </c>
      <c r="C48" s="173">
        <f t="shared" si="16"/>
        <v>28350.480198600002</v>
      </c>
      <c r="D48" s="212">
        <f t="shared" si="5"/>
        <v>6.16</v>
      </c>
      <c r="E48" s="173">
        <f t="shared" si="17"/>
        <v>174638.95802337601</v>
      </c>
      <c r="F48" s="173">
        <v>1.25</v>
      </c>
      <c r="G48" s="173">
        <f t="shared" si="18"/>
        <v>218298.69752922002</v>
      </c>
      <c r="H48" s="173">
        <f t="shared" si="12"/>
        <v>26195.843703506402</v>
      </c>
      <c r="I48" s="191">
        <f t="shared" si="6"/>
        <v>244494.54123272645</v>
      </c>
      <c r="J48" s="192">
        <f t="shared" si="7"/>
        <v>244494.54123272645</v>
      </c>
    </row>
    <row r="49" spans="1:10" s="177" customFormat="1" ht="13.5" thickBot="1">
      <c r="A49" s="203">
        <v>692.58</v>
      </c>
      <c r="B49" s="212">
        <f t="shared" si="4"/>
        <v>62.319705000000006</v>
      </c>
      <c r="C49" s="173">
        <f t="shared" si="16"/>
        <v>43161.381288900004</v>
      </c>
      <c r="D49" s="212">
        <f t="shared" si="5"/>
        <v>6.16</v>
      </c>
      <c r="E49" s="173">
        <f t="shared" si="17"/>
        <v>265874.10873962403</v>
      </c>
      <c r="F49" s="173">
        <v>1.25</v>
      </c>
      <c r="G49" s="173">
        <f t="shared" si="18"/>
        <v>332342.63592453004</v>
      </c>
      <c r="H49" s="173">
        <f t="shared" si="12"/>
        <v>39881.116310943609</v>
      </c>
      <c r="I49" s="191">
        <f t="shared" si="6"/>
        <v>372223.75223547366</v>
      </c>
      <c r="J49" s="192">
        <f t="shared" si="7"/>
        <v>372223.75223547366</v>
      </c>
    </row>
    <row r="50" spans="1:10" s="177" customFormat="1" ht="13.5" thickBot="1">
      <c r="A50" s="203">
        <v>971.04</v>
      </c>
      <c r="B50" s="212">
        <f t="shared" si="4"/>
        <v>62.319705000000006</v>
      </c>
      <c r="C50" s="173">
        <f t="shared" si="16"/>
        <v>60514.926343200001</v>
      </c>
      <c r="D50" s="212">
        <f t="shared" si="5"/>
        <v>6.16</v>
      </c>
      <c r="E50" s="173">
        <f t="shared" si="17"/>
        <v>372771.94627411204</v>
      </c>
      <c r="F50" s="173">
        <v>1.25</v>
      </c>
      <c r="G50" s="173">
        <f t="shared" si="18"/>
        <v>465964.93284264003</v>
      </c>
      <c r="H50" s="173">
        <f t="shared" si="12"/>
        <v>55915.791941116804</v>
      </c>
      <c r="I50" s="191">
        <f t="shared" si="6"/>
        <v>521880.72478375689</v>
      </c>
      <c r="J50" s="192">
        <f t="shared" si="7"/>
        <v>521880.72478375689</v>
      </c>
    </row>
    <row r="51" spans="1:10" s="177" customFormat="1" ht="13.5" thickBot="1">
      <c r="A51" s="203">
        <v>460.02</v>
      </c>
      <c r="B51" s="212">
        <f t="shared" si="4"/>
        <v>62.319705000000006</v>
      </c>
      <c r="C51" s="173">
        <f t="shared" si="16"/>
        <v>28668.310694100001</v>
      </c>
      <c r="D51" s="212">
        <f t="shared" si="5"/>
        <v>6.16</v>
      </c>
      <c r="E51" s="173">
        <f t="shared" si="17"/>
        <v>176596.793875656</v>
      </c>
      <c r="F51" s="173">
        <v>1.25</v>
      </c>
      <c r="G51" s="173">
        <f t="shared" si="18"/>
        <v>220745.99234457</v>
      </c>
      <c r="H51" s="173">
        <f t="shared" si="12"/>
        <v>26489.519081348401</v>
      </c>
      <c r="I51" s="191">
        <f t="shared" si="6"/>
        <v>247235.51142591843</v>
      </c>
      <c r="J51" s="192">
        <f t="shared" si="7"/>
        <v>247235.51142591843</v>
      </c>
    </row>
    <row r="52" spans="1:10" s="177" customFormat="1" ht="13.5" thickBot="1">
      <c r="A52" s="205">
        <v>719.1</v>
      </c>
      <c r="B52" s="212">
        <f t="shared" si="4"/>
        <v>62.319705000000006</v>
      </c>
      <c r="C52" s="160">
        <f t="shared" si="16"/>
        <v>44814.099865500008</v>
      </c>
      <c r="D52" s="212">
        <f t="shared" si="5"/>
        <v>6.16</v>
      </c>
      <c r="E52" s="160">
        <f t="shared" si="17"/>
        <v>276054.85517148004</v>
      </c>
      <c r="F52" s="160">
        <v>1.25</v>
      </c>
      <c r="G52" s="160">
        <f t="shared" si="18"/>
        <v>345068.56896435004</v>
      </c>
      <c r="H52" s="160">
        <f t="shared" si="12"/>
        <v>41408.228275722002</v>
      </c>
      <c r="I52" s="191">
        <f t="shared" si="6"/>
        <v>386476.7972400721</v>
      </c>
      <c r="J52" s="192">
        <f t="shared" si="7"/>
        <v>386476.7972400721</v>
      </c>
    </row>
    <row r="53" spans="1:10" s="177" customFormat="1" ht="13.5" thickBot="1">
      <c r="A53" s="180"/>
      <c r="B53" s="212">
        <f t="shared" si="4"/>
        <v>62.319705000000006</v>
      </c>
      <c r="D53" s="212">
        <f t="shared" si="5"/>
        <v>6.16</v>
      </c>
      <c r="I53" s="191">
        <f t="shared" si="6"/>
        <v>0</v>
      </c>
      <c r="J53" s="192">
        <f t="shared" si="7"/>
        <v>0</v>
      </c>
    </row>
    <row r="54" spans="1:10" s="177" customFormat="1" ht="13.5" thickBot="1">
      <c r="A54" s="202">
        <v>255</v>
      </c>
      <c r="B54" s="212">
        <f t="shared" si="4"/>
        <v>62.319705000000006</v>
      </c>
      <c r="C54" s="190">
        <f>A54*B54</f>
        <v>15891.524775000002</v>
      </c>
      <c r="D54" s="212">
        <f t="shared" si="5"/>
        <v>6.16</v>
      </c>
      <c r="E54" s="190">
        <f>C54*D54</f>
        <v>97891.792614000005</v>
      </c>
      <c r="F54" s="190">
        <v>1.25</v>
      </c>
      <c r="G54" s="190">
        <f>E54*F54</f>
        <v>122364.74076750001</v>
      </c>
      <c r="H54" s="190">
        <f t="shared" si="12"/>
        <v>14683.768892100001</v>
      </c>
      <c r="I54" s="191">
        <f t="shared" si="6"/>
        <v>137048.50965960004</v>
      </c>
      <c r="J54" s="192">
        <f t="shared" si="7"/>
        <v>137048.50965960004</v>
      </c>
    </row>
    <row r="55" spans="1:10" s="177" customFormat="1" ht="13.5" thickBot="1">
      <c r="A55" s="203">
        <v>259.08</v>
      </c>
      <c r="B55" s="212">
        <f t="shared" si="4"/>
        <v>62.319705000000006</v>
      </c>
      <c r="C55" s="173">
        <f>A55*B55</f>
        <v>16145.7891714</v>
      </c>
      <c r="D55" s="212">
        <f t="shared" si="5"/>
        <v>6.16</v>
      </c>
      <c r="E55" s="173">
        <f>C55*D55</f>
        <v>99458.061295823994</v>
      </c>
      <c r="F55" s="173">
        <v>1.25</v>
      </c>
      <c r="G55" s="173">
        <f>E55*F55</f>
        <v>124322.57661978</v>
      </c>
      <c r="H55" s="173">
        <f t="shared" si="12"/>
        <v>14918.7091943736</v>
      </c>
      <c r="I55" s="191">
        <f t="shared" si="6"/>
        <v>139241.28581415361</v>
      </c>
      <c r="J55" s="192">
        <f t="shared" si="7"/>
        <v>139241.28581415361</v>
      </c>
    </row>
    <row r="56" spans="1:10" s="177" customFormat="1" ht="13.5" thickBot="1">
      <c r="A56" s="203">
        <v>272.34000000000003</v>
      </c>
      <c r="B56" s="212">
        <f t="shared" si="4"/>
        <v>62.319705000000006</v>
      </c>
      <c r="C56" s="173">
        <f>A56*B56</f>
        <v>16972.148459700005</v>
      </c>
      <c r="D56" s="212">
        <f t="shared" si="5"/>
        <v>6.16</v>
      </c>
      <c r="E56" s="173">
        <f>C56*D56</f>
        <v>104548.43451175204</v>
      </c>
      <c r="F56" s="173">
        <v>1.25</v>
      </c>
      <c r="G56" s="173">
        <f>E56*F56</f>
        <v>130685.54313969005</v>
      </c>
      <c r="H56" s="173">
        <f t="shared" si="12"/>
        <v>15682.265176762805</v>
      </c>
      <c r="I56" s="191">
        <f t="shared" si="6"/>
        <v>146367.80831645287</v>
      </c>
      <c r="J56" s="192">
        <f t="shared" si="7"/>
        <v>146367.80831645287</v>
      </c>
    </row>
    <row r="57" spans="1:10" s="177" customFormat="1" ht="13.5" thickBot="1">
      <c r="A57" s="203">
        <v>298.86</v>
      </c>
      <c r="B57" s="212">
        <f t="shared" si="4"/>
        <v>62.319705000000006</v>
      </c>
      <c r="C57" s="173">
        <f>A57*B57</f>
        <v>18624.867036300002</v>
      </c>
      <c r="D57" s="212">
        <f t="shared" si="5"/>
        <v>6.16</v>
      </c>
      <c r="E57" s="173">
        <f>C57*D57</f>
        <v>114729.18094360801</v>
      </c>
      <c r="F57" s="173">
        <v>1.25</v>
      </c>
      <c r="G57" s="173">
        <f>E57*F57</f>
        <v>143411.47617951001</v>
      </c>
      <c r="H57" s="173">
        <f t="shared" si="12"/>
        <v>17209.377141541201</v>
      </c>
      <c r="I57" s="191">
        <f t="shared" si="6"/>
        <v>160620.85332105123</v>
      </c>
      <c r="J57" s="192">
        <f t="shared" si="7"/>
        <v>160620.85332105123</v>
      </c>
    </row>
    <row r="58" spans="1:10" s="177" customFormat="1" ht="13.5" thickBot="1">
      <c r="A58" s="205">
        <v>326.39999999999998</v>
      </c>
      <c r="B58" s="212">
        <f t="shared" si="4"/>
        <v>62.319705000000006</v>
      </c>
      <c r="C58" s="160">
        <f>A58*B58</f>
        <v>20341.151711999999</v>
      </c>
      <c r="D58" s="212">
        <f t="shared" si="5"/>
        <v>6.16</v>
      </c>
      <c r="E58" s="160">
        <f>C58*D58</f>
        <v>125301.49454592</v>
      </c>
      <c r="F58" s="160">
        <v>1.25</v>
      </c>
      <c r="G58" s="160">
        <f>E58*F58</f>
        <v>156626.86818240001</v>
      </c>
      <c r="H58" s="160">
        <f t="shared" si="12"/>
        <v>18795.224181887999</v>
      </c>
      <c r="I58" s="191">
        <f t="shared" si="6"/>
        <v>175422.09236428802</v>
      </c>
      <c r="J58" s="192">
        <f t="shared" si="7"/>
        <v>175422.09236428802</v>
      </c>
    </row>
    <row r="59" spans="1:10" s="177" customFormat="1" ht="13.5" thickBot="1">
      <c r="A59" s="180"/>
      <c r="B59" s="212">
        <f t="shared" si="4"/>
        <v>62.319705000000006</v>
      </c>
      <c r="D59" s="212">
        <f t="shared" si="5"/>
        <v>6.16</v>
      </c>
      <c r="I59" s="191">
        <f t="shared" si="6"/>
        <v>0</v>
      </c>
      <c r="J59" s="192">
        <f t="shared" si="7"/>
        <v>0</v>
      </c>
    </row>
    <row r="60" spans="1:10" s="177" customFormat="1" ht="13.5" thickBot="1">
      <c r="A60" s="202">
        <v>283.56</v>
      </c>
      <c r="B60" s="212">
        <f t="shared" si="4"/>
        <v>62.319705000000006</v>
      </c>
      <c r="C60" s="190">
        <f t="shared" ref="C60:C69" si="19">A60*B60</f>
        <v>17671.375549800003</v>
      </c>
      <c r="D60" s="212">
        <f t="shared" si="5"/>
        <v>6.16</v>
      </c>
      <c r="E60" s="190">
        <f t="shared" ref="E60:E69" si="20">C60*D60</f>
        <v>108855.67338676802</v>
      </c>
      <c r="F60" s="190">
        <v>1.25</v>
      </c>
      <c r="G60" s="190">
        <f t="shared" ref="G60:G69" si="21">E60*F60</f>
        <v>136069.59173346002</v>
      </c>
      <c r="H60" s="190">
        <f t="shared" si="12"/>
        <v>16328.351008015203</v>
      </c>
      <c r="I60" s="191">
        <f t="shared" si="6"/>
        <v>152397.94274147524</v>
      </c>
      <c r="J60" s="192">
        <f t="shared" si="7"/>
        <v>152397.94274147524</v>
      </c>
    </row>
    <row r="61" spans="1:10" s="177" customFormat="1" ht="13.5" thickBot="1">
      <c r="A61" s="203">
        <v>287.64</v>
      </c>
      <c r="B61" s="212">
        <f t="shared" si="4"/>
        <v>62.319705000000006</v>
      </c>
      <c r="C61" s="173">
        <f t="shared" si="19"/>
        <v>17925.639946200001</v>
      </c>
      <c r="D61" s="212">
        <f t="shared" si="5"/>
        <v>6.16</v>
      </c>
      <c r="E61" s="173">
        <f t="shared" si="20"/>
        <v>110421.942068592</v>
      </c>
      <c r="F61" s="173">
        <v>1.25</v>
      </c>
      <c r="G61" s="173">
        <f t="shared" si="21"/>
        <v>138027.42758573999</v>
      </c>
      <c r="H61" s="173">
        <f t="shared" si="12"/>
        <v>16563.291310288798</v>
      </c>
      <c r="I61" s="191">
        <f t="shared" si="6"/>
        <v>154590.71889602882</v>
      </c>
      <c r="J61" s="192">
        <f t="shared" si="7"/>
        <v>154590.71889602882</v>
      </c>
    </row>
    <row r="62" spans="1:10" s="177" customFormat="1" ht="13.5" thickBot="1">
      <c r="A62" s="203">
        <v>321.3</v>
      </c>
      <c r="B62" s="212">
        <f t="shared" si="4"/>
        <v>62.319705000000006</v>
      </c>
      <c r="C62" s="173">
        <f t="shared" si="19"/>
        <v>20023.321216500004</v>
      </c>
      <c r="D62" s="212">
        <f t="shared" si="5"/>
        <v>6.16</v>
      </c>
      <c r="E62" s="173">
        <f t="shared" si="20"/>
        <v>123343.65869364003</v>
      </c>
      <c r="F62" s="173">
        <v>1.25</v>
      </c>
      <c r="G62" s="173">
        <f t="shared" si="21"/>
        <v>154179.57336705003</v>
      </c>
      <c r="H62" s="173">
        <f t="shared" si="12"/>
        <v>18501.548804046004</v>
      </c>
      <c r="I62" s="191">
        <f t="shared" si="6"/>
        <v>172681.12217109607</v>
      </c>
      <c r="J62" s="192">
        <f t="shared" si="7"/>
        <v>172681.12217109607</v>
      </c>
    </row>
    <row r="63" spans="1:10" s="177" customFormat="1" ht="13.5" thickBot="1">
      <c r="A63" s="203">
        <v>334.56</v>
      </c>
      <c r="B63" s="212">
        <f t="shared" si="4"/>
        <v>62.319705000000006</v>
      </c>
      <c r="C63" s="173">
        <f t="shared" si="19"/>
        <v>20849.680504800002</v>
      </c>
      <c r="D63" s="212">
        <f t="shared" si="5"/>
        <v>6.16</v>
      </c>
      <c r="E63" s="173">
        <f t="shared" si="20"/>
        <v>128434.03190956802</v>
      </c>
      <c r="F63" s="173">
        <v>1.25</v>
      </c>
      <c r="G63" s="173">
        <f t="shared" si="21"/>
        <v>160542.53988696003</v>
      </c>
      <c r="H63" s="173">
        <f t="shared" si="12"/>
        <v>19265.104786435204</v>
      </c>
      <c r="I63" s="191">
        <f t="shared" si="6"/>
        <v>179807.64467339526</v>
      </c>
      <c r="J63" s="192">
        <f t="shared" si="7"/>
        <v>179807.64467339526</v>
      </c>
    </row>
    <row r="64" spans="1:10" s="177" customFormat="1" ht="13.5" thickBot="1">
      <c r="A64" s="203">
        <v>421.26</v>
      </c>
      <c r="B64" s="212">
        <f t="shared" si="4"/>
        <v>62.319705000000006</v>
      </c>
      <c r="C64" s="173">
        <f t="shared" si="19"/>
        <v>26252.798928300002</v>
      </c>
      <c r="D64" s="212">
        <f t="shared" si="5"/>
        <v>6.16</v>
      </c>
      <c r="E64" s="173">
        <f t="shared" si="20"/>
        <v>161717.24139832801</v>
      </c>
      <c r="F64" s="173">
        <v>1.25</v>
      </c>
      <c r="G64" s="173">
        <f t="shared" si="21"/>
        <v>202146.55174791001</v>
      </c>
      <c r="H64" s="173">
        <f t="shared" si="12"/>
        <v>24257.586209749203</v>
      </c>
      <c r="I64" s="191">
        <f t="shared" si="6"/>
        <v>226404.13795765923</v>
      </c>
      <c r="J64" s="192">
        <f t="shared" si="7"/>
        <v>226404.13795765923</v>
      </c>
    </row>
    <row r="65" spans="1:10" s="177" customFormat="1" ht="13.5" thickBot="1">
      <c r="A65" s="203">
        <v>435.54</v>
      </c>
      <c r="B65" s="212">
        <f t="shared" si="4"/>
        <v>62.319705000000006</v>
      </c>
      <c r="C65" s="173">
        <f t="shared" si="19"/>
        <v>27142.724315700005</v>
      </c>
      <c r="D65" s="212">
        <f t="shared" si="5"/>
        <v>6.16</v>
      </c>
      <c r="E65" s="173">
        <f t="shared" si="20"/>
        <v>167199.18178471204</v>
      </c>
      <c r="F65" s="173">
        <v>1.25</v>
      </c>
      <c r="G65" s="173">
        <f t="shared" si="21"/>
        <v>208998.97723089004</v>
      </c>
      <c r="H65" s="173">
        <f t="shared" si="12"/>
        <v>25079.877267706805</v>
      </c>
      <c r="I65" s="191">
        <f t="shared" si="6"/>
        <v>234078.85449859686</v>
      </c>
      <c r="J65" s="192">
        <f t="shared" si="7"/>
        <v>234078.85449859686</v>
      </c>
    </row>
    <row r="66" spans="1:10" s="177" customFormat="1" ht="13.5" thickBot="1">
      <c r="A66" s="203">
        <v>442.68</v>
      </c>
      <c r="B66" s="212">
        <f t="shared" si="4"/>
        <v>62.319705000000006</v>
      </c>
      <c r="C66" s="173">
        <f t="shared" si="19"/>
        <v>27587.687009400004</v>
      </c>
      <c r="D66" s="212">
        <f t="shared" si="5"/>
        <v>6.16</v>
      </c>
      <c r="E66" s="173">
        <f t="shared" si="20"/>
        <v>169940.15197790402</v>
      </c>
      <c r="F66" s="173">
        <v>1.25</v>
      </c>
      <c r="G66" s="173">
        <f t="shared" si="21"/>
        <v>212425.18997238003</v>
      </c>
      <c r="H66" s="173">
        <f t="shared" si="12"/>
        <v>25491.022796685604</v>
      </c>
      <c r="I66" s="191">
        <f t="shared" si="6"/>
        <v>237916.21276906566</v>
      </c>
      <c r="J66" s="192">
        <f t="shared" si="7"/>
        <v>237916.21276906566</v>
      </c>
    </row>
    <row r="67" spans="1:10" s="177" customFormat="1" ht="13.5" thickBot="1">
      <c r="A67" s="203">
        <v>475.32</v>
      </c>
      <c r="B67" s="212">
        <f t="shared" si="4"/>
        <v>62.319705000000006</v>
      </c>
      <c r="C67" s="173">
        <f t="shared" si="19"/>
        <v>29621.802180600003</v>
      </c>
      <c r="D67" s="212">
        <f t="shared" si="5"/>
        <v>6.16</v>
      </c>
      <c r="E67" s="173">
        <f t="shared" si="20"/>
        <v>182470.30143249602</v>
      </c>
      <c r="F67" s="173">
        <v>1.25</v>
      </c>
      <c r="G67" s="173">
        <f t="shared" si="21"/>
        <v>228087.87679062004</v>
      </c>
      <c r="H67" s="173">
        <f t="shared" si="12"/>
        <v>27370.545214874404</v>
      </c>
      <c r="I67" s="191">
        <f t="shared" si="6"/>
        <v>255458.42200549447</v>
      </c>
      <c r="J67" s="192">
        <f t="shared" si="7"/>
        <v>255458.42200549447</v>
      </c>
    </row>
    <row r="68" spans="1:10" s="177" customFormat="1" ht="13.5" thickBot="1">
      <c r="A68" s="203">
        <v>553.86</v>
      </c>
      <c r="B68" s="212">
        <f t="shared" ref="B68:B131" si="22">B67</f>
        <v>62.319705000000006</v>
      </c>
      <c r="C68" s="173">
        <f t="shared" si="19"/>
        <v>34516.391811300004</v>
      </c>
      <c r="D68" s="212">
        <f t="shared" ref="D68:D131" si="23">D67</f>
        <v>6.16</v>
      </c>
      <c r="E68" s="173">
        <f t="shared" si="20"/>
        <v>212620.97355760803</v>
      </c>
      <c r="F68" s="173">
        <v>1.25</v>
      </c>
      <c r="G68" s="173">
        <f t="shared" si="21"/>
        <v>265776.21694701002</v>
      </c>
      <c r="H68" s="173">
        <f t="shared" si="12"/>
        <v>31893.146033641202</v>
      </c>
      <c r="I68" s="191">
        <f t="shared" ref="I68:I131" si="24">G68*1.12</f>
        <v>297669.36298065126</v>
      </c>
      <c r="J68" s="192">
        <f t="shared" ref="J68:J131" si="25">I68</f>
        <v>297669.36298065126</v>
      </c>
    </row>
    <row r="69" spans="1:10" s="177" customFormat="1" ht="13.5" thickBot="1">
      <c r="A69" s="205">
        <v>575.28</v>
      </c>
      <c r="B69" s="212">
        <f t="shared" si="22"/>
        <v>62.319705000000006</v>
      </c>
      <c r="C69" s="160">
        <f t="shared" si="19"/>
        <v>35851.279892400002</v>
      </c>
      <c r="D69" s="212">
        <f t="shared" si="23"/>
        <v>6.16</v>
      </c>
      <c r="E69" s="160">
        <f t="shared" si="20"/>
        <v>220843.88413718401</v>
      </c>
      <c r="F69" s="160">
        <v>1.25</v>
      </c>
      <c r="G69" s="160">
        <f t="shared" si="21"/>
        <v>276054.85517147998</v>
      </c>
      <c r="H69" s="160">
        <f t="shared" si="12"/>
        <v>33126.582620577596</v>
      </c>
      <c r="I69" s="191">
        <f t="shared" si="24"/>
        <v>309181.43779205764</v>
      </c>
      <c r="J69" s="192">
        <f t="shared" si="25"/>
        <v>309181.43779205764</v>
      </c>
    </row>
    <row r="70" spans="1:10" s="177" customFormat="1" ht="13.5" thickBot="1">
      <c r="A70" s="180"/>
      <c r="B70" s="212">
        <f t="shared" si="22"/>
        <v>62.319705000000006</v>
      </c>
      <c r="D70" s="212">
        <f t="shared" si="23"/>
        <v>6.16</v>
      </c>
      <c r="I70" s="191">
        <f t="shared" si="24"/>
        <v>0</v>
      </c>
      <c r="J70" s="192">
        <f t="shared" si="25"/>
        <v>0</v>
      </c>
    </row>
    <row r="71" spans="1:10" s="177" customFormat="1" ht="13.5" thickBot="1">
      <c r="A71" s="202">
        <v>29.580000000000002</v>
      </c>
      <c r="B71" s="212">
        <f t="shared" si="22"/>
        <v>62.319705000000006</v>
      </c>
      <c r="C71" s="190">
        <f>A71*B71</f>
        <v>1843.4168739000004</v>
      </c>
      <c r="D71" s="212">
        <f t="shared" si="23"/>
        <v>6.16</v>
      </c>
      <c r="E71" s="190">
        <f>C71*D71</f>
        <v>11355.447943224002</v>
      </c>
      <c r="F71" s="190">
        <v>1.25</v>
      </c>
      <c r="G71" s="190">
        <f>E71*F71</f>
        <v>14194.309929030003</v>
      </c>
      <c r="H71" s="190">
        <f t="shared" si="12"/>
        <v>1703.3171914836005</v>
      </c>
      <c r="I71" s="191">
        <f t="shared" si="24"/>
        <v>15897.627120513605</v>
      </c>
      <c r="J71" s="192">
        <f t="shared" si="25"/>
        <v>15897.627120513605</v>
      </c>
    </row>
    <row r="72" spans="1:10" s="177" customFormat="1" ht="13.5" thickBot="1">
      <c r="A72" s="205">
        <v>36.72</v>
      </c>
      <c r="B72" s="212">
        <f t="shared" si="22"/>
        <v>62.319705000000006</v>
      </c>
      <c r="C72" s="160">
        <f>A72*B72</f>
        <v>2288.3795676</v>
      </c>
      <c r="D72" s="212">
        <f t="shared" si="23"/>
        <v>6.16</v>
      </c>
      <c r="E72" s="160">
        <f>C72*D72</f>
        <v>14096.418136415999</v>
      </c>
      <c r="F72" s="160">
        <v>1.25</v>
      </c>
      <c r="G72" s="160">
        <f>E72*F72</f>
        <v>17620.52267052</v>
      </c>
      <c r="H72" s="160">
        <f t="shared" si="12"/>
        <v>2114.4627204623998</v>
      </c>
      <c r="I72" s="191">
        <f t="shared" si="24"/>
        <v>19734.985390982401</v>
      </c>
      <c r="J72" s="192">
        <f t="shared" si="25"/>
        <v>19734.985390982401</v>
      </c>
    </row>
    <row r="73" spans="1:10" s="177" customFormat="1" ht="13.5" thickBot="1">
      <c r="A73" s="180"/>
      <c r="B73" s="212">
        <f t="shared" si="22"/>
        <v>62.319705000000006</v>
      </c>
      <c r="D73" s="212">
        <f t="shared" si="23"/>
        <v>6.16</v>
      </c>
      <c r="I73" s="191">
        <f t="shared" si="24"/>
        <v>0</v>
      </c>
      <c r="J73" s="192">
        <f t="shared" si="25"/>
        <v>0</v>
      </c>
    </row>
    <row r="74" spans="1:10" s="177" customFormat="1" ht="13.5" thickBot="1">
      <c r="A74" s="202">
        <v>265.2</v>
      </c>
      <c r="B74" s="212">
        <f t="shared" si="22"/>
        <v>62.319705000000006</v>
      </c>
      <c r="C74" s="190">
        <f t="shared" ref="C74:C80" si="26">A74*B74</f>
        <v>16527.185766000002</v>
      </c>
      <c r="D74" s="212">
        <f t="shared" si="23"/>
        <v>6.16</v>
      </c>
      <c r="E74" s="190">
        <f t="shared" ref="E74:E80" si="27">C74*D74</f>
        <v>101807.46431856001</v>
      </c>
      <c r="F74" s="190">
        <v>1.25</v>
      </c>
      <c r="G74" s="190">
        <f t="shared" ref="G74:G80" si="28">E74*F74</f>
        <v>127259.33039820002</v>
      </c>
      <c r="H74" s="190">
        <f t="shared" si="12"/>
        <v>15271.119647784002</v>
      </c>
      <c r="I74" s="191">
        <f t="shared" si="24"/>
        <v>142530.45004598403</v>
      </c>
      <c r="J74" s="192">
        <f t="shared" si="25"/>
        <v>142530.45004598403</v>
      </c>
    </row>
    <row r="75" spans="1:10" s="177" customFormat="1" ht="13.5" thickBot="1">
      <c r="A75" s="203">
        <v>281.52</v>
      </c>
      <c r="B75" s="212">
        <f t="shared" si="22"/>
        <v>62.319705000000006</v>
      </c>
      <c r="C75" s="173">
        <f t="shared" si="26"/>
        <v>17544.243351600002</v>
      </c>
      <c r="D75" s="212">
        <f t="shared" si="23"/>
        <v>6.16</v>
      </c>
      <c r="E75" s="173">
        <f t="shared" si="27"/>
        <v>108072.53904585601</v>
      </c>
      <c r="F75" s="173">
        <v>1.25</v>
      </c>
      <c r="G75" s="173">
        <f t="shared" si="28"/>
        <v>135090.67380732001</v>
      </c>
      <c r="H75" s="173">
        <f t="shared" si="12"/>
        <v>16210.880856878401</v>
      </c>
      <c r="I75" s="191">
        <f t="shared" si="24"/>
        <v>151301.55466419843</v>
      </c>
      <c r="J75" s="192">
        <f t="shared" si="25"/>
        <v>151301.55466419843</v>
      </c>
    </row>
    <row r="76" spans="1:10" s="177" customFormat="1" ht="13.5" thickBot="1">
      <c r="A76" s="203">
        <v>307.02</v>
      </c>
      <c r="B76" s="212">
        <f t="shared" si="22"/>
        <v>62.319705000000006</v>
      </c>
      <c r="C76" s="173">
        <f t="shared" si="26"/>
        <v>19133.395829100002</v>
      </c>
      <c r="D76" s="212">
        <f t="shared" si="23"/>
        <v>6.16</v>
      </c>
      <c r="E76" s="173">
        <f t="shared" si="27"/>
        <v>117861.71830725601</v>
      </c>
      <c r="F76" s="173">
        <v>1.25</v>
      </c>
      <c r="G76" s="173">
        <f t="shared" si="28"/>
        <v>147327.14788407003</v>
      </c>
      <c r="H76" s="173">
        <f t="shared" si="12"/>
        <v>17679.257746088402</v>
      </c>
      <c r="I76" s="191">
        <f t="shared" si="24"/>
        <v>165006.40563015844</v>
      </c>
      <c r="J76" s="192">
        <f t="shared" si="25"/>
        <v>165006.40563015844</v>
      </c>
    </row>
    <row r="77" spans="1:10" s="177" customFormat="1" ht="13.5" thickBot="1">
      <c r="A77" s="203">
        <v>314.16000000000003</v>
      </c>
      <c r="B77" s="212">
        <f t="shared" si="22"/>
        <v>62.319705000000006</v>
      </c>
      <c r="C77" s="173">
        <f t="shared" si="26"/>
        <v>19578.358522800005</v>
      </c>
      <c r="D77" s="212">
        <f t="shared" si="23"/>
        <v>6.16</v>
      </c>
      <c r="E77" s="173">
        <f t="shared" si="27"/>
        <v>120602.68850044803</v>
      </c>
      <c r="F77" s="173">
        <v>1.25</v>
      </c>
      <c r="G77" s="173">
        <f t="shared" si="28"/>
        <v>150753.36062556005</v>
      </c>
      <c r="H77" s="173">
        <f t="shared" si="12"/>
        <v>18090.403275067205</v>
      </c>
      <c r="I77" s="191">
        <f t="shared" si="24"/>
        <v>168843.76390062727</v>
      </c>
      <c r="J77" s="192">
        <f t="shared" si="25"/>
        <v>168843.76390062727</v>
      </c>
    </row>
    <row r="78" spans="1:10" s="177" customFormat="1" ht="13.5" thickBot="1">
      <c r="A78" s="203">
        <v>345.78000000000003</v>
      </c>
      <c r="B78" s="212">
        <f t="shared" si="22"/>
        <v>62.319705000000006</v>
      </c>
      <c r="C78" s="173">
        <f t="shared" si="26"/>
        <v>21548.907594900003</v>
      </c>
      <c r="D78" s="212">
        <f t="shared" si="23"/>
        <v>6.16</v>
      </c>
      <c r="E78" s="173">
        <f t="shared" si="27"/>
        <v>132741.27078458402</v>
      </c>
      <c r="F78" s="173">
        <v>1.25</v>
      </c>
      <c r="G78" s="173">
        <f t="shared" si="28"/>
        <v>165926.58848073002</v>
      </c>
      <c r="H78" s="173">
        <f t="shared" si="12"/>
        <v>19911.190617687604</v>
      </c>
      <c r="I78" s="191">
        <f t="shared" si="24"/>
        <v>185837.77909841764</v>
      </c>
      <c r="J78" s="192">
        <f t="shared" si="25"/>
        <v>185837.77909841764</v>
      </c>
    </row>
    <row r="79" spans="1:10" s="177" customFormat="1" ht="13.5" thickBot="1">
      <c r="A79" s="203">
        <v>365.16</v>
      </c>
      <c r="B79" s="212">
        <f t="shared" si="22"/>
        <v>62.319705000000006</v>
      </c>
      <c r="C79" s="173">
        <f t="shared" si="26"/>
        <v>22756.663477800004</v>
      </c>
      <c r="D79" s="212">
        <f t="shared" si="23"/>
        <v>6.16</v>
      </c>
      <c r="E79" s="173">
        <f t="shared" si="27"/>
        <v>140181.04702324804</v>
      </c>
      <c r="F79" s="173">
        <v>1.25</v>
      </c>
      <c r="G79" s="173">
        <f t="shared" si="28"/>
        <v>175226.30877906005</v>
      </c>
      <c r="H79" s="173">
        <f t="shared" si="12"/>
        <v>21027.157053487208</v>
      </c>
      <c r="I79" s="191">
        <f t="shared" si="24"/>
        <v>196253.46583254728</v>
      </c>
      <c r="J79" s="192">
        <f t="shared" si="25"/>
        <v>196253.46583254728</v>
      </c>
    </row>
    <row r="80" spans="1:10" s="177" customFormat="1" ht="13.5" thickBot="1">
      <c r="A80" s="205">
        <v>383.52</v>
      </c>
      <c r="B80" s="212">
        <f t="shared" si="22"/>
        <v>62.319705000000006</v>
      </c>
      <c r="C80" s="160">
        <f t="shared" si="26"/>
        <v>23900.853261600001</v>
      </c>
      <c r="D80" s="212">
        <f t="shared" si="23"/>
        <v>6.16</v>
      </c>
      <c r="E80" s="160">
        <f t="shared" si="27"/>
        <v>147229.25609145602</v>
      </c>
      <c r="F80" s="160">
        <v>1.25</v>
      </c>
      <c r="G80" s="160">
        <f t="shared" si="28"/>
        <v>184036.57011432003</v>
      </c>
      <c r="H80" s="160">
        <f t="shared" si="12"/>
        <v>22084.388413718403</v>
      </c>
      <c r="I80" s="191">
        <f t="shared" si="24"/>
        <v>206120.95852803846</v>
      </c>
      <c r="J80" s="192">
        <f t="shared" si="25"/>
        <v>206120.95852803846</v>
      </c>
    </row>
    <row r="81" spans="1:10" s="177" customFormat="1" ht="13.5" thickBot="1">
      <c r="A81" s="180"/>
      <c r="B81" s="212">
        <f t="shared" si="22"/>
        <v>62.319705000000006</v>
      </c>
      <c r="D81" s="212">
        <f t="shared" si="23"/>
        <v>6.16</v>
      </c>
      <c r="I81" s="191">
        <f t="shared" si="24"/>
        <v>0</v>
      </c>
      <c r="J81" s="192">
        <f t="shared" si="25"/>
        <v>0</v>
      </c>
    </row>
    <row r="82" spans="1:10" s="177" customFormat="1" ht="13.5" thickBot="1">
      <c r="A82" s="202">
        <v>29.580000000000002</v>
      </c>
      <c r="B82" s="212">
        <f t="shared" si="22"/>
        <v>62.319705000000006</v>
      </c>
      <c r="C82" s="190">
        <f>A82*B82</f>
        <v>1843.4168739000004</v>
      </c>
      <c r="D82" s="212">
        <f t="shared" si="23"/>
        <v>6.16</v>
      </c>
      <c r="E82" s="190">
        <f>C82*D82</f>
        <v>11355.447943224002</v>
      </c>
      <c r="F82" s="190">
        <v>1.25</v>
      </c>
      <c r="G82" s="190">
        <f>E82*F82</f>
        <v>14194.309929030003</v>
      </c>
      <c r="H82" s="190">
        <f t="shared" si="12"/>
        <v>1703.3171914836005</v>
      </c>
      <c r="I82" s="191">
        <f t="shared" si="24"/>
        <v>15897.627120513605</v>
      </c>
      <c r="J82" s="192">
        <f t="shared" si="25"/>
        <v>15897.627120513605</v>
      </c>
    </row>
    <row r="83" spans="1:10" s="177" customFormat="1" ht="13.5" thickBot="1">
      <c r="A83" s="205">
        <v>29.580000000000002</v>
      </c>
      <c r="B83" s="212">
        <f t="shared" si="22"/>
        <v>62.319705000000006</v>
      </c>
      <c r="C83" s="160">
        <f>A83*B83</f>
        <v>1843.4168739000004</v>
      </c>
      <c r="D83" s="212">
        <f t="shared" si="23"/>
        <v>6.16</v>
      </c>
      <c r="E83" s="160">
        <f>C83*D83</f>
        <v>11355.447943224002</v>
      </c>
      <c r="F83" s="160">
        <v>1.25</v>
      </c>
      <c r="G83" s="160">
        <f>E83*F83</f>
        <v>14194.309929030003</v>
      </c>
      <c r="H83" s="160">
        <f t="shared" si="12"/>
        <v>1703.3171914836005</v>
      </c>
      <c r="I83" s="191">
        <f t="shared" si="24"/>
        <v>15897.627120513605</v>
      </c>
      <c r="J83" s="192">
        <f t="shared" si="25"/>
        <v>15897.627120513605</v>
      </c>
    </row>
    <row r="84" spans="1:10" ht="13.5" thickBot="1">
      <c r="B84" s="212">
        <f t="shared" si="22"/>
        <v>62.319705000000006</v>
      </c>
      <c r="D84" s="212">
        <f t="shared" si="23"/>
        <v>6.16</v>
      </c>
      <c r="I84" s="191">
        <f t="shared" si="24"/>
        <v>0</v>
      </c>
      <c r="J84" s="192">
        <f t="shared" si="25"/>
        <v>0</v>
      </c>
    </row>
    <row r="85" spans="1:10" ht="13.5" thickBot="1">
      <c r="A85" s="202">
        <v>239.70000000000002</v>
      </c>
      <c r="B85" s="212">
        <f t="shared" si="22"/>
        <v>62.319705000000006</v>
      </c>
      <c r="C85" s="190">
        <f t="shared" ref="C85:C94" si="29">A85*B85</f>
        <v>14938.033288500003</v>
      </c>
      <c r="D85" s="212">
        <f t="shared" si="23"/>
        <v>6.16</v>
      </c>
      <c r="E85" s="190">
        <f t="shared" ref="E85:E94" si="30">C85*D85</f>
        <v>92018.285057160014</v>
      </c>
      <c r="F85" s="190">
        <v>1.25</v>
      </c>
      <c r="G85" s="190">
        <f t="shared" ref="G85:G94" si="31">E85*F85</f>
        <v>115022.85632145002</v>
      </c>
      <c r="H85" s="190">
        <f t="shared" si="12"/>
        <v>13802.742758574001</v>
      </c>
      <c r="I85" s="191">
        <f t="shared" si="24"/>
        <v>128825.59908002403</v>
      </c>
      <c r="J85" s="192">
        <f t="shared" si="25"/>
        <v>128825.59908002403</v>
      </c>
    </row>
    <row r="86" spans="1:10" ht="13.5" thickBot="1">
      <c r="A86" s="203">
        <v>248.88</v>
      </c>
      <c r="B86" s="212">
        <f t="shared" si="22"/>
        <v>62.319705000000006</v>
      </c>
      <c r="C86" s="173">
        <f t="shared" si="29"/>
        <v>15510.128180400001</v>
      </c>
      <c r="D86" s="212">
        <f t="shared" si="23"/>
        <v>6.16</v>
      </c>
      <c r="E86" s="173">
        <f t="shared" si="30"/>
        <v>95542.389591264015</v>
      </c>
      <c r="F86" s="173">
        <v>1.25</v>
      </c>
      <c r="G86" s="173">
        <f t="shared" si="31"/>
        <v>119427.98698908002</v>
      </c>
      <c r="H86" s="173">
        <f t="shared" ref="H86:H94" si="32">G86*12/100</f>
        <v>14331.358438689602</v>
      </c>
      <c r="I86" s="191">
        <f t="shared" si="24"/>
        <v>133759.34542776964</v>
      </c>
      <c r="J86" s="192">
        <f t="shared" si="25"/>
        <v>133759.34542776964</v>
      </c>
    </row>
    <row r="87" spans="1:10" ht="13.5" thickBot="1">
      <c r="A87" s="203">
        <v>259.08</v>
      </c>
      <c r="B87" s="212">
        <f t="shared" si="22"/>
        <v>62.319705000000006</v>
      </c>
      <c r="C87" s="173">
        <f t="shared" si="29"/>
        <v>16145.7891714</v>
      </c>
      <c r="D87" s="212">
        <f t="shared" si="23"/>
        <v>6.16</v>
      </c>
      <c r="E87" s="173">
        <f t="shared" si="30"/>
        <v>99458.061295823994</v>
      </c>
      <c r="F87" s="173">
        <v>1.25</v>
      </c>
      <c r="G87" s="173">
        <f t="shared" si="31"/>
        <v>124322.57661978</v>
      </c>
      <c r="H87" s="173">
        <f t="shared" si="32"/>
        <v>14918.7091943736</v>
      </c>
      <c r="I87" s="191">
        <f t="shared" si="24"/>
        <v>139241.28581415361</v>
      </c>
      <c r="J87" s="192">
        <f t="shared" si="25"/>
        <v>139241.28581415361</v>
      </c>
    </row>
    <row r="88" spans="1:10" ht="13.5" thickBot="1">
      <c r="A88" s="203">
        <v>316.2</v>
      </c>
      <c r="B88" s="212">
        <f t="shared" si="22"/>
        <v>62.319705000000006</v>
      </c>
      <c r="C88" s="173">
        <f t="shared" si="29"/>
        <v>19705.490721000002</v>
      </c>
      <c r="D88" s="212">
        <f t="shared" si="23"/>
        <v>6.16</v>
      </c>
      <c r="E88" s="173">
        <f t="shared" si="30"/>
        <v>121385.82284136002</v>
      </c>
      <c r="F88" s="173">
        <v>1.25</v>
      </c>
      <c r="G88" s="173">
        <f t="shared" si="31"/>
        <v>151732.27855170003</v>
      </c>
      <c r="H88" s="173">
        <f t="shared" si="32"/>
        <v>18207.873426204002</v>
      </c>
      <c r="I88" s="191">
        <f t="shared" si="24"/>
        <v>169940.15197790405</v>
      </c>
      <c r="J88" s="192">
        <f t="shared" si="25"/>
        <v>169940.15197790405</v>
      </c>
    </row>
    <row r="89" spans="1:10" ht="13.5" thickBot="1">
      <c r="A89" s="203">
        <v>324.36</v>
      </c>
      <c r="B89" s="212">
        <f t="shared" si="22"/>
        <v>62.319705000000006</v>
      </c>
      <c r="C89" s="173">
        <f t="shared" si="29"/>
        <v>20214.019513800002</v>
      </c>
      <c r="D89" s="212">
        <f t="shared" si="23"/>
        <v>6.16</v>
      </c>
      <c r="E89" s="173">
        <f t="shared" si="30"/>
        <v>124518.36020500801</v>
      </c>
      <c r="F89" s="173">
        <v>1.25</v>
      </c>
      <c r="G89" s="173">
        <f t="shared" si="31"/>
        <v>155647.95025626</v>
      </c>
      <c r="H89" s="173">
        <f t="shared" si="32"/>
        <v>18677.754030751199</v>
      </c>
      <c r="I89" s="191">
        <f t="shared" si="24"/>
        <v>174325.70428701121</v>
      </c>
      <c r="J89" s="192">
        <f t="shared" si="25"/>
        <v>174325.70428701121</v>
      </c>
    </row>
    <row r="90" spans="1:10" ht="13.5" thickBot="1">
      <c r="A90" s="203">
        <v>332.52</v>
      </c>
      <c r="B90" s="212">
        <f t="shared" si="22"/>
        <v>62.319705000000006</v>
      </c>
      <c r="C90" s="173">
        <f t="shared" si="29"/>
        <v>20722.548306600002</v>
      </c>
      <c r="D90" s="212">
        <f t="shared" si="23"/>
        <v>6.16</v>
      </c>
      <c r="E90" s="173">
        <f t="shared" si="30"/>
        <v>127650.89756865602</v>
      </c>
      <c r="F90" s="173">
        <v>1.25</v>
      </c>
      <c r="G90" s="173">
        <f t="shared" si="31"/>
        <v>159563.62196082002</v>
      </c>
      <c r="H90" s="173">
        <f t="shared" si="32"/>
        <v>19147.6346352984</v>
      </c>
      <c r="I90" s="191">
        <f t="shared" si="24"/>
        <v>178711.25659611844</v>
      </c>
      <c r="J90" s="192">
        <f t="shared" si="25"/>
        <v>178711.25659611844</v>
      </c>
    </row>
    <row r="91" spans="1:10" ht="13.5" thickBot="1">
      <c r="A91" s="203">
        <v>343.74</v>
      </c>
      <c r="B91" s="212">
        <f t="shared" si="22"/>
        <v>62.319705000000006</v>
      </c>
      <c r="C91" s="173">
        <f t="shared" si="29"/>
        <v>21421.775396700003</v>
      </c>
      <c r="D91" s="212">
        <f t="shared" si="23"/>
        <v>6.16</v>
      </c>
      <c r="E91" s="173">
        <f t="shared" si="30"/>
        <v>131958.13644367203</v>
      </c>
      <c r="F91" s="173">
        <v>1.25</v>
      </c>
      <c r="G91" s="173">
        <f t="shared" si="31"/>
        <v>164947.67055459003</v>
      </c>
      <c r="H91" s="173">
        <f t="shared" si="32"/>
        <v>19793.720466550803</v>
      </c>
      <c r="I91" s="191">
        <f t="shared" si="24"/>
        <v>184741.39102114085</v>
      </c>
      <c r="J91" s="192">
        <f t="shared" si="25"/>
        <v>184741.39102114085</v>
      </c>
    </row>
    <row r="92" spans="1:10" ht="13.5" thickBot="1">
      <c r="A92" s="203">
        <v>369.24</v>
      </c>
      <c r="B92" s="212">
        <f t="shared" si="22"/>
        <v>62.319705000000006</v>
      </c>
      <c r="C92" s="173">
        <f t="shared" si="29"/>
        <v>23010.927874200002</v>
      </c>
      <c r="D92" s="212">
        <f t="shared" si="23"/>
        <v>6.16</v>
      </c>
      <c r="E92" s="173">
        <f t="shared" si="30"/>
        <v>141747.31570507202</v>
      </c>
      <c r="F92" s="173">
        <v>1.25</v>
      </c>
      <c r="G92" s="173">
        <f t="shared" si="31"/>
        <v>177184.14463134002</v>
      </c>
      <c r="H92" s="173">
        <f t="shared" si="32"/>
        <v>21262.097355760801</v>
      </c>
      <c r="I92" s="191">
        <f t="shared" si="24"/>
        <v>198446.24198710083</v>
      </c>
      <c r="J92" s="192">
        <f t="shared" si="25"/>
        <v>198446.24198710083</v>
      </c>
    </row>
    <row r="93" spans="1:10" ht="13.5" thickBot="1">
      <c r="A93" s="203">
        <v>405.96</v>
      </c>
      <c r="B93" s="212">
        <f t="shared" si="22"/>
        <v>62.319705000000006</v>
      </c>
      <c r="C93" s="173">
        <f t="shared" si="29"/>
        <v>25299.3074418</v>
      </c>
      <c r="D93" s="212">
        <f t="shared" si="23"/>
        <v>6.16</v>
      </c>
      <c r="E93" s="173">
        <f t="shared" si="30"/>
        <v>155843.73384148799</v>
      </c>
      <c r="F93" s="173">
        <v>1.25</v>
      </c>
      <c r="G93" s="173">
        <f t="shared" si="31"/>
        <v>194804.66730186</v>
      </c>
      <c r="H93" s="173">
        <f t="shared" si="32"/>
        <v>23376.560076223202</v>
      </c>
      <c r="I93" s="191">
        <f t="shared" si="24"/>
        <v>218181.22737808322</v>
      </c>
      <c r="J93" s="192">
        <f t="shared" si="25"/>
        <v>218181.22737808322</v>
      </c>
    </row>
    <row r="94" spans="1:10" ht="13.5" thickBot="1">
      <c r="A94" s="205">
        <v>418.2</v>
      </c>
      <c r="B94" s="212">
        <f t="shared" si="22"/>
        <v>62.319705000000006</v>
      </c>
      <c r="C94" s="160">
        <f t="shared" si="29"/>
        <v>26062.100631000001</v>
      </c>
      <c r="D94" s="212">
        <f t="shared" si="23"/>
        <v>6.16</v>
      </c>
      <c r="E94" s="160">
        <f t="shared" si="30"/>
        <v>160542.53988696</v>
      </c>
      <c r="F94" s="160">
        <v>1.25</v>
      </c>
      <c r="G94" s="160">
        <f t="shared" si="31"/>
        <v>200678.17485870002</v>
      </c>
      <c r="H94" s="160">
        <f t="shared" si="32"/>
        <v>24081.380983044</v>
      </c>
      <c r="I94" s="191">
        <f t="shared" si="24"/>
        <v>224759.55584174403</v>
      </c>
      <c r="J94" s="192">
        <f t="shared" si="25"/>
        <v>224759.55584174403</v>
      </c>
    </row>
    <row r="95" spans="1:10" ht="13.5" thickBot="1">
      <c r="A95" s="207"/>
      <c r="B95" s="212">
        <f t="shared" si="22"/>
        <v>62.319705000000006</v>
      </c>
      <c r="D95" s="212">
        <f t="shared" si="23"/>
        <v>6.16</v>
      </c>
      <c r="I95" s="191">
        <f t="shared" si="24"/>
        <v>0</v>
      </c>
      <c r="J95" s="192">
        <f t="shared" si="25"/>
        <v>0</v>
      </c>
    </row>
    <row r="96" spans="1:10" ht="13.5" thickBot="1">
      <c r="A96" s="202">
        <v>235.62</v>
      </c>
      <c r="B96" s="212">
        <f t="shared" si="22"/>
        <v>62.319705000000006</v>
      </c>
      <c r="C96" s="190">
        <f>A96*B96</f>
        <v>14683.768892100003</v>
      </c>
      <c r="D96" s="212">
        <f t="shared" si="23"/>
        <v>6.16</v>
      </c>
      <c r="E96" s="190">
        <f>C96*D96</f>
        <v>90452.016375336025</v>
      </c>
      <c r="F96" s="190">
        <v>1.25</v>
      </c>
      <c r="G96" s="190">
        <f>E96*F96</f>
        <v>113065.02046917003</v>
      </c>
      <c r="H96" s="190">
        <f>G96*12/100</f>
        <v>13567.802456300404</v>
      </c>
      <c r="I96" s="191">
        <f t="shared" si="24"/>
        <v>126632.82292547045</v>
      </c>
      <c r="J96" s="192">
        <f t="shared" si="25"/>
        <v>126632.82292547045</v>
      </c>
    </row>
    <row r="97" spans="1:10" ht="13.5" thickBot="1">
      <c r="A97" s="203">
        <v>242.76</v>
      </c>
      <c r="B97" s="212">
        <f t="shared" si="22"/>
        <v>62.319705000000006</v>
      </c>
      <c r="C97" s="173">
        <f>A97*B97</f>
        <v>15128.7315858</v>
      </c>
      <c r="D97" s="212">
        <f t="shared" si="23"/>
        <v>6.16</v>
      </c>
      <c r="E97" s="173">
        <f>C97*D97</f>
        <v>93192.986568528009</v>
      </c>
      <c r="F97" s="173">
        <v>1.25</v>
      </c>
      <c r="G97" s="173">
        <f>E97*F97</f>
        <v>116491.23321066001</v>
      </c>
      <c r="H97" s="173">
        <f>G97*12/100</f>
        <v>13978.947985279201</v>
      </c>
      <c r="I97" s="191">
        <f t="shared" si="24"/>
        <v>130470.18119593922</v>
      </c>
      <c r="J97" s="192">
        <f t="shared" si="25"/>
        <v>130470.18119593922</v>
      </c>
    </row>
    <row r="98" spans="1:10" ht="13.5" thickBot="1">
      <c r="A98" s="203">
        <v>246.84</v>
      </c>
      <c r="B98" s="212">
        <f t="shared" si="22"/>
        <v>62.319705000000006</v>
      </c>
      <c r="C98" s="173">
        <f>A98*B98</f>
        <v>15382.995982200002</v>
      </c>
      <c r="D98" s="212">
        <f t="shared" si="23"/>
        <v>6.16</v>
      </c>
      <c r="E98" s="173">
        <f>C98*D98</f>
        <v>94759.255250352013</v>
      </c>
      <c r="F98" s="173">
        <v>1.25</v>
      </c>
      <c r="G98" s="173">
        <f>E98*F98</f>
        <v>118449.06906294002</v>
      </c>
      <c r="H98" s="173">
        <f>G98*12/100</f>
        <v>14213.888287552802</v>
      </c>
      <c r="I98" s="191">
        <f t="shared" si="24"/>
        <v>132662.95735049283</v>
      </c>
      <c r="J98" s="192">
        <f t="shared" si="25"/>
        <v>132662.95735049283</v>
      </c>
    </row>
    <row r="99" spans="1:10" ht="13.5" thickBot="1">
      <c r="A99" s="205">
        <v>291.72000000000003</v>
      </c>
      <c r="B99" s="212">
        <f t="shared" si="22"/>
        <v>62.319705000000006</v>
      </c>
      <c r="C99" s="160">
        <f>A99*B99</f>
        <v>18179.904342600003</v>
      </c>
      <c r="D99" s="212">
        <f t="shared" si="23"/>
        <v>6.16</v>
      </c>
      <c r="E99" s="160">
        <f>C99*D99</f>
        <v>111988.21075041602</v>
      </c>
      <c r="F99" s="160">
        <v>1.25</v>
      </c>
      <c r="G99" s="160">
        <f>E99*F99</f>
        <v>139985.26343802002</v>
      </c>
      <c r="H99" s="160">
        <f>G99*12/100</f>
        <v>16798.231612562402</v>
      </c>
      <c r="I99" s="191">
        <f t="shared" si="24"/>
        <v>156783.49505058242</v>
      </c>
      <c r="J99" s="192">
        <f t="shared" si="25"/>
        <v>156783.49505058242</v>
      </c>
    </row>
    <row r="100" spans="1:10" ht="13.5" thickBot="1">
      <c r="A100" s="206"/>
      <c r="B100" s="212">
        <f t="shared" si="22"/>
        <v>62.319705000000006</v>
      </c>
      <c r="D100" s="212">
        <f t="shared" si="23"/>
        <v>6.16</v>
      </c>
      <c r="I100" s="191">
        <f t="shared" si="24"/>
        <v>0</v>
      </c>
      <c r="J100" s="192">
        <f t="shared" si="25"/>
        <v>0</v>
      </c>
    </row>
    <row r="101" spans="1:10" ht="13.5" thickBot="1">
      <c r="A101" s="202">
        <v>405.96</v>
      </c>
      <c r="B101" s="212">
        <f t="shared" si="22"/>
        <v>62.319705000000006</v>
      </c>
      <c r="C101" s="190">
        <f t="shared" ref="C101:C109" si="33">A101*B101</f>
        <v>25299.3074418</v>
      </c>
      <c r="D101" s="212">
        <f t="shared" si="23"/>
        <v>6.16</v>
      </c>
      <c r="E101" s="190">
        <f t="shared" ref="E101:E109" si="34">C101*D101</f>
        <v>155843.73384148799</v>
      </c>
      <c r="F101" s="190">
        <v>1.25</v>
      </c>
      <c r="G101" s="190">
        <f t="shared" ref="G101:G109" si="35">E101*F101</f>
        <v>194804.66730186</v>
      </c>
      <c r="H101" s="190">
        <f t="shared" ref="H101:H109" si="36">G101*12/100</f>
        <v>23376.560076223202</v>
      </c>
      <c r="I101" s="191">
        <f t="shared" si="24"/>
        <v>218181.22737808322</v>
      </c>
      <c r="J101" s="192">
        <f t="shared" si="25"/>
        <v>218181.22737808322</v>
      </c>
    </row>
    <row r="102" spans="1:10" ht="13.5" thickBot="1">
      <c r="A102" s="203">
        <v>428.40000000000003</v>
      </c>
      <c r="B102" s="212">
        <f t="shared" si="22"/>
        <v>62.319705000000006</v>
      </c>
      <c r="C102" s="173">
        <f t="shared" si="33"/>
        <v>26697.761622000005</v>
      </c>
      <c r="D102" s="212">
        <f t="shared" si="23"/>
        <v>6.16</v>
      </c>
      <c r="E102" s="173">
        <f t="shared" si="34"/>
        <v>164458.21159152003</v>
      </c>
      <c r="F102" s="173">
        <v>1.25</v>
      </c>
      <c r="G102" s="173">
        <f t="shared" si="35"/>
        <v>205572.76448940003</v>
      </c>
      <c r="H102" s="173">
        <f t="shared" si="36"/>
        <v>24668.731738728005</v>
      </c>
      <c r="I102" s="191">
        <f t="shared" si="24"/>
        <v>230241.49622812806</v>
      </c>
      <c r="J102" s="192">
        <f t="shared" si="25"/>
        <v>230241.49622812806</v>
      </c>
    </row>
    <row r="103" spans="1:10" ht="13.5" thickBot="1">
      <c r="A103" s="203">
        <v>466.14</v>
      </c>
      <c r="B103" s="212">
        <f t="shared" si="22"/>
        <v>62.319705000000006</v>
      </c>
      <c r="C103" s="173">
        <f t="shared" si="33"/>
        <v>29049.707288700003</v>
      </c>
      <c r="D103" s="212">
        <f t="shared" si="23"/>
        <v>6.16</v>
      </c>
      <c r="E103" s="173">
        <f t="shared" si="34"/>
        <v>178946.19689839202</v>
      </c>
      <c r="F103" s="173">
        <v>1.25</v>
      </c>
      <c r="G103" s="173">
        <f t="shared" si="35"/>
        <v>223682.74612299004</v>
      </c>
      <c r="H103" s="173">
        <f t="shared" si="36"/>
        <v>26841.929534758805</v>
      </c>
      <c r="I103" s="191">
        <f t="shared" si="24"/>
        <v>250524.67565774886</v>
      </c>
      <c r="J103" s="192">
        <f t="shared" si="25"/>
        <v>250524.67565774886</v>
      </c>
    </row>
    <row r="104" spans="1:10" ht="13.5" thickBot="1">
      <c r="A104" s="203">
        <v>488.58</v>
      </c>
      <c r="B104" s="212">
        <f t="shared" si="22"/>
        <v>62.319705000000006</v>
      </c>
      <c r="C104" s="173">
        <f t="shared" si="33"/>
        <v>30448.161468900002</v>
      </c>
      <c r="D104" s="212">
        <f t="shared" si="23"/>
        <v>6.16</v>
      </c>
      <c r="E104" s="173">
        <f t="shared" si="34"/>
        <v>187560.67464842403</v>
      </c>
      <c r="F104" s="173">
        <v>1.25</v>
      </c>
      <c r="G104" s="173">
        <f t="shared" si="35"/>
        <v>234450.84331053004</v>
      </c>
      <c r="H104" s="173">
        <f t="shared" si="36"/>
        <v>28134.101197263604</v>
      </c>
      <c r="I104" s="191">
        <f t="shared" si="24"/>
        <v>262584.94450779364</v>
      </c>
      <c r="J104" s="192">
        <f t="shared" si="25"/>
        <v>262584.94450779364</v>
      </c>
    </row>
    <row r="105" spans="1:10" ht="13.5" thickBot="1">
      <c r="A105" s="203">
        <v>525.29999999999995</v>
      </c>
      <c r="B105" s="212">
        <f t="shared" si="22"/>
        <v>62.319705000000006</v>
      </c>
      <c r="C105" s="173">
        <f t="shared" si="33"/>
        <v>32736.541036499999</v>
      </c>
      <c r="D105" s="212">
        <f t="shared" si="23"/>
        <v>6.16</v>
      </c>
      <c r="E105" s="173">
        <f t="shared" si="34"/>
        <v>201657.09278484</v>
      </c>
      <c r="F105" s="173">
        <v>1.25</v>
      </c>
      <c r="G105" s="173">
        <f t="shared" si="35"/>
        <v>252071.36598105001</v>
      </c>
      <c r="H105" s="173">
        <f t="shared" si="36"/>
        <v>30248.563917725998</v>
      </c>
      <c r="I105" s="191">
        <f t="shared" si="24"/>
        <v>282319.92989877606</v>
      </c>
      <c r="J105" s="192">
        <f t="shared" si="25"/>
        <v>282319.92989877606</v>
      </c>
    </row>
    <row r="106" spans="1:10" ht="13.5" thickBot="1">
      <c r="A106" s="203">
        <v>549.78</v>
      </c>
      <c r="B106" s="212">
        <f t="shared" si="22"/>
        <v>62.319705000000006</v>
      </c>
      <c r="C106" s="173">
        <f t="shared" si="33"/>
        <v>34262.127414900002</v>
      </c>
      <c r="D106" s="212">
        <f t="shared" si="23"/>
        <v>6.16</v>
      </c>
      <c r="E106" s="173">
        <f t="shared" si="34"/>
        <v>211054.70487578402</v>
      </c>
      <c r="F106" s="173">
        <v>1.25</v>
      </c>
      <c r="G106" s="173">
        <f t="shared" si="35"/>
        <v>263818.38109473005</v>
      </c>
      <c r="H106" s="173">
        <f t="shared" si="36"/>
        <v>31658.205731367609</v>
      </c>
      <c r="I106" s="191">
        <f t="shared" si="24"/>
        <v>295476.58682609769</v>
      </c>
      <c r="J106" s="192">
        <f t="shared" si="25"/>
        <v>295476.58682609769</v>
      </c>
    </row>
    <row r="107" spans="1:10" ht="13.5" thickBot="1">
      <c r="A107" s="203">
        <v>737.46</v>
      </c>
      <c r="B107" s="212">
        <f t="shared" si="22"/>
        <v>62.319705000000006</v>
      </c>
      <c r="C107" s="173">
        <f t="shared" si="33"/>
        <v>45958.289649300008</v>
      </c>
      <c r="D107" s="212">
        <f t="shared" si="23"/>
        <v>6.16</v>
      </c>
      <c r="E107" s="173">
        <f t="shared" si="34"/>
        <v>283103.06423968804</v>
      </c>
      <c r="F107" s="173">
        <v>1.25</v>
      </c>
      <c r="G107" s="173">
        <f t="shared" si="35"/>
        <v>353878.83029961004</v>
      </c>
      <c r="H107" s="173">
        <f t="shared" si="36"/>
        <v>42465.459635953208</v>
      </c>
      <c r="I107" s="191">
        <f t="shared" si="24"/>
        <v>396344.28993556328</v>
      </c>
      <c r="J107" s="192">
        <f t="shared" si="25"/>
        <v>396344.28993556328</v>
      </c>
    </row>
    <row r="108" spans="1:10" ht="13.5" thickBot="1">
      <c r="A108" s="203">
        <v>744.6</v>
      </c>
      <c r="B108" s="212">
        <f t="shared" si="22"/>
        <v>62.319705000000006</v>
      </c>
      <c r="C108" s="173">
        <f t="shared" si="33"/>
        <v>46403.252343000007</v>
      </c>
      <c r="D108" s="212">
        <f t="shared" si="23"/>
        <v>6.16</v>
      </c>
      <c r="E108" s="173">
        <f t="shared" si="34"/>
        <v>285844.03443288006</v>
      </c>
      <c r="F108" s="173">
        <v>1.25</v>
      </c>
      <c r="G108" s="173">
        <f t="shared" si="35"/>
        <v>357305.04304110009</v>
      </c>
      <c r="H108" s="173">
        <f t="shared" si="36"/>
        <v>42876.605164932014</v>
      </c>
      <c r="I108" s="191">
        <f t="shared" si="24"/>
        <v>400181.64820603211</v>
      </c>
      <c r="J108" s="192">
        <f t="shared" si="25"/>
        <v>400181.64820603211</v>
      </c>
    </row>
    <row r="109" spans="1:10" ht="13.5" thickBot="1">
      <c r="A109" s="205">
        <v>752.76</v>
      </c>
      <c r="B109" s="212">
        <f t="shared" si="22"/>
        <v>62.319705000000006</v>
      </c>
      <c r="C109" s="160">
        <f t="shared" si="33"/>
        <v>46911.781135800004</v>
      </c>
      <c r="D109" s="212">
        <f t="shared" si="23"/>
        <v>6.16</v>
      </c>
      <c r="E109" s="160">
        <f t="shared" si="34"/>
        <v>288976.57179652801</v>
      </c>
      <c r="F109" s="160">
        <v>1.25</v>
      </c>
      <c r="G109" s="160">
        <f t="shared" si="35"/>
        <v>361220.71474566002</v>
      </c>
      <c r="H109" s="160">
        <f t="shared" si="36"/>
        <v>43346.485769479201</v>
      </c>
      <c r="I109" s="191">
        <f t="shared" si="24"/>
        <v>404567.20051513927</v>
      </c>
      <c r="J109" s="192">
        <f t="shared" si="25"/>
        <v>404567.20051513927</v>
      </c>
    </row>
    <row r="110" spans="1:10" ht="13.5" thickBot="1">
      <c r="B110" s="212">
        <f t="shared" si="22"/>
        <v>62.319705000000006</v>
      </c>
      <c r="D110" s="212">
        <f t="shared" si="23"/>
        <v>6.16</v>
      </c>
      <c r="I110" s="191">
        <f t="shared" si="24"/>
        <v>0</v>
      </c>
      <c r="J110" s="192">
        <f t="shared" si="25"/>
        <v>0</v>
      </c>
    </row>
    <row r="111" spans="1:10" ht="13.5" thickBot="1">
      <c r="A111" s="202">
        <v>1599.3600000000001</v>
      </c>
      <c r="B111" s="212">
        <f t="shared" si="22"/>
        <v>62.319705000000006</v>
      </c>
      <c r="C111" s="190">
        <f>A111*B111</f>
        <v>99671.643388800017</v>
      </c>
      <c r="D111" s="212">
        <f t="shared" si="23"/>
        <v>6.16</v>
      </c>
      <c r="E111" s="190">
        <f>C111*D111</f>
        <v>613977.32327500812</v>
      </c>
      <c r="F111" s="190">
        <v>1.25</v>
      </c>
      <c r="G111" s="190">
        <f>E111*F111</f>
        <v>767471.65409376018</v>
      </c>
      <c r="H111" s="190">
        <f>G111*12/100</f>
        <v>92096.598491251221</v>
      </c>
      <c r="I111" s="191">
        <f t="shared" si="24"/>
        <v>859568.25258501153</v>
      </c>
      <c r="J111" s="192">
        <f t="shared" si="25"/>
        <v>859568.25258501153</v>
      </c>
    </row>
    <row r="112" spans="1:10" ht="13.5" thickBot="1">
      <c r="A112" s="203">
        <v>1665.66</v>
      </c>
      <c r="B112" s="212">
        <f t="shared" si="22"/>
        <v>62.319705000000006</v>
      </c>
      <c r="C112" s="173">
        <f>A112*B112</f>
        <v>103803.43983030002</v>
      </c>
      <c r="D112" s="212">
        <f t="shared" si="23"/>
        <v>6.16</v>
      </c>
      <c r="E112" s="173">
        <f>C112*D112</f>
        <v>639429.18935464812</v>
      </c>
      <c r="F112" s="173">
        <v>1.25</v>
      </c>
      <c r="G112" s="173">
        <f>E112*F112</f>
        <v>799286.48669331009</v>
      </c>
      <c r="H112" s="173">
        <f>G112*12/100</f>
        <v>95914.378403197217</v>
      </c>
      <c r="I112" s="191">
        <f t="shared" si="24"/>
        <v>895200.86509650736</v>
      </c>
      <c r="J112" s="192">
        <f t="shared" si="25"/>
        <v>895200.86509650736</v>
      </c>
    </row>
    <row r="113" spans="1:10" ht="13.5" thickBot="1">
      <c r="A113" s="208">
        <v>1750.32</v>
      </c>
      <c r="B113" s="212">
        <f t="shared" si="22"/>
        <v>62.319705000000006</v>
      </c>
      <c r="C113" s="160">
        <f>A113*B113</f>
        <v>109079.42605560001</v>
      </c>
      <c r="D113" s="212">
        <f t="shared" si="23"/>
        <v>6.16</v>
      </c>
      <c r="E113" s="160">
        <f>C113*D113</f>
        <v>671929.26450249611</v>
      </c>
      <c r="F113" s="160">
        <v>1.25</v>
      </c>
      <c r="G113" s="160">
        <f>E113*F113</f>
        <v>839911.58062812011</v>
      </c>
      <c r="H113" s="160">
        <f>G113*12/100</f>
        <v>100789.3896753744</v>
      </c>
      <c r="I113" s="191">
        <f t="shared" si="24"/>
        <v>940700.9703034946</v>
      </c>
      <c r="J113" s="192">
        <f t="shared" si="25"/>
        <v>940700.9703034946</v>
      </c>
    </row>
    <row r="114" spans="1:10" ht="13.5" thickBot="1">
      <c r="B114" s="212">
        <f t="shared" si="22"/>
        <v>62.319705000000006</v>
      </c>
      <c r="D114" s="212">
        <f t="shared" si="23"/>
        <v>6.16</v>
      </c>
      <c r="I114" s="191">
        <f t="shared" si="24"/>
        <v>0</v>
      </c>
      <c r="J114" s="192">
        <f t="shared" si="25"/>
        <v>0</v>
      </c>
    </row>
    <row r="115" spans="1:10" ht="13.5" thickBot="1">
      <c r="A115" s="202">
        <v>595.68000000000006</v>
      </c>
      <c r="B115" s="212">
        <f t="shared" si="22"/>
        <v>62.319705000000006</v>
      </c>
      <c r="C115" s="190">
        <f>A115*B115</f>
        <v>37122.60187440001</v>
      </c>
      <c r="D115" s="212">
        <f t="shared" si="23"/>
        <v>6.16</v>
      </c>
      <c r="E115" s="190">
        <f>C115*D115</f>
        <v>228675.22754630406</v>
      </c>
      <c r="F115" s="190">
        <v>1.25</v>
      </c>
      <c r="G115" s="190">
        <f>E115*F115</f>
        <v>285844.03443288006</v>
      </c>
      <c r="H115" s="190">
        <f>G115*12/100</f>
        <v>34301.284131945606</v>
      </c>
      <c r="I115" s="191">
        <f t="shared" si="24"/>
        <v>320145.31856482569</v>
      </c>
      <c r="J115" s="192">
        <f t="shared" si="25"/>
        <v>320145.31856482569</v>
      </c>
    </row>
    <row r="116" spans="1:10" ht="13.5" thickBot="1">
      <c r="A116" s="203">
        <v>616.08000000000004</v>
      </c>
      <c r="B116" s="212">
        <f t="shared" si="22"/>
        <v>62.319705000000006</v>
      </c>
      <c r="C116" s="173">
        <f>A116*B116</f>
        <v>38393.923856400004</v>
      </c>
      <c r="D116" s="212">
        <f t="shared" si="23"/>
        <v>6.16</v>
      </c>
      <c r="E116" s="173">
        <f>C116*D116</f>
        <v>236506.57095542405</v>
      </c>
      <c r="F116" s="173">
        <v>1.25</v>
      </c>
      <c r="G116" s="173">
        <f>E116*F116</f>
        <v>295633.21369428007</v>
      </c>
      <c r="H116" s="173">
        <f>G116*12/100</f>
        <v>35475.985643313608</v>
      </c>
      <c r="I116" s="191">
        <f t="shared" si="24"/>
        <v>331109.19933759369</v>
      </c>
      <c r="J116" s="192">
        <f t="shared" si="25"/>
        <v>331109.19933759369</v>
      </c>
    </row>
    <row r="117" spans="1:10" ht="13.5" thickBot="1">
      <c r="A117" s="204">
        <v>1023.0600000000001</v>
      </c>
      <c r="B117" s="212">
        <f t="shared" si="22"/>
        <v>62.319705000000006</v>
      </c>
      <c r="C117" s="173">
        <f>A117*B117</f>
        <v>63756.797397300012</v>
      </c>
      <c r="D117" s="212">
        <f t="shared" si="23"/>
        <v>6.16</v>
      </c>
      <c r="E117" s="173">
        <f>C117*D117</f>
        <v>392741.87196736806</v>
      </c>
      <c r="F117" s="173">
        <v>1.25</v>
      </c>
      <c r="G117" s="173">
        <f>E117*F117</f>
        <v>490927.33995921008</v>
      </c>
      <c r="H117" s="173">
        <f>G117*12/100</f>
        <v>58911.280795105209</v>
      </c>
      <c r="I117" s="191">
        <f t="shared" si="24"/>
        <v>549838.62075431529</v>
      </c>
      <c r="J117" s="192">
        <f t="shared" si="25"/>
        <v>549838.62075431529</v>
      </c>
    </row>
    <row r="118" spans="1:10" ht="13.5" thickBot="1">
      <c r="A118" s="203">
        <v>1044.48</v>
      </c>
      <c r="B118" s="212">
        <f t="shared" si="22"/>
        <v>62.319705000000006</v>
      </c>
      <c r="C118" s="173">
        <f>A118*B118</f>
        <v>65091.68547840001</v>
      </c>
      <c r="D118" s="212">
        <f t="shared" si="23"/>
        <v>6.16</v>
      </c>
      <c r="E118" s="173">
        <f>C118*D118</f>
        <v>400964.78254694404</v>
      </c>
      <c r="F118" s="173">
        <v>1.25</v>
      </c>
      <c r="G118" s="173">
        <f>E118*F118</f>
        <v>501205.97818368004</v>
      </c>
      <c r="H118" s="173">
        <f>G118*12/100</f>
        <v>60144.717382041606</v>
      </c>
      <c r="I118" s="191">
        <f t="shared" si="24"/>
        <v>561350.69556572172</v>
      </c>
      <c r="J118" s="192">
        <f t="shared" si="25"/>
        <v>561350.69556572172</v>
      </c>
    </row>
    <row r="119" spans="1:10" ht="13.5" thickBot="1">
      <c r="A119" s="205">
        <v>1056.72</v>
      </c>
      <c r="B119" s="212">
        <f t="shared" si="22"/>
        <v>62.319705000000006</v>
      </c>
      <c r="C119" s="160">
        <f>A119*B119</f>
        <v>65854.478667600008</v>
      </c>
      <c r="D119" s="212">
        <f t="shared" si="23"/>
        <v>6.16</v>
      </c>
      <c r="E119" s="160">
        <f>C119*D119</f>
        <v>405663.58859241608</v>
      </c>
      <c r="F119" s="160">
        <v>1.25</v>
      </c>
      <c r="G119" s="160">
        <f>E119*F119</f>
        <v>507079.48574052012</v>
      </c>
      <c r="H119" s="160">
        <f>G119*12/100</f>
        <v>60849.538288862415</v>
      </c>
      <c r="I119" s="191">
        <f t="shared" si="24"/>
        <v>567929.02402938262</v>
      </c>
      <c r="J119" s="192">
        <f t="shared" si="25"/>
        <v>567929.02402938262</v>
      </c>
    </row>
    <row r="120" spans="1:10" s="177" customFormat="1" ht="13.5" thickBot="1">
      <c r="A120" s="180"/>
      <c r="B120" s="212">
        <f t="shared" si="22"/>
        <v>62.319705000000006</v>
      </c>
      <c r="D120" s="212">
        <f t="shared" si="23"/>
        <v>6.16</v>
      </c>
      <c r="I120" s="191">
        <f t="shared" si="24"/>
        <v>0</v>
      </c>
      <c r="J120" s="192">
        <f t="shared" si="25"/>
        <v>0</v>
      </c>
    </row>
    <row r="121" spans="1:10" ht="13.5" thickBot="1">
      <c r="A121" s="202">
        <v>205.02</v>
      </c>
      <c r="B121" s="212">
        <f t="shared" si="22"/>
        <v>62.319705000000006</v>
      </c>
      <c r="C121" s="190">
        <f t="shared" ref="C121:C129" si="37">A121*B121</f>
        <v>12776.785919100003</v>
      </c>
      <c r="D121" s="212">
        <f t="shared" si="23"/>
        <v>6.16</v>
      </c>
      <c r="E121" s="190">
        <f t="shared" ref="E121:E129" si="38">C121*D121</f>
        <v>78705.001261656013</v>
      </c>
      <c r="F121" s="190">
        <v>1.25</v>
      </c>
      <c r="G121" s="190">
        <f t="shared" ref="G121:G129" si="39">E121*F121</f>
        <v>98381.251577070012</v>
      </c>
      <c r="H121" s="190">
        <f t="shared" ref="H121:H129" si="40">G121*12/100</f>
        <v>11805.750189248403</v>
      </c>
      <c r="I121" s="191">
        <f>G121*1.12</f>
        <v>110187.00176631843</v>
      </c>
      <c r="J121" s="192">
        <f t="shared" si="25"/>
        <v>110187.00176631843</v>
      </c>
    </row>
    <row r="122" spans="1:10" ht="13.5" thickBot="1">
      <c r="A122" s="203">
        <v>210.12</v>
      </c>
      <c r="B122" s="212">
        <f t="shared" si="22"/>
        <v>62.319705000000006</v>
      </c>
      <c r="C122" s="173">
        <f t="shared" si="37"/>
        <v>13094.616414600001</v>
      </c>
      <c r="D122" s="212">
        <f t="shared" si="23"/>
        <v>6.16</v>
      </c>
      <c r="E122" s="173">
        <f t="shared" si="38"/>
        <v>80662.83711393601</v>
      </c>
      <c r="F122" s="173">
        <v>1.25</v>
      </c>
      <c r="G122" s="173">
        <f t="shared" si="39"/>
        <v>100828.54639242002</v>
      </c>
      <c r="H122" s="173">
        <f t="shared" si="40"/>
        <v>12099.425567090402</v>
      </c>
      <c r="I122" s="191">
        <f t="shared" ref="I122:I129" si="41">G122*1.12</f>
        <v>112927.97195951043</v>
      </c>
      <c r="J122" s="192">
        <f t="shared" si="25"/>
        <v>112927.97195951043</v>
      </c>
    </row>
    <row r="123" spans="1:10" ht="13.5" thickBot="1">
      <c r="A123" s="204">
        <v>220.32</v>
      </c>
      <c r="B123" s="212">
        <f t="shared" si="22"/>
        <v>62.319705000000006</v>
      </c>
      <c r="C123" s="173">
        <f t="shared" si="37"/>
        <v>13730.277405600002</v>
      </c>
      <c r="D123" s="212">
        <f t="shared" si="23"/>
        <v>6.16</v>
      </c>
      <c r="E123" s="173">
        <f t="shared" si="38"/>
        <v>84578.508818496019</v>
      </c>
      <c r="F123" s="173">
        <v>1.25</v>
      </c>
      <c r="G123" s="173">
        <f t="shared" si="39"/>
        <v>105723.13602312002</v>
      </c>
      <c r="H123" s="173">
        <f t="shared" si="40"/>
        <v>12686.776322774404</v>
      </c>
      <c r="I123" s="191">
        <f t="shared" si="41"/>
        <v>118409.91234589444</v>
      </c>
      <c r="J123" s="192">
        <f t="shared" si="25"/>
        <v>118409.91234589444</v>
      </c>
    </row>
    <row r="124" spans="1:10" ht="13.5" thickBot="1">
      <c r="A124" s="203">
        <v>231.54</v>
      </c>
      <c r="B124" s="212">
        <f t="shared" si="22"/>
        <v>62.319705000000006</v>
      </c>
      <c r="C124" s="173">
        <f t="shared" si="37"/>
        <v>14429.504495700001</v>
      </c>
      <c r="D124" s="212">
        <f t="shared" si="23"/>
        <v>6.16</v>
      </c>
      <c r="E124" s="173">
        <f t="shared" si="38"/>
        <v>88885.747693512007</v>
      </c>
      <c r="F124" s="173">
        <v>1.25</v>
      </c>
      <c r="G124" s="173">
        <f t="shared" si="39"/>
        <v>111107.18461689001</v>
      </c>
      <c r="H124" s="173">
        <f t="shared" si="40"/>
        <v>13332.8621540268</v>
      </c>
      <c r="I124" s="191">
        <f t="shared" si="41"/>
        <v>124440.04677091682</v>
      </c>
      <c r="J124" s="192">
        <f t="shared" si="25"/>
        <v>124440.04677091682</v>
      </c>
    </row>
    <row r="125" spans="1:10" ht="13.5" thickBot="1">
      <c r="A125" s="203">
        <v>265.2</v>
      </c>
      <c r="B125" s="212">
        <f t="shared" si="22"/>
        <v>62.319705000000006</v>
      </c>
      <c r="C125" s="173">
        <f t="shared" si="37"/>
        <v>16527.185766000002</v>
      </c>
      <c r="D125" s="212">
        <f t="shared" si="23"/>
        <v>6.16</v>
      </c>
      <c r="E125" s="173">
        <f t="shared" si="38"/>
        <v>101807.46431856001</v>
      </c>
      <c r="F125" s="173">
        <v>1.25</v>
      </c>
      <c r="G125" s="173">
        <f t="shared" si="39"/>
        <v>127259.33039820002</v>
      </c>
      <c r="H125" s="173">
        <f t="shared" si="40"/>
        <v>15271.119647784002</v>
      </c>
      <c r="I125" s="191">
        <f t="shared" si="41"/>
        <v>142530.45004598403</v>
      </c>
      <c r="J125" s="192">
        <f t="shared" si="25"/>
        <v>142530.45004598403</v>
      </c>
    </row>
    <row r="126" spans="1:10" ht="13.5" thickBot="1">
      <c r="A126" s="203">
        <v>272.34000000000003</v>
      </c>
      <c r="B126" s="212">
        <f t="shared" si="22"/>
        <v>62.319705000000006</v>
      </c>
      <c r="C126" s="173">
        <f t="shared" si="37"/>
        <v>16972.148459700005</v>
      </c>
      <c r="D126" s="212">
        <f t="shared" si="23"/>
        <v>6.16</v>
      </c>
      <c r="E126" s="173">
        <f t="shared" si="38"/>
        <v>104548.43451175204</v>
      </c>
      <c r="F126" s="173">
        <v>1.25</v>
      </c>
      <c r="G126" s="173">
        <f t="shared" si="39"/>
        <v>130685.54313969005</v>
      </c>
      <c r="H126" s="173">
        <f t="shared" si="40"/>
        <v>15682.265176762805</v>
      </c>
      <c r="I126" s="191">
        <f t="shared" si="41"/>
        <v>146367.80831645287</v>
      </c>
      <c r="J126" s="192">
        <f t="shared" si="25"/>
        <v>146367.80831645287</v>
      </c>
    </row>
    <row r="127" spans="1:10" ht="13.5" thickBot="1">
      <c r="A127" s="203">
        <v>280.5</v>
      </c>
      <c r="B127" s="212">
        <f t="shared" si="22"/>
        <v>62.319705000000006</v>
      </c>
      <c r="C127" s="173">
        <f t="shared" si="37"/>
        <v>17480.677252500001</v>
      </c>
      <c r="D127" s="212">
        <f t="shared" si="23"/>
        <v>6.16</v>
      </c>
      <c r="E127" s="173">
        <f t="shared" si="38"/>
        <v>107680.97187540001</v>
      </c>
      <c r="F127" s="173">
        <v>1.25</v>
      </c>
      <c r="G127" s="173">
        <f t="shared" si="39"/>
        <v>134601.21484425</v>
      </c>
      <c r="H127" s="173">
        <f t="shared" si="40"/>
        <v>16152.145781310001</v>
      </c>
      <c r="I127" s="191">
        <f t="shared" si="41"/>
        <v>150753.36062556002</v>
      </c>
      <c r="J127" s="192">
        <f t="shared" si="25"/>
        <v>150753.36062556002</v>
      </c>
    </row>
    <row r="128" spans="1:10" ht="13.5" thickBot="1">
      <c r="A128" s="204">
        <v>287.64</v>
      </c>
      <c r="B128" s="212">
        <f t="shared" si="22"/>
        <v>62.319705000000006</v>
      </c>
      <c r="C128" s="173">
        <f t="shared" si="37"/>
        <v>17925.639946200001</v>
      </c>
      <c r="D128" s="212">
        <f t="shared" si="23"/>
        <v>6.16</v>
      </c>
      <c r="E128" s="173">
        <f t="shared" si="38"/>
        <v>110421.942068592</v>
      </c>
      <c r="F128" s="173">
        <v>1.25</v>
      </c>
      <c r="G128" s="173">
        <f t="shared" si="39"/>
        <v>138027.42758573999</v>
      </c>
      <c r="H128" s="173">
        <f t="shared" si="40"/>
        <v>16563.291310288798</v>
      </c>
      <c r="I128" s="191">
        <f t="shared" si="41"/>
        <v>154590.71889602882</v>
      </c>
      <c r="J128" s="192">
        <f t="shared" si="25"/>
        <v>154590.71889602882</v>
      </c>
    </row>
    <row r="129" spans="1:10" ht="13.5" thickBot="1">
      <c r="A129" s="205">
        <v>296.82</v>
      </c>
      <c r="B129" s="212">
        <f t="shared" si="22"/>
        <v>62.319705000000006</v>
      </c>
      <c r="C129" s="160">
        <f t="shared" si="37"/>
        <v>18497.734838100001</v>
      </c>
      <c r="D129" s="212">
        <f t="shared" si="23"/>
        <v>6.16</v>
      </c>
      <c r="E129" s="160">
        <f t="shared" si="38"/>
        <v>113946.04660269601</v>
      </c>
      <c r="F129" s="160">
        <v>1.25</v>
      </c>
      <c r="G129" s="160">
        <f t="shared" si="39"/>
        <v>142432.55825336999</v>
      </c>
      <c r="H129" s="160">
        <f t="shared" si="40"/>
        <v>17091.906990404401</v>
      </c>
      <c r="I129" s="191">
        <f t="shared" si="41"/>
        <v>159524.46524377441</v>
      </c>
      <c r="J129" s="192">
        <f t="shared" si="25"/>
        <v>159524.46524377441</v>
      </c>
    </row>
    <row r="130" spans="1:10" s="177" customFormat="1" ht="13.5" thickBot="1">
      <c r="A130" s="180"/>
      <c r="B130" s="212">
        <f t="shared" si="22"/>
        <v>62.319705000000006</v>
      </c>
      <c r="D130" s="212">
        <f t="shared" si="23"/>
        <v>6.16</v>
      </c>
      <c r="I130" s="191">
        <f t="shared" si="24"/>
        <v>0</v>
      </c>
      <c r="J130" s="192">
        <f t="shared" si="25"/>
        <v>0</v>
      </c>
    </row>
    <row r="131" spans="1:10" ht="13.5" thickBot="1">
      <c r="A131" s="202">
        <v>332.52</v>
      </c>
      <c r="B131" s="212">
        <f t="shared" si="22"/>
        <v>62.319705000000006</v>
      </c>
      <c r="C131" s="190">
        <f t="shared" ref="C131:C139" si="42">A131*B131</f>
        <v>20722.548306600002</v>
      </c>
      <c r="D131" s="212">
        <f t="shared" si="23"/>
        <v>6.16</v>
      </c>
      <c r="E131" s="190">
        <f t="shared" ref="E131:E139" si="43">C131*D131</f>
        <v>127650.89756865602</v>
      </c>
      <c r="F131" s="190">
        <v>1.25</v>
      </c>
      <c r="G131" s="190">
        <f t="shared" ref="G131:G139" si="44">E131*F131</f>
        <v>159563.62196082002</v>
      </c>
      <c r="H131" s="190">
        <f t="shared" ref="H131:H139" si="45">G131*12/100</f>
        <v>19147.6346352984</v>
      </c>
      <c r="I131" s="191">
        <f t="shared" si="24"/>
        <v>178711.25659611844</v>
      </c>
      <c r="J131" s="192">
        <f t="shared" si="25"/>
        <v>178711.25659611844</v>
      </c>
    </row>
    <row r="132" spans="1:10" ht="13.5" thickBot="1">
      <c r="A132" s="203">
        <v>347.82</v>
      </c>
      <c r="B132" s="212">
        <f t="shared" ref="B132:B194" si="46">B131</f>
        <v>62.319705000000006</v>
      </c>
      <c r="C132" s="173">
        <f t="shared" si="42"/>
        <v>21676.039793100001</v>
      </c>
      <c r="D132" s="212">
        <f t="shared" ref="D132:D194" si="47">D131</f>
        <v>6.16</v>
      </c>
      <c r="E132" s="173">
        <f t="shared" si="43"/>
        <v>133524.40512549601</v>
      </c>
      <c r="F132" s="173">
        <v>1.25</v>
      </c>
      <c r="G132" s="173">
        <f t="shared" si="44"/>
        <v>166905.50640687</v>
      </c>
      <c r="H132" s="173">
        <f t="shared" si="45"/>
        <v>20028.6607688244</v>
      </c>
      <c r="I132" s="191">
        <f t="shared" ref="I132:I194" si="48">G132*1.12</f>
        <v>186934.16717569443</v>
      </c>
      <c r="J132" s="192">
        <f t="shared" ref="J132:J194" si="49">I132</f>
        <v>186934.16717569443</v>
      </c>
    </row>
    <row r="133" spans="1:10" ht="13.5" thickBot="1">
      <c r="A133" s="204">
        <v>355.98</v>
      </c>
      <c r="B133" s="212">
        <f t="shared" si="46"/>
        <v>62.319705000000006</v>
      </c>
      <c r="C133" s="173">
        <f t="shared" si="42"/>
        <v>22184.568585900004</v>
      </c>
      <c r="D133" s="212">
        <f t="shared" si="47"/>
        <v>6.16</v>
      </c>
      <c r="E133" s="173">
        <f t="shared" si="43"/>
        <v>136656.94248914401</v>
      </c>
      <c r="F133" s="173">
        <v>1.25</v>
      </c>
      <c r="G133" s="173">
        <f t="shared" si="44"/>
        <v>170821.17811143002</v>
      </c>
      <c r="H133" s="173">
        <f t="shared" si="45"/>
        <v>20498.541373371601</v>
      </c>
      <c r="I133" s="191">
        <f t="shared" si="48"/>
        <v>191319.71948480164</v>
      </c>
      <c r="J133" s="192">
        <f t="shared" si="49"/>
        <v>191319.71948480164</v>
      </c>
    </row>
    <row r="134" spans="1:10" ht="13.5" thickBot="1">
      <c r="A134" s="203">
        <v>380.46</v>
      </c>
      <c r="B134" s="212">
        <f t="shared" si="46"/>
        <v>62.319705000000006</v>
      </c>
      <c r="C134" s="173">
        <f t="shared" si="42"/>
        <v>23710.1549643</v>
      </c>
      <c r="D134" s="212">
        <f t="shared" si="47"/>
        <v>6.16</v>
      </c>
      <c r="E134" s="173">
        <f t="shared" si="43"/>
        <v>146054.55458008801</v>
      </c>
      <c r="F134" s="173">
        <v>1.25</v>
      </c>
      <c r="G134" s="173">
        <f t="shared" si="44"/>
        <v>182568.19322511001</v>
      </c>
      <c r="H134" s="173">
        <f t="shared" si="45"/>
        <v>21908.183187013205</v>
      </c>
      <c r="I134" s="191">
        <f t="shared" si="48"/>
        <v>204476.37641212324</v>
      </c>
      <c r="J134" s="192">
        <f t="shared" si="49"/>
        <v>204476.37641212324</v>
      </c>
    </row>
    <row r="135" spans="1:10" ht="13.5" thickBot="1">
      <c r="A135" s="203">
        <v>394.74</v>
      </c>
      <c r="B135" s="212">
        <f t="shared" si="46"/>
        <v>62.319705000000006</v>
      </c>
      <c r="C135" s="173">
        <f t="shared" si="42"/>
        <v>24600.080351700002</v>
      </c>
      <c r="D135" s="212">
        <f t="shared" si="47"/>
        <v>6.16</v>
      </c>
      <c r="E135" s="173">
        <f t="shared" si="43"/>
        <v>151536.494966472</v>
      </c>
      <c r="F135" s="173">
        <v>1.25</v>
      </c>
      <c r="G135" s="173">
        <f t="shared" si="44"/>
        <v>189420.61870809001</v>
      </c>
      <c r="H135" s="173">
        <f t="shared" si="45"/>
        <v>22730.474244970799</v>
      </c>
      <c r="I135" s="191">
        <f t="shared" si="48"/>
        <v>212151.09295306084</v>
      </c>
      <c r="J135" s="192">
        <f t="shared" si="49"/>
        <v>212151.09295306084</v>
      </c>
    </row>
    <row r="136" spans="1:10" ht="13.5" thickBot="1">
      <c r="A136" s="203">
        <v>420.24</v>
      </c>
      <c r="B136" s="212">
        <f t="shared" si="46"/>
        <v>62.319705000000006</v>
      </c>
      <c r="C136" s="173">
        <f t="shared" si="42"/>
        <v>26189.232829200002</v>
      </c>
      <c r="D136" s="212">
        <f t="shared" si="47"/>
        <v>6.16</v>
      </c>
      <c r="E136" s="173">
        <f t="shared" si="43"/>
        <v>161325.67422787202</v>
      </c>
      <c r="F136" s="173">
        <v>1.25</v>
      </c>
      <c r="G136" s="173">
        <f t="shared" si="44"/>
        <v>201657.09278484003</v>
      </c>
      <c r="H136" s="173">
        <f t="shared" si="45"/>
        <v>24198.851134180804</v>
      </c>
      <c r="I136" s="191">
        <f t="shared" si="48"/>
        <v>225855.94391902085</v>
      </c>
      <c r="J136" s="192">
        <f t="shared" si="49"/>
        <v>225855.94391902085</v>
      </c>
    </row>
    <row r="137" spans="1:10" ht="13.5" thickBot="1">
      <c r="A137" s="203">
        <v>465.12</v>
      </c>
      <c r="B137" s="212">
        <f t="shared" si="46"/>
        <v>62.319705000000006</v>
      </c>
      <c r="C137" s="173">
        <f t="shared" si="42"/>
        <v>28986.141189600003</v>
      </c>
      <c r="D137" s="212">
        <f t="shared" si="47"/>
        <v>6.16</v>
      </c>
      <c r="E137" s="173">
        <f t="shared" si="43"/>
        <v>178554.62972793603</v>
      </c>
      <c r="F137" s="173">
        <v>1.25</v>
      </c>
      <c r="G137" s="173">
        <f t="shared" si="44"/>
        <v>223193.28715992003</v>
      </c>
      <c r="H137" s="173">
        <f t="shared" si="45"/>
        <v>26783.194459190407</v>
      </c>
      <c r="I137" s="191">
        <f t="shared" si="48"/>
        <v>249976.48161911045</v>
      </c>
      <c r="J137" s="192">
        <f t="shared" si="49"/>
        <v>249976.48161911045</v>
      </c>
    </row>
    <row r="138" spans="1:10" ht="13.5" thickBot="1">
      <c r="A138" s="204">
        <v>475.32</v>
      </c>
      <c r="B138" s="212">
        <f t="shared" si="46"/>
        <v>62.319705000000006</v>
      </c>
      <c r="C138" s="173">
        <f t="shared" si="42"/>
        <v>29621.802180600003</v>
      </c>
      <c r="D138" s="212">
        <f t="shared" si="47"/>
        <v>6.16</v>
      </c>
      <c r="E138" s="173">
        <f t="shared" si="43"/>
        <v>182470.30143249602</v>
      </c>
      <c r="F138" s="173">
        <v>1.25</v>
      </c>
      <c r="G138" s="173">
        <f t="shared" si="44"/>
        <v>228087.87679062004</v>
      </c>
      <c r="H138" s="173">
        <f t="shared" si="45"/>
        <v>27370.545214874404</v>
      </c>
      <c r="I138" s="191">
        <f t="shared" si="48"/>
        <v>255458.42200549447</v>
      </c>
      <c r="J138" s="192">
        <f t="shared" si="49"/>
        <v>255458.42200549447</v>
      </c>
    </row>
    <row r="139" spans="1:10" ht="13.5" thickBot="1">
      <c r="A139" s="205">
        <v>593.64</v>
      </c>
      <c r="B139" s="212">
        <f t="shared" si="46"/>
        <v>62.319705000000006</v>
      </c>
      <c r="C139" s="160">
        <f t="shared" si="42"/>
        <v>36995.469676200002</v>
      </c>
      <c r="D139" s="212">
        <f t="shared" si="47"/>
        <v>6.16</v>
      </c>
      <c r="E139" s="160">
        <f t="shared" si="43"/>
        <v>227892.09320539201</v>
      </c>
      <c r="F139" s="160">
        <v>1.25</v>
      </c>
      <c r="G139" s="160">
        <f t="shared" si="44"/>
        <v>284865.11650673999</v>
      </c>
      <c r="H139" s="160">
        <f t="shared" si="45"/>
        <v>34183.813980808802</v>
      </c>
      <c r="I139" s="191">
        <f t="shared" si="48"/>
        <v>319048.93048754882</v>
      </c>
      <c r="J139" s="192">
        <f t="shared" si="49"/>
        <v>319048.93048754882</v>
      </c>
    </row>
    <row r="140" spans="1:10" s="177" customFormat="1" ht="13.5" thickBot="1">
      <c r="A140" s="180"/>
      <c r="B140" s="212">
        <f t="shared" si="46"/>
        <v>62.319705000000006</v>
      </c>
      <c r="D140" s="212">
        <f t="shared" si="47"/>
        <v>6.16</v>
      </c>
      <c r="I140" s="191">
        <f t="shared" si="48"/>
        <v>0</v>
      </c>
      <c r="J140" s="192">
        <f t="shared" si="49"/>
        <v>0</v>
      </c>
    </row>
    <row r="141" spans="1:10" ht="13.5" thickBot="1">
      <c r="A141" s="202">
        <v>259.08</v>
      </c>
      <c r="B141" s="212">
        <f t="shared" si="46"/>
        <v>62.319705000000006</v>
      </c>
      <c r="C141" s="190">
        <f t="shared" ref="C141:C147" si="50">A141*B141</f>
        <v>16145.7891714</v>
      </c>
      <c r="D141" s="212">
        <f t="shared" si="47"/>
        <v>6.16</v>
      </c>
      <c r="E141" s="190">
        <f t="shared" ref="E141:E147" si="51">C141*D141</f>
        <v>99458.061295823994</v>
      </c>
      <c r="F141" s="190">
        <v>1.25</v>
      </c>
      <c r="G141" s="190">
        <f t="shared" ref="G141:G147" si="52">E141*F141</f>
        <v>124322.57661978</v>
      </c>
      <c r="H141" s="190">
        <f t="shared" ref="H141:H147" si="53">G141*12/100</f>
        <v>14918.7091943736</v>
      </c>
      <c r="I141" s="191">
        <f t="shared" si="48"/>
        <v>139241.28581415361</v>
      </c>
      <c r="J141" s="192">
        <f t="shared" si="49"/>
        <v>139241.28581415361</v>
      </c>
    </row>
    <row r="142" spans="1:10" ht="13.5" thickBot="1">
      <c r="A142" s="203">
        <v>261.12</v>
      </c>
      <c r="B142" s="212">
        <f t="shared" si="46"/>
        <v>62.319705000000006</v>
      </c>
      <c r="C142" s="173">
        <f t="shared" si="50"/>
        <v>16272.921369600002</v>
      </c>
      <c r="D142" s="212">
        <f t="shared" si="47"/>
        <v>6.16</v>
      </c>
      <c r="E142" s="173">
        <f t="shared" si="51"/>
        <v>100241.19563673601</v>
      </c>
      <c r="F142" s="173">
        <v>1.25</v>
      </c>
      <c r="G142" s="173">
        <f t="shared" si="52"/>
        <v>125301.49454592001</v>
      </c>
      <c r="H142" s="173">
        <f t="shared" si="53"/>
        <v>15036.179345510402</v>
      </c>
      <c r="I142" s="191">
        <f t="shared" si="48"/>
        <v>140337.67389143043</v>
      </c>
      <c r="J142" s="192">
        <f t="shared" si="49"/>
        <v>140337.67389143043</v>
      </c>
    </row>
    <row r="143" spans="1:10" ht="13.5" thickBot="1">
      <c r="A143" s="204">
        <v>289.68</v>
      </c>
      <c r="B143" s="212">
        <f t="shared" si="46"/>
        <v>62.319705000000006</v>
      </c>
      <c r="C143" s="173">
        <f t="shared" si="50"/>
        <v>18052.772144400002</v>
      </c>
      <c r="D143" s="212">
        <f t="shared" si="47"/>
        <v>6.16</v>
      </c>
      <c r="E143" s="173">
        <f t="shared" si="51"/>
        <v>111205.07640950401</v>
      </c>
      <c r="F143" s="173">
        <v>1.25</v>
      </c>
      <c r="G143" s="173">
        <f t="shared" si="52"/>
        <v>139006.34551188</v>
      </c>
      <c r="H143" s="173">
        <f t="shared" si="53"/>
        <v>16680.761461425602</v>
      </c>
      <c r="I143" s="191">
        <f t="shared" si="48"/>
        <v>155687.10697330561</v>
      </c>
      <c r="J143" s="192">
        <f t="shared" si="49"/>
        <v>155687.10697330561</v>
      </c>
    </row>
    <row r="144" spans="1:10" ht="13.5" thickBot="1">
      <c r="A144" s="203">
        <v>306</v>
      </c>
      <c r="B144" s="212">
        <f t="shared" si="46"/>
        <v>62.319705000000006</v>
      </c>
      <c r="C144" s="173">
        <f t="shared" si="50"/>
        <v>19069.829730000001</v>
      </c>
      <c r="D144" s="212">
        <f t="shared" si="47"/>
        <v>6.16</v>
      </c>
      <c r="E144" s="173">
        <f t="shared" si="51"/>
        <v>117470.15113680001</v>
      </c>
      <c r="F144" s="173">
        <v>1.25</v>
      </c>
      <c r="G144" s="173">
        <f t="shared" si="52"/>
        <v>146837.68892099999</v>
      </c>
      <c r="H144" s="173">
        <f t="shared" si="53"/>
        <v>17620.52267052</v>
      </c>
      <c r="I144" s="191">
        <f t="shared" si="48"/>
        <v>164458.21159152</v>
      </c>
      <c r="J144" s="192">
        <f t="shared" si="49"/>
        <v>164458.21159152</v>
      </c>
    </row>
    <row r="145" spans="1:10" ht="13.5" thickBot="1">
      <c r="A145" s="203">
        <v>328.44</v>
      </c>
      <c r="B145" s="212">
        <f t="shared" si="46"/>
        <v>62.319705000000006</v>
      </c>
      <c r="C145" s="173">
        <f t="shared" si="50"/>
        <v>20468.283910200003</v>
      </c>
      <c r="D145" s="212">
        <f t="shared" si="47"/>
        <v>6.16</v>
      </c>
      <c r="E145" s="173">
        <f t="shared" si="51"/>
        <v>126084.62888683203</v>
      </c>
      <c r="F145" s="173">
        <v>1.25</v>
      </c>
      <c r="G145" s="173">
        <f t="shared" si="52"/>
        <v>157605.78610854002</v>
      </c>
      <c r="H145" s="173">
        <f t="shared" si="53"/>
        <v>18912.694333024803</v>
      </c>
      <c r="I145" s="191">
        <f t="shared" si="48"/>
        <v>176518.48044156484</v>
      </c>
      <c r="J145" s="192">
        <f t="shared" si="49"/>
        <v>176518.48044156484</v>
      </c>
    </row>
    <row r="146" spans="1:10" ht="13.5" thickBot="1">
      <c r="A146" s="203">
        <v>339.66</v>
      </c>
      <c r="B146" s="212">
        <f t="shared" si="46"/>
        <v>62.319705000000006</v>
      </c>
      <c r="C146" s="173">
        <f t="shared" si="50"/>
        <v>21167.511000300005</v>
      </c>
      <c r="D146" s="212">
        <f t="shared" si="47"/>
        <v>6.16</v>
      </c>
      <c r="E146" s="173">
        <f t="shared" si="51"/>
        <v>130391.86776184803</v>
      </c>
      <c r="F146" s="173">
        <v>1.25</v>
      </c>
      <c r="G146" s="173">
        <f t="shared" si="52"/>
        <v>162989.83470231004</v>
      </c>
      <c r="H146" s="173">
        <f t="shared" si="53"/>
        <v>19558.780164277203</v>
      </c>
      <c r="I146" s="191">
        <f t="shared" si="48"/>
        <v>182548.61486658725</v>
      </c>
      <c r="J146" s="192">
        <f t="shared" si="49"/>
        <v>182548.61486658725</v>
      </c>
    </row>
    <row r="147" spans="1:10" ht="13.5" thickBot="1">
      <c r="A147" s="205">
        <v>361.08</v>
      </c>
      <c r="B147" s="212">
        <f t="shared" si="46"/>
        <v>62.319705000000006</v>
      </c>
      <c r="C147" s="160">
        <f t="shared" si="50"/>
        <v>22502.399081400003</v>
      </c>
      <c r="D147" s="212">
        <f t="shared" si="47"/>
        <v>6.16</v>
      </c>
      <c r="E147" s="160">
        <f t="shared" si="51"/>
        <v>138614.77834142401</v>
      </c>
      <c r="F147" s="160">
        <v>1.25</v>
      </c>
      <c r="G147" s="160">
        <f t="shared" si="52"/>
        <v>173268.47292678</v>
      </c>
      <c r="H147" s="160">
        <f t="shared" si="53"/>
        <v>20792.2167512136</v>
      </c>
      <c r="I147" s="191">
        <f t="shared" si="48"/>
        <v>194060.68967799362</v>
      </c>
      <c r="J147" s="192">
        <f t="shared" si="49"/>
        <v>194060.68967799362</v>
      </c>
    </row>
    <row r="148" spans="1:10" s="177" customFormat="1" ht="13.5" thickBot="1">
      <c r="A148" s="179"/>
      <c r="B148" s="212">
        <f t="shared" si="46"/>
        <v>62.319705000000006</v>
      </c>
      <c r="D148" s="212">
        <f t="shared" si="47"/>
        <v>6.16</v>
      </c>
      <c r="I148" s="191">
        <f t="shared" si="48"/>
        <v>0</v>
      </c>
      <c r="J148" s="192">
        <f t="shared" si="49"/>
        <v>0</v>
      </c>
    </row>
    <row r="149" spans="1:10" s="177" customFormat="1" ht="13.5" thickBot="1">
      <c r="A149" s="178"/>
      <c r="B149" s="212">
        <f t="shared" si="46"/>
        <v>62.319705000000006</v>
      </c>
      <c r="D149" s="212">
        <f t="shared" si="47"/>
        <v>6.16</v>
      </c>
      <c r="I149" s="191">
        <f t="shared" si="48"/>
        <v>0</v>
      </c>
      <c r="J149" s="192">
        <f t="shared" si="49"/>
        <v>0</v>
      </c>
    </row>
    <row r="150" spans="1:10" ht="13.5" thickBot="1">
      <c r="A150" s="202">
        <v>21.42</v>
      </c>
      <c r="B150" s="212">
        <f t="shared" si="46"/>
        <v>62.319705000000006</v>
      </c>
      <c r="C150" s="190">
        <f>A150*B150</f>
        <v>1334.8880811000001</v>
      </c>
      <c r="D150" s="212">
        <f t="shared" si="47"/>
        <v>6.16</v>
      </c>
      <c r="E150" s="190">
        <f>C150*D150</f>
        <v>8222.9105795760006</v>
      </c>
      <c r="F150" s="190">
        <v>1.25</v>
      </c>
      <c r="G150" s="190">
        <f>E150*F150</f>
        <v>10278.63822447</v>
      </c>
      <c r="H150" s="190">
        <f>G150*12/100</f>
        <v>1233.4365869364001</v>
      </c>
      <c r="I150" s="191">
        <f t="shared" si="48"/>
        <v>11512.074811406401</v>
      </c>
      <c r="J150" s="192">
        <f t="shared" si="49"/>
        <v>11512.074811406401</v>
      </c>
    </row>
    <row r="151" spans="1:10" ht="13.5" thickBot="1">
      <c r="A151" s="203">
        <v>23.46</v>
      </c>
      <c r="B151" s="212">
        <f t="shared" si="46"/>
        <v>62.319705000000006</v>
      </c>
      <c r="C151" s="173">
        <f>A151*B151</f>
        <v>1462.0202793000001</v>
      </c>
      <c r="D151" s="212">
        <f t="shared" si="47"/>
        <v>6.16</v>
      </c>
      <c r="E151" s="173">
        <f>C151*D151</f>
        <v>9006.0449204880006</v>
      </c>
      <c r="F151" s="173">
        <v>1.25</v>
      </c>
      <c r="G151" s="173">
        <f>E151*F151</f>
        <v>11257.55615061</v>
      </c>
      <c r="H151" s="173">
        <f>G151*12/100</f>
        <v>1350.9067380732001</v>
      </c>
      <c r="I151" s="191">
        <f t="shared" si="48"/>
        <v>12608.462888683202</v>
      </c>
      <c r="J151" s="192">
        <f t="shared" si="49"/>
        <v>12608.462888683202</v>
      </c>
    </row>
    <row r="152" spans="1:10" ht="13.5" thickBot="1">
      <c r="A152" s="204">
        <v>42.84</v>
      </c>
      <c r="B152" s="212">
        <f t="shared" si="46"/>
        <v>62.319705000000006</v>
      </c>
      <c r="C152" s="173">
        <f>A152*B152</f>
        <v>2669.7761622000003</v>
      </c>
      <c r="D152" s="212">
        <f t="shared" si="47"/>
        <v>6.16</v>
      </c>
      <c r="E152" s="173">
        <f>C152*D152</f>
        <v>16445.821159152001</v>
      </c>
      <c r="F152" s="173">
        <v>1.25</v>
      </c>
      <c r="G152" s="173">
        <f>E152*F152</f>
        <v>20557.27644894</v>
      </c>
      <c r="H152" s="173">
        <f>G152*12/100</f>
        <v>2466.8731738728002</v>
      </c>
      <c r="I152" s="191">
        <f t="shared" si="48"/>
        <v>23024.149622812802</v>
      </c>
      <c r="J152" s="192">
        <f t="shared" si="49"/>
        <v>23024.149622812802</v>
      </c>
    </row>
    <row r="153" spans="1:10" ht="13.5" thickBot="1">
      <c r="A153" s="203">
        <v>71.400000000000006</v>
      </c>
      <c r="B153" s="212">
        <f t="shared" si="46"/>
        <v>62.319705000000006</v>
      </c>
      <c r="C153" s="173">
        <f>A153*B153</f>
        <v>4449.6269370000009</v>
      </c>
      <c r="D153" s="212">
        <f t="shared" si="47"/>
        <v>6.16</v>
      </c>
      <c r="E153" s="173">
        <f>C153*D153</f>
        <v>27409.701931920004</v>
      </c>
      <c r="F153" s="173">
        <v>1.25</v>
      </c>
      <c r="G153" s="173">
        <f>E153*F153</f>
        <v>34262.127414900009</v>
      </c>
      <c r="H153" s="173">
        <f>G153*12/100</f>
        <v>4111.4552897880012</v>
      </c>
      <c r="I153" s="191">
        <f t="shared" si="48"/>
        <v>38373.582704688015</v>
      </c>
      <c r="J153" s="192">
        <f t="shared" si="49"/>
        <v>38373.582704688015</v>
      </c>
    </row>
    <row r="154" spans="1:10" ht="13.5" thickBot="1">
      <c r="A154" s="205">
        <v>80.58</v>
      </c>
      <c r="B154" s="212">
        <f t="shared" si="46"/>
        <v>62.319705000000006</v>
      </c>
      <c r="C154" s="160">
        <f>A154*B154</f>
        <v>5021.7218289000002</v>
      </c>
      <c r="D154" s="212">
        <f t="shared" si="47"/>
        <v>6.16</v>
      </c>
      <c r="E154" s="160">
        <f>C154*D154</f>
        <v>30933.806466024002</v>
      </c>
      <c r="F154" s="160">
        <v>1.25</v>
      </c>
      <c r="G154" s="160">
        <f>E154*F154</f>
        <v>38667.258082530003</v>
      </c>
      <c r="H154" s="160">
        <f>G154*12/100</f>
        <v>4640.0709699036006</v>
      </c>
      <c r="I154" s="191">
        <f t="shared" si="48"/>
        <v>43307.329052433604</v>
      </c>
      <c r="J154" s="192">
        <f t="shared" si="49"/>
        <v>43307.329052433604</v>
      </c>
    </row>
    <row r="155" spans="1:10" s="177" customFormat="1" ht="13.5" thickBot="1">
      <c r="A155" s="180"/>
      <c r="B155" s="212">
        <f t="shared" si="46"/>
        <v>62.319705000000006</v>
      </c>
      <c r="D155" s="212">
        <f t="shared" si="47"/>
        <v>6.16</v>
      </c>
      <c r="I155" s="191">
        <f t="shared" si="48"/>
        <v>0</v>
      </c>
      <c r="J155" s="192">
        <f t="shared" si="49"/>
        <v>0</v>
      </c>
    </row>
    <row r="156" spans="1:10" ht="13.5" thickBot="1">
      <c r="A156" s="202">
        <v>60.18</v>
      </c>
      <c r="B156" s="212">
        <f t="shared" si="46"/>
        <v>62.319705000000006</v>
      </c>
      <c r="C156" s="190">
        <f>A156*B156</f>
        <v>3750.3998469000003</v>
      </c>
      <c r="D156" s="212">
        <f t="shared" si="47"/>
        <v>6.16</v>
      </c>
      <c r="E156" s="190">
        <f>C156*D156</f>
        <v>23102.463056904002</v>
      </c>
      <c r="F156" s="190">
        <v>1.25</v>
      </c>
      <c r="G156" s="190">
        <f>E156*F156</f>
        <v>28878.078821130002</v>
      </c>
      <c r="H156" s="190">
        <f>G156*12/100</f>
        <v>3465.3694585356002</v>
      </c>
      <c r="I156" s="191">
        <f t="shared" si="48"/>
        <v>32343.448279665605</v>
      </c>
      <c r="J156" s="192">
        <f t="shared" si="49"/>
        <v>32343.448279665605</v>
      </c>
    </row>
    <row r="157" spans="1:10" ht="13.5" thickBot="1">
      <c r="A157" s="203">
        <v>115.26</v>
      </c>
      <c r="B157" s="212">
        <f t="shared" si="46"/>
        <v>62.319705000000006</v>
      </c>
      <c r="C157" s="173">
        <f>A157*B157</f>
        <v>7182.9691983000012</v>
      </c>
      <c r="D157" s="212">
        <f t="shared" si="47"/>
        <v>6.16</v>
      </c>
      <c r="E157" s="173">
        <f>C157*D157</f>
        <v>44247.090261528007</v>
      </c>
      <c r="F157" s="173">
        <v>1.25</v>
      </c>
      <c r="G157" s="173">
        <f>E157*F157</f>
        <v>55308.862826910008</v>
      </c>
      <c r="H157" s="173">
        <f>G157*12/100</f>
        <v>6637.0635392292006</v>
      </c>
      <c r="I157" s="191">
        <f t="shared" si="48"/>
        <v>61945.926366139218</v>
      </c>
      <c r="J157" s="192">
        <f t="shared" si="49"/>
        <v>61945.926366139218</v>
      </c>
    </row>
    <row r="158" spans="1:10" ht="13.5" thickBot="1">
      <c r="A158" s="205">
        <v>205.02</v>
      </c>
      <c r="B158" s="212">
        <f t="shared" si="46"/>
        <v>62.319705000000006</v>
      </c>
      <c r="C158" s="160">
        <f>A158*B158</f>
        <v>12776.785919100003</v>
      </c>
      <c r="D158" s="212">
        <f t="shared" si="47"/>
        <v>6.16</v>
      </c>
      <c r="E158" s="160">
        <f>C158*D158</f>
        <v>78705.001261656013</v>
      </c>
      <c r="F158" s="160">
        <v>1.25</v>
      </c>
      <c r="G158" s="160">
        <f>E158*F158</f>
        <v>98381.251577070012</v>
      </c>
      <c r="H158" s="160">
        <f>G158*12/100</f>
        <v>11805.750189248403</v>
      </c>
      <c r="I158" s="191">
        <f t="shared" si="48"/>
        <v>110187.00176631843</v>
      </c>
      <c r="J158" s="192">
        <f t="shared" si="49"/>
        <v>110187.00176631843</v>
      </c>
    </row>
    <row r="159" spans="1:10" s="177" customFormat="1" ht="13.5" thickBot="1">
      <c r="A159" s="180"/>
      <c r="B159" s="212">
        <f t="shared" si="46"/>
        <v>62.319705000000006</v>
      </c>
      <c r="D159" s="212">
        <f t="shared" si="47"/>
        <v>6.16</v>
      </c>
      <c r="I159" s="191">
        <f t="shared" si="48"/>
        <v>0</v>
      </c>
      <c r="J159" s="192">
        <f t="shared" si="49"/>
        <v>0</v>
      </c>
    </row>
    <row r="160" spans="1:10" ht="13.5" thickBot="1">
      <c r="A160" s="202">
        <v>32.64</v>
      </c>
      <c r="B160" s="212">
        <f t="shared" si="46"/>
        <v>62.319705000000006</v>
      </c>
      <c r="C160" s="190">
        <f>A160*B160</f>
        <v>2034.1151712000003</v>
      </c>
      <c r="D160" s="212">
        <f t="shared" si="47"/>
        <v>6.16</v>
      </c>
      <c r="E160" s="190">
        <f>C160*D160</f>
        <v>12530.149454592001</v>
      </c>
      <c r="F160" s="190">
        <v>1.25</v>
      </c>
      <c r="G160" s="190">
        <f>E160*F160</f>
        <v>15662.686818240001</v>
      </c>
      <c r="H160" s="190">
        <f>G160*12/100</f>
        <v>1879.5224181888002</v>
      </c>
      <c r="I160" s="191">
        <f t="shared" si="48"/>
        <v>17542.209236428804</v>
      </c>
      <c r="J160" s="192">
        <f t="shared" si="49"/>
        <v>17542.209236428804</v>
      </c>
    </row>
    <row r="161" spans="1:10" ht="13.5" thickBot="1">
      <c r="A161" s="203">
        <v>39.78</v>
      </c>
      <c r="B161" s="212">
        <f t="shared" si="46"/>
        <v>62.319705000000006</v>
      </c>
      <c r="C161" s="173">
        <f>A161*B161</f>
        <v>2479.0778649000003</v>
      </c>
      <c r="D161" s="212">
        <f t="shared" si="47"/>
        <v>6.16</v>
      </c>
      <c r="E161" s="173">
        <f>C161*D161</f>
        <v>15271.119647784002</v>
      </c>
      <c r="F161" s="173">
        <v>1.25</v>
      </c>
      <c r="G161" s="173">
        <f>E161*F161</f>
        <v>19088.899559730002</v>
      </c>
      <c r="H161" s="173">
        <f>G161*12/100</f>
        <v>2290.6679471676002</v>
      </c>
      <c r="I161" s="191">
        <f t="shared" si="48"/>
        <v>21379.567506897605</v>
      </c>
      <c r="J161" s="192">
        <f t="shared" si="49"/>
        <v>21379.567506897605</v>
      </c>
    </row>
    <row r="162" spans="1:10" ht="13.5" thickBot="1">
      <c r="A162" s="203">
        <v>60.18</v>
      </c>
      <c r="B162" s="212">
        <f t="shared" si="46"/>
        <v>62.319705000000006</v>
      </c>
      <c r="C162" s="173">
        <f>A162*B162</f>
        <v>3750.3998469000003</v>
      </c>
      <c r="D162" s="212">
        <f t="shared" si="47"/>
        <v>6.16</v>
      </c>
      <c r="E162" s="173">
        <f>C162*D162</f>
        <v>23102.463056904002</v>
      </c>
      <c r="F162" s="173">
        <v>1.25</v>
      </c>
      <c r="G162" s="173">
        <f>E162*F162</f>
        <v>28878.078821130002</v>
      </c>
      <c r="H162" s="173">
        <f>G162*12/100</f>
        <v>3465.3694585356002</v>
      </c>
      <c r="I162" s="191">
        <f t="shared" si="48"/>
        <v>32343.448279665605</v>
      </c>
      <c r="J162" s="192">
        <f t="shared" si="49"/>
        <v>32343.448279665605</v>
      </c>
    </row>
    <row r="163" spans="1:10" ht="13.5" thickBot="1">
      <c r="A163" s="203">
        <v>91.8</v>
      </c>
      <c r="B163" s="212">
        <f t="shared" si="46"/>
        <v>62.319705000000006</v>
      </c>
      <c r="C163" s="173">
        <f>A163*B163</f>
        <v>5720.9489190000004</v>
      </c>
      <c r="D163" s="212">
        <f t="shared" si="47"/>
        <v>6.16</v>
      </c>
      <c r="E163" s="173">
        <f>C163*D163</f>
        <v>35241.04534104</v>
      </c>
      <c r="F163" s="173">
        <v>1.25</v>
      </c>
      <c r="G163" s="173">
        <f>E163*F163</f>
        <v>44051.306676300002</v>
      </c>
      <c r="H163" s="173">
        <f>G163*12/100</f>
        <v>5286.1568011560003</v>
      </c>
      <c r="I163" s="191">
        <f t="shared" si="48"/>
        <v>49337.463477456011</v>
      </c>
      <c r="J163" s="192">
        <f t="shared" si="49"/>
        <v>49337.463477456011</v>
      </c>
    </row>
    <row r="164" spans="1:10" ht="13.5" thickBot="1">
      <c r="A164" s="205">
        <v>139.74</v>
      </c>
      <c r="B164" s="212">
        <f t="shared" si="46"/>
        <v>62.319705000000006</v>
      </c>
      <c r="C164" s="160">
        <f>A164*B164</f>
        <v>8708.5555767000005</v>
      </c>
      <c r="D164" s="212">
        <f t="shared" si="47"/>
        <v>6.16</v>
      </c>
      <c r="E164" s="160">
        <f>C164*D164</f>
        <v>53644.702352472006</v>
      </c>
      <c r="F164" s="160">
        <v>1.25</v>
      </c>
      <c r="G164" s="160">
        <f>E164*F164</f>
        <v>67055.877940590013</v>
      </c>
      <c r="H164" s="160">
        <f>G164*12/100</f>
        <v>8046.7053528708011</v>
      </c>
      <c r="I164" s="191">
        <f t="shared" si="48"/>
        <v>75102.583293460819</v>
      </c>
      <c r="J164" s="192">
        <f t="shared" si="49"/>
        <v>75102.583293460819</v>
      </c>
    </row>
    <row r="165" spans="1:10" s="177" customFormat="1" ht="13.5" thickBot="1">
      <c r="A165" s="180"/>
      <c r="B165" s="212">
        <f t="shared" si="46"/>
        <v>62.319705000000006</v>
      </c>
      <c r="D165" s="212">
        <f t="shared" si="47"/>
        <v>6.16</v>
      </c>
      <c r="I165" s="191">
        <f t="shared" si="48"/>
        <v>0</v>
      </c>
      <c r="J165" s="192">
        <f t="shared" si="49"/>
        <v>0</v>
      </c>
    </row>
    <row r="166" spans="1:10" ht="13.5" thickBot="1">
      <c r="A166" s="202">
        <v>153</v>
      </c>
      <c r="B166" s="212">
        <f t="shared" si="46"/>
        <v>62.319705000000006</v>
      </c>
      <c r="C166" s="190">
        <f>A166*B166</f>
        <v>9534.9148650000006</v>
      </c>
      <c r="D166" s="212">
        <f t="shared" si="47"/>
        <v>6.16</v>
      </c>
      <c r="E166" s="190">
        <f>C166*D166</f>
        <v>58735.075568400003</v>
      </c>
      <c r="F166" s="190">
        <v>1.25</v>
      </c>
      <c r="G166" s="190">
        <f>E166*F166</f>
        <v>73418.844460499997</v>
      </c>
      <c r="H166" s="190">
        <f>G166*12/100</f>
        <v>8810.2613352600001</v>
      </c>
      <c r="I166" s="191">
        <f t="shared" si="48"/>
        <v>82229.105795759999</v>
      </c>
      <c r="J166" s="192">
        <f t="shared" si="49"/>
        <v>82229.105795759999</v>
      </c>
    </row>
    <row r="167" spans="1:10" ht="13.5" thickBot="1">
      <c r="A167" s="203">
        <v>227.46</v>
      </c>
      <c r="B167" s="212">
        <f t="shared" si="46"/>
        <v>62.319705000000006</v>
      </c>
      <c r="C167" s="173">
        <f>A167*B167</f>
        <v>14175.240099300001</v>
      </c>
      <c r="D167" s="212">
        <f t="shared" si="47"/>
        <v>6.16</v>
      </c>
      <c r="E167" s="173">
        <f>C167*D167</f>
        <v>87319.479011688003</v>
      </c>
      <c r="F167" s="173">
        <v>1.25</v>
      </c>
      <c r="G167" s="173">
        <f>E167*F167</f>
        <v>109149.34876461001</v>
      </c>
      <c r="H167" s="173">
        <f>G167*12/100</f>
        <v>13097.921851753201</v>
      </c>
      <c r="I167" s="191">
        <f t="shared" si="48"/>
        <v>122247.27061636322</v>
      </c>
      <c r="J167" s="192">
        <f t="shared" si="49"/>
        <v>122247.27061636322</v>
      </c>
    </row>
    <row r="168" spans="1:10" ht="13.5" thickBot="1">
      <c r="A168" s="205">
        <v>290.7</v>
      </c>
      <c r="B168" s="212">
        <f t="shared" si="46"/>
        <v>62.319705000000006</v>
      </c>
      <c r="C168" s="160">
        <f>A168*B168</f>
        <v>18116.338243500002</v>
      </c>
      <c r="D168" s="212">
        <f t="shared" si="47"/>
        <v>6.16</v>
      </c>
      <c r="E168" s="160">
        <f>C168*D168</f>
        <v>111596.64357996001</v>
      </c>
      <c r="F168" s="160">
        <v>1.25</v>
      </c>
      <c r="G168" s="160">
        <f>E168*F168</f>
        <v>139495.80447495001</v>
      </c>
      <c r="H168" s="160">
        <f>G168*12/100</f>
        <v>16739.496536994</v>
      </c>
      <c r="I168" s="191">
        <f t="shared" si="48"/>
        <v>156235.30101194402</v>
      </c>
      <c r="J168" s="192">
        <f t="shared" si="49"/>
        <v>156235.30101194402</v>
      </c>
    </row>
    <row r="169" spans="1:10" s="177" customFormat="1" ht="13.5" thickBot="1">
      <c r="A169" s="180"/>
      <c r="B169" s="212">
        <f t="shared" si="46"/>
        <v>62.319705000000006</v>
      </c>
      <c r="D169" s="212">
        <f t="shared" si="47"/>
        <v>6.16</v>
      </c>
      <c r="I169" s="191">
        <f t="shared" si="48"/>
        <v>0</v>
      </c>
      <c r="J169" s="192">
        <f t="shared" si="49"/>
        <v>0</v>
      </c>
    </row>
    <row r="170" spans="1:10" ht="13.5" thickBot="1">
      <c r="A170" s="202">
        <v>61.2</v>
      </c>
      <c r="B170" s="212">
        <f t="shared" si="46"/>
        <v>62.319705000000006</v>
      </c>
      <c r="C170" s="190">
        <f>A170*B170</f>
        <v>3813.9659460000007</v>
      </c>
      <c r="D170" s="212">
        <f t="shared" si="47"/>
        <v>6.16</v>
      </c>
      <c r="E170" s="190">
        <f>C170*D170</f>
        <v>23494.030227360006</v>
      </c>
      <c r="F170" s="190">
        <v>1.25</v>
      </c>
      <c r="G170" s="190">
        <f>E170*F170</f>
        <v>29367.537784200009</v>
      </c>
      <c r="H170" s="190">
        <f>G170*12/100</f>
        <v>3524.1045341040008</v>
      </c>
      <c r="I170" s="191">
        <f t="shared" si="48"/>
        <v>32891.64231830401</v>
      </c>
      <c r="J170" s="192">
        <f t="shared" si="49"/>
        <v>32891.64231830401</v>
      </c>
    </row>
    <row r="171" spans="1:10" ht="13.5" thickBot="1">
      <c r="A171" s="205">
        <v>127.5</v>
      </c>
      <c r="B171" s="212">
        <f t="shared" si="46"/>
        <v>62.319705000000006</v>
      </c>
      <c r="C171" s="160">
        <f>A171*B171</f>
        <v>7945.7623875000008</v>
      </c>
      <c r="D171" s="212">
        <f t="shared" si="47"/>
        <v>6.16</v>
      </c>
      <c r="E171" s="160">
        <f>C171*D171</f>
        <v>48945.896307000003</v>
      </c>
      <c r="F171" s="160">
        <v>1.25</v>
      </c>
      <c r="G171" s="160">
        <f>E171*F171</f>
        <v>61182.370383750007</v>
      </c>
      <c r="H171" s="160">
        <f>G171*12/100</f>
        <v>7341.8844460500004</v>
      </c>
      <c r="I171" s="191">
        <f t="shared" si="48"/>
        <v>68524.254829800018</v>
      </c>
      <c r="J171" s="192">
        <f t="shared" si="49"/>
        <v>68524.254829800018</v>
      </c>
    </row>
    <row r="172" spans="1:10" s="177" customFormat="1" ht="13.5" thickBot="1">
      <c r="A172" s="180"/>
      <c r="B172" s="212">
        <f t="shared" si="46"/>
        <v>62.319705000000006</v>
      </c>
      <c r="D172" s="212">
        <f t="shared" si="47"/>
        <v>6.16</v>
      </c>
      <c r="I172" s="191">
        <f t="shared" si="48"/>
        <v>0</v>
      </c>
      <c r="J172" s="192">
        <f t="shared" si="49"/>
        <v>0</v>
      </c>
    </row>
    <row r="173" spans="1:10" ht="13.5" thickBot="1">
      <c r="A173" s="202">
        <v>1836</v>
      </c>
      <c r="B173" s="212">
        <f t="shared" si="46"/>
        <v>62.319705000000006</v>
      </c>
      <c r="C173" s="190">
        <f t="shared" ref="C173:C180" si="54">A173*B173</f>
        <v>114418.97838000002</v>
      </c>
      <c r="D173" s="212">
        <f t="shared" si="47"/>
        <v>6.16</v>
      </c>
      <c r="E173" s="190">
        <f t="shared" ref="E173:E180" si="55">C173*D173</f>
        <v>704820.90682080016</v>
      </c>
      <c r="F173" s="190">
        <v>1.25</v>
      </c>
      <c r="G173" s="190">
        <f t="shared" ref="G173:G180" si="56">E173*F173</f>
        <v>881026.13352600019</v>
      </c>
      <c r="H173" s="190">
        <f t="shared" ref="H173:H180" si="57">G173*12/100</f>
        <v>105723.13602312002</v>
      </c>
      <c r="I173" s="191">
        <f t="shared" si="48"/>
        <v>986749.26954912033</v>
      </c>
      <c r="J173" s="192">
        <f t="shared" si="49"/>
        <v>986749.26954912033</v>
      </c>
    </row>
    <row r="174" spans="1:10" ht="13.5" thickBot="1">
      <c r="A174" s="203">
        <v>1225.02</v>
      </c>
      <c r="B174" s="212">
        <f t="shared" si="46"/>
        <v>62.319705000000006</v>
      </c>
      <c r="C174" s="173">
        <f t="shared" si="54"/>
        <v>76342.885019100009</v>
      </c>
      <c r="D174" s="212">
        <f t="shared" si="47"/>
        <v>6.16</v>
      </c>
      <c r="E174" s="173">
        <f t="shared" si="55"/>
        <v>470272.17171765608</v>
      </c>
      <c r="F174" s="173">
        <v>1.25</v>
      </c>
      <c r="G174" s="173">
        <f t="shared" si="56"/>
        <v>587840.21464707004</v>
      </c>
      <c r="H174" s="173">
        <f t="shared" si="57"/>
        <v>70540.825757648403</v>
      </c>
      <c r="I174" s="191">
        <f t="shared" si="48"/>
        <v>658381.04040471849</v>
      </c>
      <c r="J174" s="192">
        <f t="shared" si="49"/>
        <v>658381.04040471849</v>
      </c>
    </row>
    <row r="175" spans="1:10" ht="13.5" thickBot="1">
      <c r="A175" s="203">
        <v>29.580000000000002</v>
      </c>
      <c r="B175" s="212">
        <f t="shared" si="46"/>
        <v>62.319705000000006</v>
      </c>
      <c r="C175" s="173">
        <f t="shared" si="54"/>
        <v>1843.4168739000004</v>
      </c>
      <c r="D175" s="212">
        <f t="shared" si="47"/>
        <v>6.16</v>
      </c>
      <c r="E175" s="173">
        <f t="shared" si="55"/>
        <v>11355.447943224002</v>
      </c>
      <c r="F175" s="173">
        <v>1.25</v>
      </c>
      <c r="G175" s="173">
        <f t="shared" si="56"/>
        <v>14194.309929030003</v>
      </c>
      <c r="H175" s="173">
        <f t="shared" si="57"/>
        <v>1703.3171914836005</v>
      </c>
      <c r="I175" s="191">
        <f t="shared" si="48"/>
        <v>15897.627120513605</v>
      </c>
      <c r="J175" s="192">
        <f t="shared" si="49"/>
        <v>15897.627120513605</v>
      </c>
    </row>
    <row r="176" spans="1:10" ht="13.5" thickBot="1">
      <c r="A176" s="203">
        <v>39.78</v>
      </c>
      <c r="B176" s="212">
        <f t="shared" si="46"/>
        <v>62.319705000000006</v>
      </c>
      <c r="C176" s="173">
        <f t="shared" si="54"/>
        <v>2479.0778649000003</v>
      </c>
      <c r="D176" s="212">
        <f t="shared" si="47"/>
        <v>6.16</v>
      </c>
      <c r="E176" s="173">
        <f t="shared" si="55"/>
        <v>15271.119647784002</v>
      </c>
      <c r="F176" s="173">
        <v>1.25</v>
      </c>
      <c r="G176" s="173">
        <f t="shared" si="56"/>
        <v>19088.899559730002</v>
      </c>
      <c r="H176" s="173">
        <f t="shared" si="57"/>
        <v>2290.6679471676002</v>
      </c>
      <c r="I176" s="191">
        <f t="shared" si="48"/>
        <v>21379.567506897605</v>
      </c>
      <c r="J176" s="192">
        <f t="shared" si="49"/>
        <v>21379.567506897605</v>
      </c>
    </row>
    <row r="177" spans="1:10" ht="13.5" thickBot="1">
      <c r="A177" s="203">
        <v>80.58</v>
      </c>
      <c r="B177" s="212">
        <f t="shared" si="46"/>
        <v>62.319705000000006</v>
      </c>
      <c r="C177" s="173">
        <f t="shared" si="54"/>
        <v>5021.7218289000002</v>
      </c>
      <c r="D177" s="212">
        <f t="shared" si="47"/>
        <v>6.16</v>
      </c>
      <c r="E177" s="173">
        <f t="shared" si="55"/>
        <v>30933.806466024002</v>
      </c>
      <c r="F177" s="173">
        <v>1.25</v>
      </c>
      <c r="G177" s="173">
        <f t="shared" si="56"/>
        <v>38667.258082530003</v>
      </c>
      <c r="H177" s="173">
        <f t="shared" si="57"/>
        <v>4640.0709699036006</v>
      </c>
      <c r="I177" s="191">
        <f t="shared" si="48"/>
        <v>43307.329052433604</v>
      </c>
      <c r="J177" s="192">
        <f t="shared" si="49"/>
        <v>43307.329052433604</v>
      </c>
    </row>
    <row r="178" spans="1:10" ht="13.5" thickBot="1">
      <c r="A178" s="203">
        <v>512.04</v>
      </c>
      <c r="B178" s="212">
        <f t="shared" si="46"/>
        <v>62.319705000000006</v>
      </c>
      <c r="C178" s="173">
        <f t="shared" si="54"/>
        <v>31910.181748200001</v>
      </c>
      <c r="D178" s="212">
        <f t="shared" si="47"/>
        <v>6.16</v>
      </c>
      <c r="E178" s="173">
        <f t="shared" si="55"/>
        <v>196566.719568912</v>
      </c>
      <c r="F178" s="173">
        <v>1.25</v>
      </c>
      <c r="G178" s="173">
        <f t="shared" si="56"/>
        <v>245708.39946113998</v>
      </c>
      <c r="H178" s="173">
        <f t="shared" si="57"/>
        <v>29485.007935336802</v>
      </c>
      <c r="I178" s="191">
        <f t="shared" si="48"/>
        <v>275193.40739647683</v>
      </c>
      <c r="J178" s="192">
        <f t="shared" si="49"/>
        <v>275193.40739647683</v>
      </c>
    </row>
    <row r="179" spans="1:10" ht="13.5" thickBot="1">
      <c r="A179" s="203">
        <v>33.660000000000004</v>
      </c>
      <c r="B179" s="212">
        <f t="shared" si="46"/>
        <v>62.319705000000006</v>
      </c>
      <c r="C179" s="173">
        <f t="shared" si="54"/>
        <v>2097.6812703000005</v>
      </c>
      <c r="D179" s="212">
        <f t="shared" si="47"/>
        <v>6.16</v>
      </c>
      <c r="E179" s="173">
        <f t="shared" si="55"/>
        <v>12921.716625048004</v>
      </c>
      <c r="F179" s="173">
        <v>1.25</v>
      </c>
      <c r="G179" s="173">
        <f t="shared" si="56"/>
        <v>16152.145781310006</v>
      </c>
      <c r="H179" s="173">
        <f t="shared" si="57"/>
        <v>1938.2574937572008</v>
      </c>
      <c r="I179" s="191">
        <f t="shared" si="48"/>
        <v>18090.403275067209</v>
      </c>
      <c r="J179" s="192">
        <f t="shared" si="49"/>
        <v>18090.403275067209</v>
      </c>
    </row>
    <row r="180" spans="1:10" ht="13.5" thickBot="1">
      <c r="A180" s="205">
        <v>71.400000000000006</v>
      </c>
      <c r="B180" s="212">
        <f t="shared" si="46"/>
        <v>62.319705000000006</v>
      </c>
      <c r="C180" s="160">
        <f t="shared" si="54"/>
        <v>4449.6269370000009</v>
      </c>
      <c r="D180" s="212">
        <f t="shared" si="47"/>
        <v>6.16</v>
      </c>
      <c r="E180" s="160">
        <f t="shared" si="55"/>
        <v>27409.701931920004</v>
      </c>
      <c r="F180" s="160">
        <v>1.25</v>
      </c>
      <c r="G180" s="160">
        <f t="shared" si="56"/>
        <v>34262.127414900009</v>
      </c>
      <c r="H180" s="160">
        <f t="shared" si="57"/>
        <v>4111.4552897880012</v>
      </c>
      <c r="I180" s="191">
        <f t="shared" si="48"/>
        <v>38373.582704688015</v>
      </c>
      <c r="J180" s="192">
        <f t="shared" si="49"/>
        <v>38373.582704688015</v>
      </c>
    </row>
    <row r="181" spans="1:10" s="177" customFormat="1" ht="13.5" thickBot="1">
      <c r="A181" s="180"/>
      <c r="B181" s="212">
        <f t="shared" si="46"/>
        <v>62.319705000000006</v>
      </c>
      <c r="D181" s="212">
        <f t="shared" si="47"/>
        <v>6.16</v>
      </c>
      <c r="I181" s="191">
        <f t="shared" si="48"/>
        <v>0</v>
      </c>
      <c r="J181" s="192">
        <f t="shared" si="49"/>
        <v>0</v>
      </c>
    </row>
    <row r="182" spans="1:10" ht="13.5" thickBot="1">
      <c r="A182" s="202">
        <v>1221.96</v>
      </c>
      <c r="B182" s="212">
        <f t="shared" si="46"/>
        <v>62.319705000000006</v>
      </c>
      <c r="C182" s="190">
        <f>A182*B182</f>
        <v>76152.186721800012</v>
      </c>
      <c r="D182" s="212">
        <f t="shared" si="47"/>
        <v>6.16</v>
      </c>
      <c r="E182" s="190">
        <f>C182*D182</f>
        <v>469097.4702062881</v>
      </c>
      <c r="F182" s="190">
        <v>1.25</v>
      </c>
      <c r="G182" s="190">
        <f>E182*F182</f>
        <v>586371.83775786008</v>
      </c>
      <c r="H182" s="190">
        <f>G182*12/100</f>
        <v>70364.620530943212</v>
      </c>
      <c r="I182" s="191">
        <f t="shared" si="48"/>
        <v>656736.45828880335</v>
      </c>
      <c r="J182" s="192">
        <f t="shared" si="49"/>
        <v>656736.45828880335</v>
      </c>
    </row>
    <row r="183" spans="1:10" ht="13.5" thickBot="1">
      <c r="A183" s="203">
        <v>1221.96</v>
      </c>
      <c r="B183" s="212">
        <f t="shared" si="46"/>
        <v>62.319705000000006</v>
      </c>
      <c r="C183" s="173">
        <f>A183*B183</f>
        <v>76152.186721800012</v>
      </c>
      <c r="D183" s="212">
        <f t="shared" si="47"/>
        <v>6.16</v>
      </c>
      <c r="E183" s="173">
        <f>C183*D183</f>
        <v>469097.4702062881</v>
      </c>
      <c r="F183" s="173">
        <v>1.25</v>
      </c>
      <c r="G183" s="173">
        <f>E183*F183</f>
        <v>586371.83775786008</v>
      </c>
      <c r="H183" s="173">
        <f>G183*12/100</f>
        <v>70364.620530943212</v>
      </c>
      <c r="I183" s="191">
        <f t="shared" si="48"/>
        <v>656736.45828880335</v>
      </c>
      <c r="J183" s="192">
        <f t="shared" si="49"/>
        <v>656736.45828880335</v>
      </c>
    </row>
    <row r="184" spans="1:10" ht="13.5" thickBot="1">
      <c r="A184" s="203">
        <v>1221.96</v>
      </c>
      <c r="B184" s="212">
        <f t="shared" si="46"/>
        <v>62.319705000000006</v>
      </c>
      <c r="C184" s="173">
        <f>A184*B184</f>
        <v>76152.186721800012</v>
      </c>
      <c r="D184" s="212">
        <f t="shared" si="47"/>
        <v>6.16</v>
      </c>
      <c r="E184" s="173">
        <f>C184*D184</f>
        <v>469097.4702062881</v>
      </c>
      <c r="F184" s="173">
        <v>1.25</v>
      </c>
      <c r="G184" s="173">
        <f>E184*F184</f>
        <v>586371.83775786008</v>
      </c>
      <c r="H184" s="173">
        <f>G184*12/100</f>
        <v>70364.620530943212</v>
      </c>
      <c r="I184" s="191">
        <f t="shared" si="48"/>
        <v>656736.45828880335</v>
      </c>
      <c r="J184" s="192">
        <f t="shared" si="49"/>
        <v>656736.45828880335</v>
      </c>
    </row>
    <row r="185" spans="1:10" ht="13.5" thickBot="1">
      <c r="A185" s="205">
        <v>178.5</v>
      </c>
      <c r="B185" s="212">
        <f t="shared" si="46"/>
        <v>62.319705000000006</v>
      </c>
      <c r="C185" s="160">
        <f>A185*B185</f>
        <v>11124.0673425</v>
      </c>
      <c r="D185" s="212">
        <f t="shared" si="47"/>
        <v>6.16</v>
      </c>
      <c r="E185" s="160">
        <f>C185*D185</f>
        <v>68524.254829800004</v>
      </c>
      <c r="F185" s="160">
        <v>1.25</v>
      </c>
      <c r="G185" s="160">
        <f>E185*F185</f>
        <v>85655.318537250001</v>
      </c>
      <c r="H185" s="160">
        <f>G185*12/100</f>
        <v>10278.63822447</v>
      </c>
      <c r="I185" s="191">
        <f t="shared" si="48"/>
        <v>95933.956761720008</v>
      </c>
      <c r="J185" s="192">
        <f t="shared" si="49"/>
        <v>95933.956761720008</v>
      </c>
    </row>
    <row r="186" spans="1:10" s="177" customFormat="1" ht="13.5" thickBot="1">
      <c r="A186" s="180"/>
      <c r="B186" s="212">
        <f t="shared" si="46"/>
        <v>62.319705000000006</v>
      </c>
      <c r="D186" s="212">
        <f t="shared" si="47"/>
        <v>6.16</v>
      </c>
      <c r="I186" s="191">
        <f t="shared" si="48"/>
        <v>0</v>
      </c>
      <c r="J186" s="192">
        <f t="shared" si="49"/>
        <v>0</v>
      </c>
    </row>
    <row r="187" spans="1:10" ht="13.5" thickBot="1">
      <c r="A187" s="202">
        <v>191.76</v>
      </c>
      <c r="B187" s="212">
        <f t="shared" si="46"/>
        <v>62.319705000000006</v>
      </c>
      <c r="C187" s="190">
        <f t="shared" ref="C187:C192" si="58">A187*B187</f>
        <v>11950.426630800001</v>
      </c>
      <c r="D187" s="212">
        <f t="shared" si="47"/>
        <v>6.16</v>
      </c>
      <c r="E187" s="190">
        <f t="shared" ref="E187:E192" si="59">C187*D187</f>
        <v>73614.628045728008</v>
      </c>
      <c r="F187" s="190">
        <v>1.25</v>
      </c>
      <c r="G187" s="190">
        <f t="shared" ref="G187:G192" si="60">E187*F187</f>
        <v>92018.285057160014</v>
      </c>
      <c r="H187" s="190">
        <f t="shared" ref="H187:H192" si="61">G187*12/100</f>
        <v>11042.194206859202</v>
      </c>
      <c r="I187" s="191">
        <f t="shared" si="48"/>
        <v>103060.47926401923</v>
      </c>
      <c r="J187" s="192">
        <f t="shared" si="49"/>
        <v>103060.47926401923</v>
      </c>
    </row>
    <row r="188" spans="1:10" ht="13.5" thickBot="1">
      <c r="A188" s="203">
        <v>227.46</v>
      </c>
      <c r="B188" s="212">
        <f t="shared" si="46"/>
        <v>62.319705000000006</v>
      </c>
      <c r="C188" s="173">
        <f t="shared" si="58"/>
        <v>14175.240099300001</v>
      </c>
      <c r="D188" s="212">
        <f t="shared" si="47"/>
        <v>6.16</v>
      </c>
      <c r="E188" s="173">
        <f t="shared" si="59"/>
        <v>87319.479011688003</v>
      </c>
      <c r="F188" s="173">
        <v>1.25</v>
      </c>
      <c r="G188" s="173">
        <f t="shared" si="60"/>
        <v>109149.34876461001</v>
      </c>
      <c r="H188" s="173">
        <f t="shared" si="61"/>
        <v>13097.921851753201</v>
      </c>
      <c r="I188" s="191">
        <f t="shared" si="48"/>
        <v>122247.27061636322</v>
      </c>
      <c r="J188" s="192">
        <f t="shared" si="49"/>
        <v>122247.27061636322</v>
      </c>
    </row>
    <row r="189" spans="1:10" ht="13.5" thickBot="1">
      <c r="A189" s="203">
        <v>281.52</v>
      </c>
      <c r="B189" s="212">
        <f t="shared" si="46"/>
        <v>62.319705000000006</v>
      </c>
      <c r="C189" s="173">
        <f t="shared" si="58"/>
        <v>17544.243351600002</v>
      </c>
      <c r="D189" s="212">
        <f t="shared" si="47"/>
        <v>6.16</v>
      </c>
      <c r="E189" s="173">
        <f t="shared" si="59"/>
        <v>108072.53904585601</v>
      </c>
      <c r="F189" s="173">
        <v>1.25</v>
      </c>
      <c r="G189" s="173">
        <f t="shared" si="60"/>
        <v>135090.67380732001</v>
      </c>
      <c r="H189" s="173">
        <f t="shared" si="61"/>
        <v>16210.880856878401</v>
      </c>
      <c r="I189" s="191">
        <f t="shared" si="48"/>
        <v>151301.55466419843</v>
      </c>
      <c r="J189" s="192">
        <f t="shared" si="49"/>
        <v>151301.55466419843</v>
      </c>
    </row>
    <row r="190" spans="1:10" ht="13.5" thickBot="1">
      <c r="A190" s="203">
        <v>219.3</v>
      </c>
      <c r="B190" s="212">
        <f t="shared" si="46"/>
        <v>62.319705000000006</v>
      </c>
      <c r="C190" s="173">
        <f t="shared" si="58"/>
        <v>13666.711306500001</v>
      </c>
      <c r="D190" s="212">
        <f t="shared" si="47"/>
        <v>6.16</v>
      </c>
      <c r="E190" s="173">
        <f t="shared" si="59"/>
        <v>84186.94164804001</v>
      </c>
      <c r="F190" s="173">
        <v>1.25</v>
      </c>
      <c r="G190" s="173">
        <f t="shared" si="60"/>
        <v>105233.67706005002</v>
      </c>
      <c r="H190" s="173">
        <f t="shared" si="61"/>
        <v>12628.041247206002</v>
      </c>
      <c r="I190" s="191">
        <f t="shared" si="48"/>
        <v>117861.71830725603</v>
      </c>
      <c r="J190" s="192">
        <f t="shared" si="49"/>
        <v>117861.71830725603</v>
      </c>
    </row>
    <row r="191" spans="1:10" ht="13.5" thickBot="1">
      <c r="A191" s="203">
        <v>248.88</v>
      </c>
      <c r="B191" s="212">
        <f t="shared" si="46"/>
        <v>62.319705000000006</v>
      </c>
      <c r="C191" s="173">
        <f t="shared" si="58"/>
        <v>15510.128180400001</v>
      </c>
      <c r="D191" s="212">
        <f t="shared" si="47"/>
        <v>6.16</v>
      </c>
      <c r="E191" s="173">
        <f t="shared" si="59"/>
        <v>95542.389591264015</v>
      </c>
      <c r="F191" s="173">
        <v>1.25</v>
      </c>
      <c r="G191" s="173">
        <f t="shared" si="60"/>
        <v>119427.98698908002</v>
      </c>
      <c r="H191" s="173">
        <f t="shared" si="61"/>
        <v>14331.358438689602</v>
      </c>
      <c r="I191" s="191">
        <f t="shared" si="48"/>
        <v>133759.34542776964</v>
      </c>
      <c r="J191" s="192">
        <f t="shared" si="49"/>
        <v>133759.34542776964</v>
      </c>
    </row>
    <row r="192" spans="1:10" ht="13.5" thickBot="1">
      <c r="A192" s="205">
        <v>299.88</v>
      </c>
      <c r="B192" s="212">
        <f t="shared" si="46"/>
        <v>62.319705000000006</v>
      </c>
      <c r="C192" s="160">
        <f t="shared" si="58"/>
        <v>18688.433135400002</v>
      </c>
      <c r="D192" s="212">
        <f t="shared" si="47"/>
        <v>6.16</v>
      </c>
      <c r="E192" s="160">
        <f t="shared" si="59"/>
        <v>115120.74811406402</v>
      </c>
      <c r="F192" s="160">
        <v>1.25</v>
      </c>
      <c r="G192" s="160">
        <f t="shared" si="60"/>
        <v>143900.93514258001</v>
      </c>
      <c r="H192" s="160">
        <f t="shared" si="61"/>
        <v>17268.112217109603</v>
      </c>
      <c r="I192" s="191">
        <f t="shared" si="48"/>
        <v>161169.04735968963</v>
      </c>
      <c r="J192" s="192">
        <f t="shared" si="49"/>
        <v>161169.04735968963</v>
      </c>
    </row>
    <row r="193" spans="1:10" s="177" customFormat="1" ht="13.5" thickBot="1">
      <c r="A193" s="180"/>
      <c r="B193" s="212">
        <f t="shared" si="46"/>
        <v>62.319705000000006</v>
      </c>
      <c r="D193" s="212">
        <f t="shared" si="47"/>
        <v>6.16</v>
      </c>
      <c r="I193" s="191">
        <f t="shared" si="48"/>
        <v>0</v>
      </c>
      <c r="J193" s="192">
        <f t="shared" si="49"/>
        <v>0</v>
      </c>
    </row>
    <row r="194" spans="1:10" ht="13.5" thickBot="1">
      <c r="A194" s="209">
        <v>335.58</v>
      </c>
      <c r="B194" s="212">
        <f t="shared" si="46"/>
        <v>62.319705000000006</v>
      </c>
      <c r="C194" s="184">
        <f>A194*B194</f>
        <v>20913.246603900003</v>
      </c>
      <c r="D194" s="212">
        <f t="shared" si="47"/>
        <v>6.16</v>
      </c>
      <c r="E194" s="184">
        <f>C194*D194</f>
        <v>128825.59908002403</v>
      </c>
      <c r="F194" s="184">
        <v>1.25</v>
      </c>
      <c r="G194" s="184">
        <f>E194*F194</f>
        <v>161031.99885003004</v>
      </c>
      <c r="H194" s="184">
        <f>G194*12/100</f>
        <v>19323.839862003606</v>
      </c>
      <c r="I194" s="191">
        <f t="shared" si="48"/>
        <v>180355.83871203367</v>
      </c>
      <c r="J194" s="192">
        <f t="shared" si="49"/>
        <v>180355.83871203367</v>
      </c>
    </row>
  </sheetData>
  <customSheetViews>
    <customSheetView guid="{9EFA7784-3A63-4493-A104-8931F74310FB}" scale="85" showPageBreaks="1" printArea="1" state="hidden" view="pageBreakPreview">
      <pane ySplit="1" topLeftCell="A2" activePane="bottomLeft" state="frozen"/>
      <selection pane="bottomLeft" activeCell="B3" sqref="B3"/>
      <rowBreaks count="6" manualBreakCount="6">
        <brk id="45" max="9" man="1"/>
        <brk id="46" max="15" man="1"/>
        <brk id="92" max="9" man="1"/>
        <brk id="138" max="9" man="1"/>
        <brk id="140" max="15" man="1"/>
        <brk id="186" max="15" man="1"/>
      </rowBreaks>
      <pageMargins left="0.7" right="0.7" top="0.75" bottom="0.75" header="0.3" footer="0.3"/>
      <pageSetup paperSize="9" scale="80" orientation="landscape" r:id="rId1"/>
    </customSheetView>
  </customSheetViews>
  <pageMargins left="0.7" right="0.7" top="0.75" bottom="0.75" header="0.3" footer="0.3"/>
  <pageSetup paperSize="9" scale="80" orientation="landscape" r:id="rId2"/>
  <rowBreaks count="3" manualBreakCount="3">
    <brk id="46" max="15" man="1"/>
    <brk id="140" max="15" man="1"/>
    <brk id="186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002060"/>
  </sheetPr>
  <dimension ref="A1:L269"/>
  <sheetViews>
    <sheetView view="pageBreakPreview" zoomScaleNormal="100" zoomScaleSheetLayoutView="100" workbookViewId="0">
      <selection activeCell="K9" sqref="K9"/>
    </sheetView>
  </sheetViews>
  <sheetFormatPr defaultColWidth="9" defaultRowHeight="12.75"/>
  <cols>
    <col min="1" max="1" width="19.42578125" style="12" customWidth="1"/>
    <col min="2" max="2" width="15.140625" style="12" customWidth="1"/>
    <col min="3" max="4" width="8.7109375" style="1" customWidth="1"/>
    <col min="5" max="5" width="8.5703125" style="1" customWidth="1"/>
    <col min="6" max="6" width="13.28515625" style="1" customWidth="1"/>
    <col min="7" max="7" width="9.42578125" style="1" customWidth="1"/>
    <col min="8" max="8" width="12.42578125" style="1" customWidth="1"/>
    <col min="9" max="9" width="7.28515625" style="14" customWidth="1"/>
    <col min="10" max="10" width="13.28515625" style="99" customWidth="1"/>
    <col min="11" max="11" width="10.140625" style="74" customWidth="1"/>
    <col min="12" max="12" width="9.140625" style="74" customWidth="1"/>
    <col min="13" max="16384" width="9" style="1"/>
  </cols>
  <sheetData>
    <row r="1" spans="1:12" s="39" customFormat="1" ht="30.75" customHeight="1">
      <c r="A1" s="2715" t="s">
        <v>1002</v>
      </c>
      <c r="B1" s="2605" t="s">
        <v>466</v>
      </c>
      <c r="C1" s="2718" t="s">
        <v>586</v>
      </c>
      <c r="D1" s="2718"/>
      <c r="E1" s="672" t="s">
        <v>232</v>
      </c>
      <c r="F1" s="2718" t="s">
        <v>233</v>
      </c>
      <c r="G1" s="2718" t="s">
        <v>838</v>
      </c>
      <c r="H1" s="672" t="s">
        <v>202</v>
      </c>
      <c r="I1" s="2718" t="s">
        <v>18</v>
      </c>
      <c r="J1" s="2720" t="s">
        <v>985</v>
      </c>
      <c r="K1" s="651"/>
      <c r="L1" s="651"/>
    </row>
    <row r="2" spans="1:12" s="39" customFormat="1" ht="16.5" customHeight="1" thickBot="1">
      <c r="A2" s="2716"/>
      <c r="B2" s="2717"/>
      <c r="C2" s="673" t="s">
        <v>236</v>
      </c>
      <c r="D2" s="673" t="s">
        <v>237</v>
      </c>
      <c r="E2" s="673" t="s">
        <v>238</v>
      </c>
      <c r="F2" s="2719"/>
      <c r="G2" s="2719"/>
      <c r="H2" s="673" t="s">
        <v>862</v>
      </c>
      <c r="I2" s="2719"/>
      <c r="J2" s="2721"/>
      <c r="K2" s="651"/>
      <c r="L2" s="651"/>
    </row>
    <row r="3" spans="1:12" s="39" customFormat="1" ht="21" customHeight="1" thickBot="1">
      <c r="A3" s="2689" t="s">
        <v>675</v>
      </c>
      <c r="B3" s="2690"/>
      <c r="C3" s="2690"/>
      <c r="D3" s="2690"/>
      <c r="E3" s="2690"/>
      <c r="F3" s="2690"/>
      <c r="G3" s="2690"/>
      <c r="H3" s="2690"/>
      <c r="I3" s="2690"/>
      <c r="J3" s="2691"/>
      <c r="K3" s="72"/>
      <c r="L3" s="72"/>
    </row>
    <row r="4" spans="1:12" ht="24" customHeight="1" thickBot="1">
      <c r="A4" s="2662" t="s">
        <v>209</v>
      </c>
      <c r="B4" s="2663"/>
      <c r="C4" s="2663"/>
      <c r="D4" s="2663"/>
      <c r="E4" s="2663"/>
      <c r="F4" s="2663"/>
      <c r="G4" s="2663"/>
      <c r="H4" s="2663"/>
      <c r="I4" s="2663"/>
      <c r="J4" s="2664"/>
      <c r="K4" s="44"/>
      <c r="L4" s="44"/>
    </row>
    <row r="5" spans="1:12" s="39" customFormat="1" ht="15" customHeight="1">
      <c r="A5" s="82"/>
      <c r="B5" s="92" t="s">
        <v>424</v>
      </c>
      <c r="C5" s="2711" t="s">
        <v>307</v>
      </c>
      <c r="D5" s="2681" t="s">
        <v>88</v>
      </c>
      <c r="E5" s="2681" t="s">
        <v>546</v>
      </c>
      <c r="F5" s="2681" t="s">
        <v>295</v>
      </c>
      <c r="G5" s="2681" t="s">
        <v>288</v>
      </c>
      <c r="H5" s="162" t="s">
        <v>553</v>
      </c>
      <c r="I5" s="162" t="s">
        <v>287</v>
      </c>
      <c r="J5" s="2709">
        <f>Fankoil!H3</f>
        <v>122725.29581805592</v>
      </c>
      <c r="K5" s="77"/>
      <c r="L5" s="77"/>
    </row>
    <row r="6" spans="1:12" s="39" customFormat="1" ht="15" customHeight="1">
      <c r="A6" s="53"/>
      <c r="B6" s="93" t="s">
        <v>308</v>
      </c>
      <c r="C6" s="2712"/>
      <c r="D6" s="2682"/>
      <c r="E6" s="2682"/>
      <c r="F6" s="2682"/>
      <c r="G6" s="2682"/>
      <c r="H6" s="163" t="s">
        <v>815</v>
      </c>
      <c r="I6" s="163" t="s">
        <v>99</v>
      </c>
      <c r="J6" s="2714">
        <v>0</v>
      </c>
      <c r="K6" s="77"/>
      <c r="L6" s="77"/>
    </row>
    <row r="7" spans="1:12" s="39" customFormat="1" ht="15" customHeight="1" thickBot="1">
      <c r="A7" s="91"/>
      <c r="B7" s="94" t="s">
        <v>309</v>
      </c>
      <c r="C7" s="2713"/>
      <c r="D7" s="2683"/>
      <c r="E7" s="2683"/>
      <c r="F7" s="2683"/>
      <c r="G7" s="2683"/>
      <c r="H7" s="164" t="s">
        <v>310</v>
      </c>
      <c r="I7" s="164" t="s">
        <v>311</v>
      </c>
      <c r="J7" s="2710">
        <v>0</v>
      </c>
      <c r="K7" s="77"/>
      <c r="L7" s="77"/>
    </row>
    <row r="8" spans="1:12" s="39" customFormat="1" ht="15" customHeight="1">
      <c r="A8" s="82"/>
      <c r="B8" s="92" t="s">
        <v>425</v>
      </c>
      <c r="C8" s="2711" t="s">
        <v>100</v>
      </c>
      <c r="D8" s="2681" t="s">
        <v>107</v>
      </c>
      <c r="E8" s="2681" t="s">
        <v>547</v>
      </c>
      <c r="F8" s="2681" t="s">
        <v>266</v>
      </c>
      <c r="G8" s="2681" t="s">
        <v>343</v>
      </c>
      <c r="H8" s="162" t="s">
        <v>553</v>
      </c>
      <c r="I8" s="162" t="s">
        <v>287</v>
      </c>
      <c r="J8" s="2709">
        <f>Fankoil!H4</f>
        <v>131408.68939008817</v>
      </c>
      <c r="K8" s="77"/>
      <c r="L8" s="77"/>
    </row>
    <row r="9" spans="1:12" s="39" customFormat="1" ht="15" customHeight="1">
      <c r="A9" s="53"/>
      <c r="B9" s="93" t="s">
        <v>308</v>
      </c>
      <c r="C9" s="2712"/>
      <c r="D9" s="2682"/>
      <c r="E9" s="2682"/>
      <c r="F9" s="2682"/>
      <c r="G9" s="2682"/>
      <c r="H9" s="163" t="s">
        <v>815</v>
      </c>
      <c r="I9" s="163" t="s">
        <v>99</v>
      </c>
      <c r="J9" s="2714">
        <v>0</v>
      </c>
      <c r="K9" s="77"/>
      <c r="L9" s="77"/>
    </row>
    <row r="10" spans="1:12" s="39" customFormat="1" ht="15" customHeight="1" thickBot="1">
      <c r="A10" s="91"/>
      <c r="B10" s="94" t="s">
        <v>309</v>
      </c>
      <c r="C10" s="2713"/>
      <c r="D10" s="2683"/>
      <c r="E10" s="2683"/>
      <c r="F10" s="2683"/>
      <c r="G10" s="2683"/>
      <c r="H10" s="164" t="s">
        <v>310</v>
      </c>
      <c r="I10" s="164" t="s">
        <v>311</v>
      </c>
      <c r="J10" s="2710">
        <v>0</v>
      </c>
      <c r="K10" s="77"/>
      <c r="L10" s="77"/>
    </row>
    <row r="11" spans="1:12" s="39" customFormat="1" ht="15" customHeight="1">
      <c r="A11" s="82"/>
      <c r="B11" s="92" t="s">
        <v>426</v>
      </c>
      <c r="C11" s="2711" t="s">
        <v>548</v>
      </c>
      <c r="D11" s="2681" t="s">
        <v>549</v>
      </c>
      <c r="E11" s="2681" t="s">
        <v>550</v>
      </c>
      <c r="F11" s="2681" t="s">
        <v>266</v>
      </c>
      <c r="G11" s="2681" t="s">
        <v>270</v>
      </c>
      <c r="H11" s="162" t="s">
        <v>553</v>
      </c>
      <c r="I11" s="162" t="s">
        <v>287</v>
      </c>
      <c r="J11" s="2709">
        <f>Fankoil!H5</f>
        <v>134303.15391409895</v>
      </c>
      <c r="K11" s="77"/>
      <c r="L11" s="77"/>
    </row>
    <row r="12" spans="1:12" s="39" customFormat="1" ht="15" customHeight="1">
      <c r="A12" s="53"/>
      <c r="B12" s="93" t="s">
        <v>308</v>
      </c>
      <c r="C12" s="2712"/>
      <c r="D12" s="2682"/>
      <c r="E12" s="2682"/>
      <c r="F12" s="2682"/>
      <c r="G12" s="2682"/>
      <c r="H12" s="163" t="s">
        <v>815</v>
      </c>
      <c r="I12" s="163" t="s">
        <v>99</v>
      </c>
      <c r="J12" s="2714">
        <v>0</v>
      </c>
      <c r="K12" s="77"/>
      <c r="L12" s="77"/>
    </row>
    <row r="13" spans="1:12" s="39" customFormat="1" ht="15" customHeight="1" thickBot="1">
      <c r="A13" s="91"/>
      <c r="B13" s="94" t="s">
        <v>309</v>
      </c>
      <c r="C13" s="2713"/>
      <c r="D13" s="2683"/>
      <c r="E13" s="2683"/>
      <c r="F13" s="2683"/>
      <c r="G13" s="2683"/>
      <c r="H13" s="164" t="s">
        <v>310</v>
      </c>
      <c r="I13" s="164" t="s">
        <v>311</v>
      </c>
      <c r="J13" s="2710">
        <v>0</v>
      </c>
      <c r="K13" s="77"/>
      <c r="L13" s="77"/>
    </row>
    <row r="14" spans="1:12" s="39" customFormat="1" ht="15" customHeight="1">
      <c r="A14" s="82"/>
      <c r="B14" s="92" t="s">
        <v>427</v>
      </c>
      <c r="C14" s="2711" t="s">
        <v>551</v>
      </c>
      <c r="D14" s="2681" t="s">
        <v>316</v>
      </c>
      <c r="E14" s="2681" t="s">
        <v>552</v>
      </c>
      <c r="F14" s="2681" t="s">
        <v>290</v>
      </c>
      <c r="G14" s="2681" t="s">
        <v>271</v>
      </c>
      <c r="H14" s="162" t="s">
        <v>553</v>
      </c>
      <c r="I14" s="162" t="s">
        <v>287</v>
      </c>
      <c r="J14" s="2709">
        <f>Fankoil!H6</f>
        <v>141249.86877172475</v>
      </c>
      <c r="K14" s="77"/>
      <c r="L14" s="77"/>
    </row>
    <row r="15" spans="1:12" s="39" customFormat="1" ht="15" customHeight="1">
      <c r="A15" s="53"/>
      <c r="B15" s="93" t="s">
        <v>308</v>
      </c>
      <c r="C15" s="2712"/>
      <c r="D15" s="2682"/>
      <c r="E15" s="2682"/>
      <c r="F15" s="2682"/>
      <c r="G15" s="2682"/>
      <c r="H15" s="163" t="s">
        <v>815</v>
      </c>
      <c r="I15" s="163" t="s">
        <v>99</v>
      </c>
      <c r="J15" s="2714">
        <v>0</v>
      </c>
      <c r="K15" s="77"/>
      <c r="L15" s="77"/>
    </row>
    <row r="16" spans="1:12" s="39" customFormat="1" ht="15" customHeight="1" thickBot="1">
      <c r="A16" s="91"/>
      <c r="B16" s="94" t="s">
        <v>309</v>
      </c>
      <c r="C16" s="2713"/>
      <c r="D16" s="2683"/>
      <c r="E16" s="2683"/>
      <c r="F16" s="2683"/>
      <c r="G16" s="2683"/>
      <c r="H16" s="164" t="s">
        <v>310</v>
      </c>
      <c r="I16" s="164" t="s">
        <v>311</v>
      </c>
      <c r="J16" s="2710">
        <v>0</v>
      </c>
      <c r="K16" s="77"/>
      <c r="L16" s="77"/>
    </row>
    <row r="17" spans="1:12" s="652" customFormat="1" ht="27" customHeight="1" thickBot="1">
      <c r="A17" s="2674" t="s">
        <v>544</v>
      </c>
      <c r="B17" s="2675"/>
      <c r="C17" s="2675"/>
      <c r="D17" s="2675"/>
      <c r="E17" s="2675"/>
      <c r="F17" s="2675"/>
      <c r="G17" s="2675"/>
      <c r="H17" s="2675"/>
      <c r="I17" s="2675"/>
      <c r="J17" s="2676"/>
      <c r="K17" s="241"/>
      <c r="L17" s="241"/>
    </row>
    <row r="18" spans="1:12" ht="24" customHeight="1" thickBot="1">
      <c r="A18" s="2662" t="s">
        <v>210</v>
      </c>
      <c r="B18" s="2663"/>
      <c r="C18" s="2663"/>
      <c r="D18" s="2663"/>
      <c r="E18" s="2663"/>
      <c r="F18" s="2663"/>
      <c r="G18" s="2663"/>
      <c r="H18" s="2663"/>
      <c r="I18" s="2663"/>
      <c r="J18" s="2664"/>
      <c r="K18" s="44"/>
      <c r="L18" s="44"/>
    </row>
    <row r="19" spans="1:12" s="39" customFormat="1" ht="15" customHeight="1">
      <c r="A19" s="15"/>
      <c r="B19" s="16" t="s">
        <v>428</v>
      </c>
      <c r="C19" s="2677" t="s">
        <v>90</v>
      </c>
      <c r="D19" s="2677" t="s">
        <v>873</v>
      </c>
      <c r="E19" s="2677" t="s">
        <v>345</v>
      </c>
      <c r="F19" s="2677" t="s">
        <v>880</v>
      </c>
      <c r="G19" s="2677" t="s">
        <v>262</v>
      </c>
      <c r="H19" s="161" t="s">
        <v>883</v>
      </c>
      <c r="I19" s="161" t="s">
        <v>886</v>
      </c>
      <c r="J19" s="2709">
        <f>Fankoil!H8</f>
        <v>148196.58362935056</v>
      </c>
      <c r="K19" s="44"/>
      <c r="L19" s="44"/>
    </row>
    <row r="20" spans="1:12" s="39" customFormat="1" ht="15" customHeight="1" thickBot="1">
      <c r="A20" s="10"/>
      <c r="B20" s="11" t="s">
        <v>315</v>
      </c>
      <c r="C20" s="2678"/>
      <c r="D20" s="2678"/>
      <c r="E20" s="2678"/>
      <c r="F20" s="2678"/>
      <c r="G20" s="2678"/>
      <c r="H20" s="164" t="s">
        <v>884</v>
      </c>
      <c r="I20" s="164" t="s">
        <v>316</v>
      </c>
      <c r="J20" s="2710"/>
      <c r="K20" s="44"/>
      <c r="L20" s="44"/>
    </row>
    <row r="21" spans="1:12" s="39" customFormat="1" ht="15" customHeight="1">
      <c r="A21" s="15"/>
      <c r="B21" s="16" t="s">
        <v>429</v>
      </c>
      <c r="C21" s="2677" t="s">
        <v>864</v>
      </c>
      <c r="D21" s="2677" t="s">
        <v>874</v>
      </c>
      <c r="E21" s="2677" t="s">
        <v>875</v>
      </c>
      <c r="F21" s="2677" t="s">
        <v>881</v>
      </c>
      <c r="G21" s="2677" t="s">
        <v>291</v>
      </c>
      <c r="H21" s="161" t="s">
        <v>883</v>
      </c>
      <c r="I21" s="161" t="s">
        <v>886</v>
      </c>
      <c r="J21" s="2709">
        <f>Fankoil!H9</f>
        <v>151669.94105816344</v>
      </c>
      <c r="K21" s="44"/>
      <c r="L21" s="44"/>
    </row>
    <row r="22" spans="1:12" s="39" customFormat="1" ht="15" customHeight="1" thickBot="1">
      <c r="A22" s="10"/>
      <c r="B22" s="11" t="s">
        <v>315</v>
      </c>
      <c r="C22" s="2678"/>
      <c r="D22" s="2678"/>
      <c r="E22" s="2678"/>
      <c r="F22" s="2678"/>
      <c r="G22" s="2678"/>
      <c r="H22" s="164" t="s">
        <v>884</v>
      </c>
      <c r="I22" s="164" t="s">
        <v>316</v>
      </c>
      <c r="J22" s="2710"/>
      <c r="K22" s="44"/>
      <c r="L22" s="44"/>
    </row>
    <row r="23" spans="1:12" s="39" customFormat="1" ht="15" customHeight="1">
      <c r="A23" s="15"/>
      <c r="B23" s="16" t="s">
        <v>430</v>
      </c>
      <c r="C23" s="2677" t="s">
        <v>870</v>
      </c>
      <c r="D23" s="2677" t="s">
        <v>866</v>
      </c>
      <c r="E23" s="2677" t="s">
        <v>876</v>
      </c>
      <c r="F23" s="2677" t="s">
        <v>268</v>
      </c>
      <c r="G23" s="2677" t="s">
        <v>264</v>
      </c>
      <c r="H23" s="161" t="s">
        <v>885</v>
      </c>
      <c r="I23" s="161" t="s">
        <v>887</v>
      </c>
      <c r="J23" s="2709">
        <f>Fankoil!H10</f>
        <v>175983.44305985374</v>
      </c>
      <c r="K23" s="44"/>
      <c r="L23" s="44"/>
    </row>
    <row r="24" spans="1:12" s="39" customFormat="1" ht="15" customHeight="1" thickBot="1">
      <c r="A24" s="10"/>
      <c r="B24" s="11" t="s">
        <v>315</v>
      </c>
      <c r="C24" s="2678"/>
      <c r="D24" s="2678"/>
      <c r="E24" s="2678"/>
      <c r="F24" s="2678"/>
      <c r="G24" s="2678"/>
      <c r="H24" s="164" t="s">
        <v>884</v>
      </c>
      <c r="I24" s="164" t="s">
        <v>316</v>
      </c>
      <c r="J24" s="2710"/>
      <c r="K24" s="44"/>
      <c r="L24" s="44"/>
    </row>
    <row r="25" spans="1:12" s="39" customFormat="1" ht="15" customHeight="1">
      <c r="A25" s="15"/>
      <c r="B25" s="16" t="s">
        <v>431</v>
      </c>
      <c r="C25" s="2677" t="s">
        <v>871</v>
      </c>
      <c r="D25" s="2677" t="s">
        <v>867</v>
      </c>
      <c r="E25" s="2677" t="s">
        <v>877</v>
      </c>
      <c r="F25" s="2677" t="s">
        <v>318</v>
      </c>
      <c r="G25" s="2677" t="s">
        <v>273</v>
      </c>
      <c r="H25" s="161" t="s">
        <v>885</v>
      </c>
      <c r="I25" s="161" t="s">
        <v>887</v>
      </c>
      <c r="J25" s="2709">
        <f>Fankoil!H11</f>
        <v>181193.47920307308</v>
      </c>
      <c r="K25" s="44"/>
      <c r="L25" s="44"/>
    </row>
    <row r="26" spans="1:12" s="39" customFormat="1" ht="15" customHeight="1" thickBot="1">
      <c r="A26" s="10"/>
      <c r="B26" s="11" t="s">
        <v>315</v>
      </c>
      <c r="C26" s="2678"/>
      <c r="D26" s="2678"/>
      <c r="E26" s="2678"/>
      <c r="F26" s="2678"/>
      <c r="G26" s="2678"/>
      <c r="H26" s="164" t="s">
        <v>884</v>
      </c>
      <c r="I26" s="164" t="s">
        <v>316</v>
      </c>
      <c r="J26" s="2710"/>
      <c r="K26" s="44"/>
      <c r="L26" s="44"/>
    </row>
    <row r="27" spans="1:12" s="39" customFormat="1" ht="15" customHeight="1">
      <c r="A27" s="15"/>
      <c r="B27" s="16" t="s">
        <v>432</v>
      </c>
      <c r="C27" s="2677" t="s">
        <v>872</v>
      </c>
      <c r="D27" s="2677" t="s">
        <v>868</v>
      </c>
      <c r="E27" s="2677" t="s">
        <v>878</v>
      </c>
      <c r="F27" s="2677" t="s">
        <v>275</v>
      </c>
      <c r="G27" s="2677" t="s">
        <v>265</v>
      </c>
      <c r="H27" s="161" t="s">
        <v>885</v>
      </c>
      <c r="I27" s="161" t="s">
        <v>887</v>
      </c>
      <c r="J27" s="2709">
        <f>Fankoil!H12</f>
        <v>186403.51534629249</v>
      </c>
      <c r="K27" s="44"/>
      <c r="L27" s="44"/>
    </row>
    <row r="28" spans="1:12" s="39" customFormat="1" ht="15" customHeight="1" thickBot="1">
      <c r="A28" s="10"/>
      <c r="B28" s="11" t="s">
        <v>315</v>
      </c>
      <c r="C28" s="2678"/>
      <c r="D28" s="2678"/>
      <c r="E28" s="2678"/>
      <c r="F28" s="2678"/>
      <c r="G28" s="2678"/>
      <c r="H28" s="164" t="s">
        <v>884</v>
      </c>
      <c r="I28" s="164" t="s">
        <v>316</v>
      </c>
      <c r="J28" s="2710"/>
      <c r="K28" s="44"/>
      <c r="L28" s="44"/>
    </row>
    <row r="29" spans="1:12" s="39" customFormat="1" ht="15" customHeight="1">
      <c r="A29" s="15"/>
      <c r="B29" s="16" t="s">
        <v>433</v>
      </c>
      <c r="C29" s="2677" t="s">
        <v>865</v>
      </c>
      <c r="D29" s="2677" t="s">
        <v>869</v>
      </c>
      <c r="E29" s="2677" t="s">
        <v>879</v>
      </c>
      <c r="F29" s="2677" t="s">
        <v>882</v>
      </c>
      <c r="G29" s="2677" t="s">
        <v>274</v>
      </c>
      <c r="H29" s="161" t="s">
        <v>885</v>
      </c>
      <c r="I29" s="161" t="s">
        <v>293</v>
      </c>
      <c r="J29" s="2709">
        <f>Fankoil!H13</f>
        <v>189876.87277510538</v>
      </c>
      <c r="K29" s="44"/>
      <c r="L29" s="44"/>
    </row>
    <row r="30" spans="1:12" s="39" customFormat="1" ht="15" customHeight="1" thickBot="1">
      <c r="A30" s="10"/>
      <c r="B30" s="11" t="s">
        <v>315</v>
      </c>
      <c r="C30" s="2678"/>
      <c r="D30" s="2678"/>
      <c r="E30" s="2678"/>
      <c r="F30" s="2678"/>
      <c r="G30" s="2678"/>
      <c r="H30" s="164" t="s">
        <v>884</v>
      </c>
      <c r="I30" s="164" t="s">
        <v>316</v>
      </c>
      <c r="J30" s="2710"/>
      <c r="K30" s="44"/>
      <c r="L30" s="44"/>
    </row>
    <row r="31" spans="1:12" s="652" customFormat="1" ht="27" customHeight="1" thickBot="1">
      <c r="A31" s="2667" t="s">
        <v>791</v>
      </c>
      <c r="B31" s="2668"/>
      <c r="C31" s="2668"/>
      <c r="D31" s="2668"/>
      <c r="E31" s="2668"/>
      <c r="F31" s="2668"/>
      <c r="G31" s="2668"/>
      <c r="H31" s="2668"/>
      <c r="I31" s="2668"/>
      <c r="J31" s="2669"/>
      <c r="K31" s="241"/>
      <c r="L31" s="241"/>
    </row>
    <row r="32" spans="1:12" ht="24" customHeight="1" thickBot="1">
      <c r="A32" s="2662" t="s">
        <v>554</v>
      </c>
      <c r="B32" s="2663"/>
      <c r="C32" s="2663"/>
      <c r="D32" s="2663"/>
      <c r="E32" s="2663"/>
      <c r="F32" s="2663"/>
      <c r="G32" s="2663"/>
      <c r="H32" s="2663"/>
      <c r="I32" s="2663"/>
      <c r="J32" s="2664"/>
      <c r="K32" s="44"/>
      <c r="L32" s="44"/>
    </row>
    <row r="33" spans="1:12" s="39" customFormat="1" ht="15" customHeight="1">
      <c r="A33" s="20"/>
      <c r="B33" s="56" t="s">
        <v>555</v>
      </c>
      <c r="C33" s="9">
        <v>3</v>
      </c>
      <c r="D33" s="9" t="s">
        <v>558</v>
      </c>
      <c r="E33" s="9">
        <v>0.52</v>
      </c>
      <c r="F33" s="9">
        <v>14</v>
      </c>
      <c r="G33" s="9" t="s">
        <v>343</v>
      </c>
      <c r="H33" s="9" t="s">
        <v>861</v>
      </c>
      <c r="I33" s="9">
        <v>12.8</v>
      </c>
      <c r="J33" s="2707">
        <f>Fankoil!H15</f>
        <v>129093.11777087956</v>
      </c>
      <c r="K33" s="73"/>
      <c r="L33" s="44"/>
    </row>
    <row r="34" spans="1:12" s="39" customFormat="1" ht="15" customHeight="1" thickBot="1">
      <c r="A34" s="75"/>
      <c r="B34" s="78" t="s">
        <v>556</v>
      </c>
      <c r="C34" s="171"/>
      <c r="D34" s="171"/>
      <c r="E34" s="171"/>
      <c r="F34" s="171"/>
      <c r="G34" s="171"/>
      <c r="H34" s="171" t="s">
        <v>863</v>
      </c>
      <c r="I34" s="171" t="s">
        <v>278</v>
      </c>
      <c r="J34" s="2708">
        <v>0</v>
      </c>
      <c r="K34" s="73"/>
      <c r="L34" s="44"/>
    </row>
    <row r="35" spans="1:12" s="39" customFormat="1" ht="15" customHeight="1">
      <c r="A35" s="50"/>
      <c r="B35" s="169" t="s">
        <v>557</v>
      </c>
      <c r="C35" s="133" t="s">
        <v>559</v>
      </c>
      <c r="D35" s="133" t="s">
        <v>560</v>
      </c>
      <c r="E35" s="133">
        <v>0.65</v>
      </c>
      <c r="F35" s="133">
        <v>20</v>
      </c>
      <c r="G35" s="133" t="s">
        <v>271</v>
      </c>
      <c r="H35" s="133" t="s">
        <v>861</v>
      </c>
      <c r="I35" s="133">
        <v>12.8</v>
      </c>
      <c r="J35" s="2707">
        <f>Fankoil!H16</f>
        <v>133145.36810449461</v>
      </c>
      <c r="K35" s="73"/>
      <c r="L35" s="44"/>
    </row>
    <row r="36" spans="1:12" s="39" customFormat="1" ht="15" customHeight="1" thickBot="1">
      <c r="A36" s="13"/>
      <c r="B36" s="165" t="s">
        <v>556</v>
      </c>
      <c r="C36" s="2"/>
      <c r="D36" s="2"/>
      <c r="E36" s="2"/>
      <c r="F36" s="2"/>
      <c r="G36" s="2"/>
      <c r="H36" s="2" t="s">
        <v>863</v>
      </c>
      <c r="I36" s="2" t="s">
        <v>278</v>
      </c>
      <c r="J36" s="2708">
        <v>1</v>
      </c>
      <c r="K36" s="73"/>
      <c r="L36" s="44"/>
    </row>
    <row r="37" spans="1:12" s="652" customFormat="1" ht="27" customHeight="1" thickBot="1">
      <c r="A37" s="2674" t="s">
        <v>793</v>
      </c>
      <c r="B37" s="2675"/>
      <c r="C37" s="2675"/>
      <c r="D37" s="2675"/>
      <c r="E37" s="2675"/>
      <c r="F37" s="2675"/>
      <c r="G37" s="2675"/>
      <c r="H37" s="2675"/>
      <c r="I37" s="2675"/>
      <c r="J37" s="2676"/>
      <c r="K37" s="241"/>
      <c r="L37" s="241"/>
    </row>
    <row r="38" spans="1:12" ht="24" customHeight="1" thickBot="1">
      <c r="A38" s="2662" t="s">
        <v>486</v>
      </c>
      <c r="B38" s="2663"/>
      <c r="C38" s="2663"/>
      <c r="D38" s="2663"/>
      <c r="E38" s="2663"/>
      <c r="F38" s="2663"/>
      <c r="G38" s="2663"/>
      <c r="H38" s="2663"/>
      <c r="I38" s="2663"/>
      <c r="J38" s="2664"/>
      <c r="K38" s="44"/>
      <c r="L38" s="44"/>
    </row>
    <row r="39" spans="1:12" ht="15" customHeight="1">
      <c r="A39" s="2701"/>
      <c r="B39" s="16" t="s">
        <v>60</v>
      </c>
      <c r="C39" s="162">
        <v>2.63</v>
      </c>
      <c r="D39" s="162">
        <v>3.36</v>
      </c>
      <c r="E39" s="162">
        <v>0.45200000000000001</v>
      </c>
      <c r="F39" s="162">
        <v>29.4</v>
      </c>
      <c r="G39" s="162">
        <v>20</v>
      </c>
      <c r="H39" s="162" t="s">
        <v>888</v>
      </c>
      <c r="I39" s="162">
        <v>13</v>
      </c>
      <c r="J39" s="653">
        <f>Fankoil!H18</f>
        <v>137345.17937462786</v>
      </c>
      <c r="K39" s="44"/>
      <c r="L39" s="44"/>
    </row>
    <row r="40" spans="1:12" ht="15" customHeight="1">
      <c r="A40" s="2702"/>
      <c r="B40" s="4" t="s">
        <v>61</v>
      </c>
      <c r="C40" s="163">
        <v>2.97</v>
      </c>
      <c r="D40" s="163">
        <v>3.91</v>
      </c>
      <c r="E40" s="163">
        <v>0.51100000000000001</v>
      </c>
      <c r="F40" s="163">
        <v>35.6</v>
      </c>
      <c r="G40" s="163">
        <v>24</v>
      </c>
      <c r="H40" s="163" t="s">
        <v>888</v>
      </c>
      <c r="I40" s="163">
        <v>13</v>
      </c>
      <c r="J40" s="654">
        <f>Fankoil!H19</f>
        <v>141317.97381934852</v>
      </c>
      <c r="K40" s="44"/>
      <c r="L40" s="44"/>
    </row>
    <row r="41" spans="1:12" ht="15" customHeight="1">
      <c r="A41" s="2702"/>
      <c r="B41" s="4" t="s">
        <v>62</v>
      </c>
      <c r="C41" s="163">
        <v>3.28</v>
      </c>
      <c r="D41" s="163">
        <v>4.37</v>
      </c>
      <c r="E41" s="163">
        <v>0.56399999999999995</v>
      </c>
      <c r="F41" s="163">
        <v>22</v>
      </c>
      <c r="G41" s="163">
        <v>26</v>
      </c>
      <c r="H41" s="163" t="s">
        <v>888</v>
      </c>
      <c r="I41" s="163">
        <v>13.3</v>
      </c>
      <c r="J41" s="654">
        <f>Fankoil!H20</f>
        <v>145290.76826406916</v>
      </c>
      <c r="K41" s="44"/>
      <c r="L41" s="44"/>
    </row>
    <row r="42" spans="1:12" ht="15" customHeight="1">
      <c r="A42" s="2702"/>
      <c r="B42" s="4" t="s">
        <v>63</v>
      </c>
      <c r="C42" s="163">
        <v>4.25</v>
      </c>
      <c r="D42" s="163">
        <v>5.81</v>
      </c>
      <c r="E42" s="163">
        <v>0.73099999999999998</v>
      </c>
      <c r="F42" s="163">
        <v>26</v>
      </c>
      <c r="G42" s="163">
        <v>28</v>
      </c>
      <c r="H42" s="163" t="s">
        <v>889</v>
      </c>
      <c r="I42" s="163">
        <v>15.8</v>
      </c>
      <c r="J42" s="654">
        <f>Fankoil!H21</f>
        <v>155506.52540763651</v>
      </c>
      <c r="K42" s="44"/>
      <c r="L42" s="44"/>
    </row>
    <row r="43" spans="1:12" ht="15" customHeight="1" thickBot="1">
      <c r="A43" s="2703"/>
      <c r="B43" s="11" t="s">
        <v>64</v>
      </c>
      <c r="C43" s="164">
        <v>5</v>
      </c>
      <c r="D43" s="164">
        <v>6.7</v>
      </c>
      <c r="E43" s="164">
        <v>0.86</v>
      </c>
      <c r="F43" s="164">
        <v>29</v>
      </c>
      <c r="G43" s="164">
        <v>29</v>
      </c>
      <c r="H43" s="164" t="s">
        <v>889</v>
      </c>
      <c r="I43" s="164">
        <v>15.8</v>
      </c>
      <c r="J43" s="655">
        <f>Fankoil!H22</f>
        <v>158911.77778882562</v>
      </c>
      <c r="K43" s="44"/>
      <c r="L43" s="44"/>
    </row>
    <row r="44" spans="1:12" s="39" customFormat="1" ht="27" customHeight="1" thickBot="1">
      <c r="A44" s="2704" t="s">
        <v>676</v>
      </c>
      <c r="B44" s="2705"/>
      <c r="C44" s="2705"/>
      <c r="D44" s="2705"/>
      <c r="E44" s="2705"/>
      <c r="F44" s="2705"/>
      <c r="G44" s="2705"/>
      <c r="H44" s="2705"/>
      <c r="I44" s="2705"/>
      <c r="J44" s="2706"/>
      <c r="K44" s="49"/>
      <c r="L44" s="49"/>
    </row>
    <row r="45" spans="1:12" s="39" customFormat="1" ht="27" customHeight="1" thickBot="1">
      <c r="A45" s="2662" t="s">
        <v>474</v>
      </c>
      <c r="B45" s="2663"/>
      <c r="C45" s="2663"/>
      <c r="D45" s="2663"/>
      <c r="E45" s="2663"/>
      <c r="F45" s="2663"/>
      <c r="G45" s="2663"/>
      <c r="H45" s="2663"/>
      <c r="I45" s="2663"/>
      <c r="J45" s="2664"/>
      <c r="K45" s="49"/>
      <c r="L45" s="49"/>
    </row>
    <row r="46" spans="1:12" s="39" customFormat="1" ht="15" customHeight="1">
      <c r="A46" s="2670"/>
      <c r="B46" s="92" t="s">
        <v>109</v>
      </c>
      <c r="C46" s="158">
        <v>2</v>
      </c>
      <c r="D46" s="158">
        <v>3.2</v>
      </c>
      <c r="E46" s="147">
        <v>0.34399999999999997</v>
      </c>
      <c r="F46" s="148">
        <v>340</v>
      </c>
      <c r="G46" s="162">
        <v>29</v>
      </c>
      <c r="H46" s="162" t="s">
        <v>898</v>
      </c>
      <c r="I46" s="159">
        <v>13.9</v>
      </c>
      <c r="J46" s="653">
        <f>Fankoil!H25</f>
        <v>44074.80070652737</v>
      </c>
      <c r="K46" s="49"/>
      <c r="L46" s="49"/>
    </row>
    <row r="47" spans="1:12" s="39" customFormat="1" ht="15" customHeight="1">
      <c r="A47" s="2671"/>
      <c r="B47" s="93" t="s">
        <v>110</v>
      </c>
      <c r="C47" s="154">
        <v>2.7</v>
      </c>
      <c r="D47" s="154">
        <v>4.3</v>
      </c>
      <c r="E47" s="149">
        <v>0.46400000000000002</v>
      </c>
      <c r="F47" s="150">
        <v>510</v>
      </c>
      <c r="G47" s="163">
        <v>29</v>
      </c>
      <c r="H47" s="163" t="s">
        <v>899</v>
      </c>
      <c r="I47" s="155">
        <v>16.5</v>
      </c>
      <c r="J47" s="654">
        <f>Fankoil!H26</f>
        <v>51968.794862920324</v>
      </c>
      <c r="K47" s="49"/>
      <c r="L47" s="49"/>
    </row>
    <row r="48" spans="1:12" s="39" customFormat="1" ht="15" customHeight="1">
      <c r="A48" s="2671"/>
      <c r="B48" s="93" t="s">
        <v>111</v>
      </c>
      <c r="C48" s="154">
        <v>3.6</v>
      </c>
      <c r="D48" s="154">
        <v>5.4</v>
      </c>
      <c r="E48" s="149">
        <v>0.61899999999999999</v>
      </c>
      <c r="F48" s="150">
        <v>680</v>
      </c>
      <c r="G48" s="163">
        <v>31</v>
      </c>
      <c r="H48" s="163" t="s">
        <v>900</v>
      </c>
      <c r="I48" s="155">
        <v>19.2</v>
      </c>
      <c r="J48" s="654">
        <f>Fankoil!H27</f>
        <v>53284.460555652498</v>
      </c>
      <c r="K48" s="49"/>
      <c r="L48" s="49"/>
    </row>
    <row r="49" spans="1:12" s="39" customFormat="1" ht="15" customHeight="1">
      <c r="A49" s="2671"/>
      <c r="B49" s="93" t="s">
        <v>112</v>
      </c>
      <c r="C49" s="154">
        <v>4.4000000000000004</v>
      </c>
      <c r="D49" s="154">
        <v>6.8</v>
      </c>
      <c r="E49" s="149">
        <v>0.75700000000000001</v>
      </c>
      <c r="F49" s="150">
        <v>850</v>
      </c>
      <c r="G49" s="163">
        <v>32</v>
      </c>
      <c r="H49" s="163" t="s">
        <v>900</v>
      </c>
      <c r="I49" s="155">
        <v>19.2</v>
      </c>
      <c r="J49" s="654">
        <f>Fankoil!H28</f>
        <v>55915.791941116804</v>
      </c>
      <c r="K49" s="49"/>
      <c r="L49" s="49"/>
    </row>
    <row r="50" spans="1:12" s="39" customFormat="1" ht="15" customHeight="1">
      <c r="A50" s="2671"/>
      <c r="B50" s="93" t="s">
        <v>113</v>
      </c>
      <c r="C50" s="154">
        <v>5.5</v>
      </c>
      <c r="D50" s="154">
        <v>8.1</v>
      </c>
      <c r="E50" s="149">
        <v>0.94599999999999995</v>
      </c>
      <c r="F50" s="150">
        <v>1020</v>
      </c>
      <c r="G50" s="163">
        <v>33</v>
      </c>
      <c r="H50" s="163" t="s">
        <v>901</v>
      </c>
      <c r="I50" s="155">
        <v>22</v>
      </c>
      <c r="J50" s="654">
        <f>Fankoil!H29</f>
        <v>64467.618943875852</v>
      </c>
      <c r="K50" s="77"/>
      <c r="L50" s="49"/>
    </row>
    <row r="51" spans="1:12" s="39" customFormat="1" ht="15" customHeight="1">
      <c r="A51" s="2671"/>
      <c r="B51" s="93" t="s">
        <v>114</v>
      </c>
      <c r="C51" s="154">
        <v>7.5</v>
      </c>
      <c r="D51" s="154">
        <v>11</v>
      </c>
      <c r="E51" s="149">
        <v>1.29</v>
      </c>
      <c r="F51" s="150">
        <v>1360</v>
      </c>
      <c r="G51" s="163">
        <v>33</v>
      </c>
      <c r="H51" s="163" t="s">
        <v>902</v>
      </c>
      <c r="I51" s="155">
        <v>30.9</v>
      </c>
      <c r="J51" s="654">
        <f>Fankoil!H30</f>
        <v>91438.765644885134</v>
      </c>
      <c r="K51" s="77"/>
      <c r="L51" s="49"/>
    </row>
    <row r="52" spans="1:12" s="39" customFormat="1" ht="15" customHeight="1">
      <c r="A52" s="2671"/>
      <c r="B52" s="93" t="s">
        <v>115</v>
      </c>
      <c r="C52" s="154">
        <v>8.9</v>
      </c>
      <c r="D52" s="154">
        <v>13.5</v>
      </c>
      <c r="E52" s="149">
        <v>1.5309999999999999</v>
      </c>
      <c r="F52" s="150">
        <v>1700</v>
      </c>
      <c r="G52" s="163">
        <v>34</v>
      </c>
      <c r="H52" s="163" t="s">
        <v>903</v>
      </c>
      <c r="I52" s="155">
        <v>33.4</v>
      </c>
      <c r="J52" s="654">
        <f>Fankoil!H31</f>
        <v>98017.094108545934</v>
      </c>
      <c r="K52" s="77"/>
      <c r="L52" s="49"/>
    </row>
    <row r="53" spans="1:12" s="39" customFormat="1" ht="15" customHeight="1">
      <c r="A53" s="2671"/>
      <c r="B53" s="93" t="s">
        <v>116</v>
      </c>
      <c r="C53" s="154">
        <v>10.8</v>
      </c>
      <c r="D53" s="154">
        <v>16.5</v>
      </c>
      <c r="E53" s="149">
        <v>1.8580000000000001</v>
      </c>
      <c r="F53" s="150">
        <v>2040</v>
      </c>
      <c r="G53" s="163">
        <v>35</v>
      </c>
      <c r="H53" s="163" t="s">
        <v>904</v>
      </c>
      <c r="I53" s="155">
        <v>42</v>
      </c>
      <c r="J53" s="654">
        <f>Fankoil!H32</f>
        <v>108542.41965040323</v>
      </c>
      <c r="K53" s="77"/>
      <c r="L53" s="49"/>
    </row>
    <row r="54" spans="1:12" s="39" customFormat="1" ht="15" customHeight="1" thickBot="1">
      <c r="A54" s="2672"/>
      <c r="B54" s="94" t="s">
        <v>117</v>
      </c>
      <c r="C54" s="156">
        <v>12.3</v>
      </c>
      <c r="D54" s="156">
        <v>19.5</v>
      </c>
      <c r="E54" s="151">
        <v>2.1160000000000001</v>
      </c>
      <c r="F54" s="152">
        <v>2380</v>
      </c>
      <c r="G54" s="164">
        <v>37</v>
      </c>
      <c r="H54" s="164" t="s">
        <v>905</v>
      </c>
      <c r="I54" s="157">
        <v>47.5</v>
      </c>
      <c r="J54" s="655">
        <f>Fankoil!H33</f>
        <v>117094.24665316226</v>
      </c>
      <c r="K54" s="77"/>
      <c r="L54" s="49"/>
    </row>
    <row r="55" spans="1:12" s="652" customFormat="1" ht="27" customHeight="1" thickBot="1">
      <c r="A55" s="2695" t="s">
        <v>543</v>
      </c>
      <c r="B55" s="2696"/>
      <c r="C55" s="2696"/>
      <c r="D55" s="2696"/>
      <c r="E55" s="2696"/>
      <c r="F55" s="2696"/>
      <c r="G55" s="2696"/>
      <c r="H55" s="2696"/>
      <c r="I55" s="2696"/>
      <c r="J55" s="2697"/>
      <c r="K55" s="241"/>
      <c r="L55" s="241"/>
    </row>
    <row r="56" spans="1:12" s="39" customFormat="1" ht="27" customHeight="1" thickBot="1">
      <c r="A56" s="2662" t="s">
        <v>473</v>
      </c>
      <c r="B56" s="2663"/>
      <c r="C56" s="2663"/>
      <c r="D56" s="2663"/>
      <c r="E56" s="2663"/>
      <c r="F56" s="2663"/>
      <c r="G56" s="2663"/>
      <c r="H56" s="2663"/>
      <c r="I56" s="2663"/>
      <c r="J56" s="2664"/>
      <c r="K56" s="49"/>
      <c r="L56" s="49"/>
    </row>
    <row r="57" spans="1:12" s="39" customFormat="1" ht="15" customHeight="1">
      <c r="A57" s="2670"/>
      <c r="B57" s="233" t="s">
        <v>118</v>
      </c>
      <c r="C57" s="158">
        <v>2</v>
      </c>
      <c r="D57" s="158">
        <v>3.2</v>
      </c>
      <c r="E57" s="147">
        <v>0.34399999999999997</v>
      </c>
      <c r="F57" s="148">
        <v>340</v>
      </c>
      <c r="G57" s="162" t="s">
        <v>219</v>
      </c>
      <c r="H57" s="162" t="s">
        <v>898</v>
      </c>
      <c r="I57" s="159">
        <v>13.9</v>
      </c>
      <c r="J57" s="653">
        <f>Fankoil!H35</f>
        <v>46048.299245625611</v>
      </c>
      <c r="K57" s="77"/>
      <c r="L57" s="49"/>
    </row>
    <row r="58" spans="1:12" s="39" customFormat="1" ht="15" customHeight="1">
      <c r="A58" s="2671"/>
      <c r="B58" s="232" t="s">
        <v>119</v>
      </c>
      <c r="C58" s="154">
        <v>2.7</v>
      </c>
      <c r="D58" s="154">
        <v>4.3</v>
      </c>
      <c r="E58" s="149">
        <v>0.46400000000000002</v>
      </c>
      <c r="F58" s="150">
        <v>510</v>
      </c>
      <c r="G58" s="163" t="s">
        <v>343</v>
      </c>
      <c r="H58" s="163" t="s">
        <v>899</v>
      </c>
      <c r="I58" s="155">
        <v>16.5</v>
      </c>
      <c r="J58" s="654">
        <f>Fankoil!H36</f>
        <v>53284.460555652498</v>
      </c>
      <c r="K58" s="77"/>
      <c r="L58" s="49"/>
    </row>
    <row r="59" spans="1:12" s="39" customFormat="1" ht="15" customHeight="1">
      <c r="A59" s="2671"/>
      <c r="B59" s="232" t="s">
        <v>120</v>
      </c>
      <c r="C59" s="154">
        <v>3.6</v>
      </c>
      <c r="D59" s="154">
        <v>5.4</v>
      </c>
      <c r="E59" s="149">
        <v>0.61899999999999999</v>
      </c>
      <c r="F59" s="150">
        <v>680</v>
      </c>
      <c r="G59" s="163" t="s">
        <v>270</v>
      </c>
      <c r="H59" s="163" t="s">
        <v>900</v>
      </c>
      <c r="I59" s="155">
        <v>19.2</v>
      </c>
      <c r="J59" s="654">
        <f>Fankoil!H37</f>
        <v>57231.457633848964</v>
      </c>
      <c r="K59" s="77"/>
      <c r="L59" s="49"/>
    </row>
    <row r="60" spans="1:12" s="39" customFormat="1" ht="15" customHeight="1">
      <c r="A60" s="2671"/>
      <c r="B60" s="232" t="s">
        <v>121</v>
      </c>
      <c r="C60" s="154">
        <v>4.4000000000000004</v>
      </c>
      <c r="D60" s="154">
        <v>6.8</v>
      </c>
      <c r="E60" s="149">
        <v>0.75700000000000001</v>
      </c>
      <c r="F60" s="150">
        <v>850</v>
      </c>
      <c r="G60" s="163" t="s">
        <v>271</v>
      </c>
      <c r="H60" s="163" t="s">
        <v>900</v>
      </c>
      <c r="I60" s="155">
        <v>19.2</v>
      </c>
      <c r="J60" s="654">
        <f>Fankoil!H38</f>
        <v>58547.123326581132</v>
      </c>
      <c r="K60" s="77"/>
      <c r="L60" s="49"/>
    </row>
    <row r="61" spans="1:12" s="39" customFormat="1" ht="15" customHeight="1">
      <c r="A61" s="2671"/>
      <c r="B61" s="232" t="s">
        <v>122</v>
      </c>
      <c r="C61" s="154">
        <v>5.5</v>
      </c>
      <c r="D61" s="154">
        <v>8.1</v>
      </c>
      <c r="E61" s="149">
        <v>0.94599999999999995</v>
      </c>
      <c r="F61" s="150">
        <v>1020</v>
      </c>
      <c r="G61" s="163" t="s">
        <v>293</v>
      </c>
      <c r="H61" s="163" t="s">
        <v>901</v>
      </c>
      <c r="I61" s="155">
        <v>22</v>
      </c>
      <c r="J61" s="654">
        <f>Fankoil!H39</f>
        <v>65783.284636608019</v>
      </c>
      <c r="K61" s="77"/>
      <c r="L61" s="49"/>
    </row>
    <row r="62" spans="1:12" s="39" customFormat="1" ht="15" customHeight="1">
      <c r="A62" s="2671"/>
      <c r="B62" s="232" t="s">
        <v>123</v>
      </c>
      <c r="C62" s="154">
        <v>7.5</v>
      </c>
      <c r="D62" s="154">
        <v>11</v>
      </c>
      <c r="E62" s="149">
        <v>1.29</v>
      </c>
      <c r="F62" s="150">
        <v>1360</v>
      </c>
      <c r="G62" s="163" t="s">
        <v>262</v>
      </c>
      <c r="H62" s="163" t="s">
        <v>902</v>
      </c>
      <c r="I62" s="155">
        <v>30.9</v>
      </c>
      <c r="J62" s="654">
        <f>Fankoil!H40</f>
        <v>94727.929876715512</v>
      </c>
      <c r="K62" s="77"/>
      <c r="L62" s="49"/>
    </row>
    <row r="63" spans="1:12" s="39" customFormat="1" ht="15" customHeight="1">
      <c r="A63" s="2671"/>
      <c r="B63" s="232" t="s">
        <v>124</v>
      </c>
      <c r="C63" s="154">
        <v>8.9</v>
      </c>
      <c r="D63" s="154">
        <v>13.5</v>
      </c>
      <c r="E63" s="149">
        <v>1.5309999999999999</v>
      </c>
      <c r="F63" s="150">
        <v>1700</v>
      </c>
      <c r="G63" s="163" t="s">
        <v>291</v>
      </c>
      <c r="H63" s="163" t="s">
        <v>903</v>
      </c>
      <c r="I63" s="155">
        <v>33.4</v>
      </c>
      <c r="J63" s="654">
        <f>Fankoil!H41</f>
        <v>99990.592647644167</v>
      </c>
      <c r="K63" s="49"/>
      <c r="L63" s="49"/>
    </row>
    <row r="64" spans="1:12" s="39" customFormat="1" ht="15" customHeight="1">
      <c r="A64" s="2671"/>
      <c r="B64" s="232" t="s">
        <v>125</v>
      </c>
      <c r="C64" s="154">
        <v>10.8</v>
      </c>
      <c r="D64" s="154">
        <v>16.5</v>
      </c>
      <c r="E64" s="149">
        <v>1.8580000000000001</v>
      </c>
      <c r="F64" s="150">
        <v>2040</v>
      </c>
      <c r="G64" s="163" t="s">
        <v>264</v>
      </c>
      <c r="H64" s="163" t="s">
        <v>904</v>
      </c>
      <c r="I64" s="155">
        <v>42</v>
      </c>
      <c r="J64" s="654">
        <f>Fankoil!H42</f>
        <v>113147.24957496578</v>
      </c>
      <c r="K64" s="49"/>
      <c r="L64" s="49"/>
    </row>
    <row r="65" spans="1:12" s="39" customFormat="1" ht="15" customHeight="1" thickBot="1">
      <c r="A65" s="2672"/>
      <c r="B65" s="234" t="s">
        <v>126</v>
      </c>
      <c r="C65" s="156">
        <v>12.3</v>
      </c>
      <c r="D65" s="156">
        <v>19.5</v>
      </c>
      <c r="E65" s="151">
        <v>2.1160000000000001</v>
      </c>
      <c r="F65" s="152">
        <v>2380</v>
      </c>
      <c r="G65" s="164" t="s">
        <v>273</v>
      </c>
      <c r="H65" s="164" t="s">
        <v>905</v>
      </c>
      <c r="I65" s="157">
        <v>47.5</v>
      </c>
      <c r="J65" s="655">
        <f>Fankoil!H43</f>
        <v>119725.57803862661</v>
      </c>
      <c r="K65" s="49"/>
      <c r="L65" s="49"/>
    </row>
    <row r="66" spans="1:12" s="652" customFormat="1" ht="27" customHeight="1" thickBot="1">
      <c r="A66" s="2695" t="s">
        <v>543</v>
      </c>
      <c r="B66" s="2696"/>
      <c r="C66" s="2696"/>
      <c r="D66" s="2696"/>
      <c r="E66" s="2696"/>
      <c r="F66" s="2696"/>
      <c r="G66" s="2696"/>
      <c r="H66" s="2696"/>
      <c r="I66" s="2696"/>
      <c r="J66" s="2697"/>
      <c r="K66" s="241"/>
      <c r="L66" s="241"/>
    </row>
    <row r="67" spans="1:12" s="39" customFormat="1" ht="26.25" customHeight="1" thickBot="1">
      <c r="A67" s="2662" t="s">
        <v>475</v>
      </c>
      <c r="B67" s="2663"/>
      <c r="C67" s="2663"/>
      <c r="D67" s="2663"/>
      <c r="E67" s="2663"/>
      <c r="F67" s="2663"/>
      <c r="G67" s="2663"/>
      <c r="H67" s="2663"/>
      <c r="I67" s="2663"/>
      <c r="J67" s="2664"/>
      <c r="K67" s="49"/>
      <c r="L67" s="49"/>
    </row>
    <row r="68" spans="1:12" s="39" customFormat="1" ht="15" customHeight="1">
      <c r="A68" s="2670"/>
      <c r="B68" s="233" t="s">
        <v>127</v>
      </c>
      <c r="C68" s="158">
        <v>2</v>
      </c>
      <c r="D68" s="158">
        <v>3.2</v>
      </c>
      <c r="E68" s="147">
        <v>0.34399999999999997</v>
      </c>
      <c r="F68" s="148">
        <v>340</v>
      </c>
      <c r="G68" s="162" t="s">
        <v>270</v>
      </c>
      <c r="H68" s="162" t="s">
        <v>898</v>
      </c>
      <c r="I68" s="159">
        <v>13.9</v>
      </c>
      <c r="J68" s="653">
        <f>Fankoil!H45</f>
        <v>48679.630631089931</v>
      </c>
      <c r="K68" s="77"/>
      <c r="L68" s="49"/>
    </row>
    <row r="69" spans="1:12" s="39" customFormat="1" ht="15" customHeight="1">
      <c r="A69" s="2671"/>
      <c r="B69" s="232" t="s">
        <v>128</v>
      </c>
      <c r="C69" s="154">
        <v>2.7</v>
      </c>
      <c r="D69" s="154">
        <v>4.3</v>
      </c>
      <c r="E69" s="149">
        <v>0.46400000000000002</v>
      </c>
      <c r="F69" s="150">
        <v>510</v>
      </c>
      <c r="G69" s="163" t="s">
        <v>293</v>
      </c>
      <c r="H69" s="163" t="s">
        <v>899</v>
      </c>
      <c r="I69" s="155">
        <v>16.5</v>
      </c>
      <c r="J69" s="654">
        <f>Fankoil!H46</f>
        <v>55915.791941116804</v>
      </c>
      <c r="K69" s="77"/>
      <c r="L69" s="49"/>
    </row>
    <row r="70" spans="1:12" s="39" customFormat="1" ht="15" customHeight="1">
      <c r="A70" s="2671"/>
      <c r="B70" s="232" t="s">
        <v>129</v>
      </c>
      <c r="C70" s="154">
        <v>3.6</v>
      </c>
      <c r="D70" s="154">
        <v>5.4</v>
      </c>
      <c r="E70" s="149">
        <v>0.61899999999999999</v>
      </c>
      <c r="F70" s="150">
        <v>680</v>
      </c>
      <c r="G70" s="163" t="s">
        <v>262</v>
      </c>
      <c r="H70" s="163" t="s">
        <v>900</v>
      </c>
      <c r="I70" s="155">
        <v>19.2</v>
      </c>
      <c r="J70" s="654">
        <f>Fankoil!H47</f>
        <v>57889.290480215059</v>
      </c>
      <c r="K70" s="77"/>
      <c r="L70" s="49"/>
    </row>
    <row r="71" spans="1:12" s="39" customFormat="1" ht="15" customHeight="1">
      <c r="A71" s="2671"/>
      <c r="B71" s="232" t="s">
        <v>130</v>
      </c>
      <c r="C71" s="154">
        <v>4.4000000000000004</v>
      </c>
      <c r="D71" s="154">
        <v>6.8</v>
      </c>
      <c r="E71" s="149">
        <v>0.75700000000000001</v>
      </c>
      <c r="F71" s="150">
        <v>850</v>
      </c>
      <c r="G71" s="163" t="s">
        <v>291</v>
      </c>
      <c r="H71" s="163" t="s">
        <v>900</v>
      </c>
      <c r="I71" s="155">
        <v>19.2</v>
      </c>
      <c r="J71" s="654">
        <f>Fankoil!H48</f>
        <v>62494.120404777612</v>
      </c>
      <c r="K71" s="77"/>
      <c r="L71" s="49"/>
    </row>
    <row r="72" spans="1:12" s="39" customFormat="1" ht="15" customHeight="1">
      <c r="A72" s="2671"/>
      <c r="B72" s="232" t="s">
        <v>131</v>
      </c>
      <c r="C72" s="154">
        <v>5.5</v>
      </c>
      <c r="D72" s="154">
        <v>8.1</v>
      </c>
      <c r="E72" s="149">
        <v>0.94599999999999995</v>
      </c>
      <c r="F72" s="150">
        <v>1020</v>
      </c>
      <c r="G72" s="163" t="s">
        <v>291</v>
      </c>
      <c r="H72" s="163" t="s">
        <v>901</v>
      </c>
      <c r="I72" s="155">
        <v>22</v>
      </c>
      <c r="J72" s="654">
        <f>Fankoil!H49</f>
        <v>69072.448868438427</v>
      </c>
      <c r="K72" s="77"/>
      <c r="L72" s="49"/>
    </row>
    <row r="73" spans="1:12" s="39" customFormat="1" ht="15" customHeight="1">
      <c r="A73" s="2671"/>
      <c r="B73" s="232" t="s">
        <v>132</v>
      </c>
      <c r="C73" s="154">
        <v>7.5</v>
      </c>
      <c r="D73" s="154">
        <v>11</v>
      </c>
      <c r="E73" s="149">
        <v>1.29</v>
      </c>
      <c r="F73" s="150">
        <v>1360</v>
      </c>
      <c r="G73" s="163" t="s">
        <v>265</v>
      </c>
      <c r="H73" s="163" t="s">
        <v>902</v>
      </c>
      <c r="I73" s="155">
        <v>30.9</v>
      </c>
      <c r="J73" s="654">
        <f>Fankoil!H50</f>
        <v>98017.094108545934</v>
      </c>
      <c r="K73" s="77"/>
      <c r="L73" s="49"/>
    </row>
    <row r="74" spans="1:12" s="39" customFormat="1" ht="15" customHeight="1">
      <c r="A74" s="2671"/>
      <c r="B74" s="232" t="s">
        <v>133</v>
      </c>
      <c r="C74" s="154">
        <v>8.9</v>
      </c>
      <c r="D74" s="154">
        <v>13.5</v>
      </c>
      <c r="E74" s="149">
        <v>1.5309999999999999</v>
      </c>
      <c r="F74" s="150">
        <v>1700</v>
      </c>
      <c r="G74" s="163" t="s">
        <v>274</v>
      </c>
      <c r="H74" s="163" t="s">
        <v>903</v>
      </c>
      <c r="I74" s="155">
        <v>33.4</v>
      </c>
      <c r="J74" s="654">
        <f>Fankoil!H51</f>
        <v>106568.921111305</v>
      </c>
      <c r="K74" s="77"/>
      <c r="L74" s="49"/>
    </row>
    <row r="75" spans="1:12" s="39" customFormat="1" ht="15" customHeight="1">
      <c r="A75" s="2671"/>
      <c r="B75" s="232" t="s">
        <v>134</v>
      </c>
      <c r="C75" s="154">
        <v>10.8</v>
      </c>
      <c r="D75" s="154">
        <v>16.5</v>
      </c>
      <c r="E75" s="149">
        <v>1.8580000000000001</v>
      </c>
      <c r="F75" s="150">
        <v>2040</v>
      </c>
      <c r="G75" s="163" t="s">
        <v>274</v>
      </c>
      <c r="H75" s="163" t="s">
        <v>904</v>
      </c>
      <c r="I75" s="155">
        <v>42</v>
      </c>
      <c r="J75" s="654">
        <f>Fankoil!H52</f>
        <v>117094.24665316226</v>
      </c>
      <c r="K75" s="77"/>
      <c r="L75" s="49"/>
    </row>
    <row r="76" spans="1:12" s="39" customFormat="1" ht="15" customHeight="1" thickBot="1">
      <c r="A76" s="2672"/>
      <c r="B76" s="235" t="s">
        <v>135</v>
      </c>
      <c r="C76" s="156">
        <v>12.3</v>
      </c>
      <c r="D76" s="156">
        <v>19.5</v>
      </c>
      <c r="E76" s="151">
        <v>2.1160000000000001</v>
      </c>
      <c r="F76" s="152">
        <v>2380</v>
      </c>
      <c r="G76" s="164" t="s">
        <v>267</v>
      </c>
      <c r="H76" s="164" t="s">
        <v>905</v>
      </c>
      <c r="I76" s="157">
        <v>47.5</v>
      </c>
      <c r="J76" s="655">
        <f>Fankoil!H53</f>
        <v>126303.9065022874</v>
      </c>
      <c r="K76" s="77"/>
      <c r="L76" s="49"/>
    </row>
    <row r="77" spans="1:12" s="652" customFormat="1" ht="27" customHeight="1" thickBot="1">
      <c r="A77" s="2667" t="s">
        <v>543</v>
      </c>
      <c r="B77" s="2668"/>
      <c r="C77" s="2668"/>
      <c r="D77" s="2668"/>
      <c r="E77" s="2668"/>
      <c r="F77" s="2668"/>
      <c r="G77" s="2668"/>
      <c r="H77" s="2668"/>
      <c r="I77" s="2668"/>
      <c r="J77" s="2669"/>
      <c r="K77" s="241"/>
      <c r="L77" s="241"/>
    </row>
    <row r="78" spans="1:12" s="39" customFormat="1" ht="27" customHeight="1" thickBot="1">
      <c r="A78" s="2698" t="s">
        <v>677</v>
      </c>
      <c r="B78" s="2699"/>
      <c r="C78" s="2699"/>
      <c r="D78" s="2699"/>
      <c r="E78" s="2699"/>
      <c r="F78" s="2699"/>
      <c r="G78" s="2699"/>
      <c r="H78" s="2699"/>
      <c r="I78" s="2699"/>
      <c r="J78" s="2700"/>
      <c r="K78" s="49"/>
      <c r="L78" s="49"/>
    </row>
    <row r="79" spans="1:12" s="39" customFormat="1" ht="26.25" customHeight="1" thickBot="1">
      <c r="A79" s="2662" t="s">
        <v>588</v>
      </c>
      <c r="B79" s="2663"/>
      <c r="C79" s="2663"/>
      <c r="D79" s="2663"/>
      <c r="E79" s="2663"/>
      <c r="F79" s="2663"/>
      <c r="G79" s="2663"/>
      <c r="H79" s="2663"/>
      <c r="I79" s="2663"/>
      <c r="J79" s="2664"/>
      <c r="K79" s="49"/>
      <c r="L79" s="49"/>
    </row>
    <row r="80" spans="1:12" ht="15" customHeight="1">
      <c r="A80" s="2692"/>
      <c r="B80" s="16" t="s">
        <v>397</v>
      </c>
      <c r="C80" s="162" t="s">
        <v>518</v>
      </c>
      <c r="D80" s="162" t="s">
        <v>278</v>
      </c>
      <c r="E80" s="147">
        <v>0.378</v>
      </c>
      <c r="F80" s="148">
        <v>340</v>
      </c>
      <c r="G80" s="162" t="s">
        <v>97</v>
      </c>
      <c r="H80" s="162" t="s">
        <v>898</v>
      </c>
      <c r="I80" s="162" t="s">
        <v>907</v>
      </c>
      <c r="J80" s="653">
        <f>Fankoil!H55</f>
        <v>49995.296323822084</v>
      </c>
      <c r="K80" s="77"/>
      <c r="L80" s="77"/>
    </row>
    <row r="81" spans="1:12" ht="15" customHeight="1">
      <c r="A81" s="2693"/>
      <c r="B81" s="4" t="s">
        <v>398</v>
      </c>
      <c r="C81" s="163" t="s">
        <v>519</v>
      </c>
      <c r="D81" s="163" t="s">
        <v>280</v>
      </c>
      <c r="E81" s="149">
        <v>0.53300000000000003</v>
      </c>
      <c r="F81" s="150">
        <v>510</v>
      </c>
      <c r="G81" s="163" t="s">
        <v>268</v>
      </c>
      <c r="H81" s="163" t="s">
        <v>899</v>
      </c>
      <c r="I81" s="163" t="s">
        <v>908</v>
      </c>
      <c r="J81" s="654">
        <f>Fankoil!H56</f>
        <v>52626.627709286404</v>
      </c>
      <c r="K81" s="77"/>
      <c r="L81" s="77"/>
    </row>
    <row r="82" spans="1:12" ht="15" customHeight="1">
      <c r="A82" s="2693"/>
      <c r="B82" s="4" t="s">
        <v>399</v>
      </c>
      <c r="C82" s="163" t="s">
        <v>88</v>
      </c>
      <c r="D82" s="163" t="s">
        <v>282</v>
      </c>
      <c r="E82" s="149">
        <v>0.68799999999999994</v>
      </c>
      <c r="F82" s="150">
        <v>680</v>
      </c>
      <c r="G82" s="163" t="s">
        <v>288</v>
      </c>
      <c r="H82" s="163" t="s">
        <v>900</v>
      </c>
      <c r="I82" s="163" t="s">
        <v>909</v>
      </c>
      <c r="J82" s="654">
        <f>Fankoil!H57</f>
        <v>59862.789019313306</v>
      </c>
      <c r="K82" s="77"/>
      <c r="L82" s="77"/>
    </row>
    <row r="83" spans="1:12" ht="15" customHeight="1">
      <c r="A83" s="2693"/>
      <c r="B83" s="4" t="s">
        <v>400</v>
      </c>
      <c r="C83" s="163" t="s">
        <v>102</v>
      </c>
      <c r="D83" s="163" t="s">
        <v>284</v>
      </c>
      <c r="E83" s="149">
        <v>0.79100000000000004</v>
      </c>
      <c r="F83" s="150">
        <v>850</v>
      </c>
      <c r="G83" s="163" t="s">
        <v>318</v>
      </c>
      <c r="H83" s="163" t="s">
        <v>900</v>
      </c>
      <c r="I83" s="163" t="s">
        <v>909</v>
      </c>
      <c r="J83" s="654">
        <f>Fankoil!H58</f>
        <v>65125.451790241925</v>
      </c>
      <c r="K83" s="77"/>
      <c r="L83" s="77"/>
    </row>
    <row r="84" spans="1:12" ht="15" customHeight="1">
      <c r="A84" s="2693"/>
      <c r="B84" s="4" t="s">
        <v>401</v>
      </c>
      <c r="C84" s="163" t="s">
        <v>285</v>
      </c>
      <c r="D84" s="163" t="s">
        <v>279</v>
      </c>
      <c r="E84" s="149">
        <v>0.998</v>
      </c>
      <c r="F84" s="150">
        <v>1020</v>
      </c>
      <c r="G84" s="163" t="s">
        <v>343</v>
      </c>
      <c r="H84" s="163" t="s">
        <v>901</v>
      </c>
      <c r="I84" s="163" t="s">
        <v>220</v>
      </c>
      <c r="J84" s="654">
        <f>Fankoil!H59</f>
        <v>71045.94740753666</v>
      </c>
      <c r="K84" s="77"/>
      <c r="L84" s="77"/>
    </row>
    <row r="85" spans="1:12" ht="15" customHeight="1">
      <c r="A85" s="2693"/>
      <c r="B85" s="4" t="s">
        <v>402</v>
      </c>
      <c r="C85" s="163" t="s">
        <v>98</v>
      </c>
      <c r="D85" s="163" t="s">
        <v>289</v>
      </c>
      <c r="E85" s="149">
        <v>1.41</v>
      </c>
      <c r="F85" s="150">
        <v>1360</v>
      </c>
      <c r="G85" s="163" t="s">
        <v>270</v>
      </c>
      <c r="H85" s="163" t="s">
        <v>902</v>
      </c>
      <c r="I85" s="163" t="s">
        <v>910</v>
      </c>
      <c r="J85" s="654">
        <f>Fankoil!H60</f>
        <v>97359.261262179862</v>
      </c>
      <c r="K85" s="77"/>
      <c r="L85" s="77"/>
    </row>
    <row r="86" spans="1:12" ht="15" customHeight="1">
      <c r="A86" s="2693"/>
      <c r="B86" s="4" t="s">
        <v>403</v>
      </c>
      <c r="C86" s="163" t="s">
        <v>520</v>
      </c>
      <c r="D86" s="163" t="s">
        <v>290</v>
      </c>
      <c r="E86" s="149">
        <v>1.548</v>
      </c>
      <c r="F86" s="150">
        <v>1700</v>
      </c>
      <c r="G86" s="163" t="s">
        <v>293</v>
      </c>
      <c r="H86" s="163" t="s">
        <v>903</v>
      </c>
      <c r="I86" s="163" t="s">
        <v>911</v>
      </c>
      <c r="J86" s="654">
        <f>Fankoil!H61</f>
        <v>101964.09118674243</v>
      </c>
      <c r="K86" s="77"/>
      <c r="L86" s="77"/>
    </row>
    <row r="87" spans="1:12" ht="15" customHeight="1">
      <c r="A87" s="2693"/>
      <c r="B87" s="4" t="s">
        <v>404</v>
      </c>
      <c r="C87" s="163" t="s">
        <v>281</v>
      </c>
      <c r="D87" s="163" t="s">
        <v>521</v>
      </c>
      <c r="E87" s="149">
        <v>1.8919999999999999</v>
      </c>
      <c r="F87" s="150">
        <v>2040</v>
      </c>
      <c r="G87" s="163" t="s">
        <v>262</v>
      </c>
      <c r="H87" s="163" t="s">
        <v>904</v>
      </c>
      <c r="I87" s="163" t="s">
        <v>912</v>
      </c>
      <c r="J87" s="654">
        <f>Fankoil!H62</f>
        <v>109858.08534313538</v>
      </c>
      <c r="K87" s="77"/>
      <c r="L87" s="77"/>
    </row>
    <row r="88" spans="1:12" ht="15" customHeight="1" thickBot="1">
      <c r="A88" s="2694"/>
      <c r="B88" s="236" t="s">
        <v>405</v>
      </c>
      <c r="C88" s="164" t="s">
        <v>522</v>
      </c>
      <c r="D88" s="164" t="s">
        <v>339</v>
      </c>
      <c r="E88" s="151">
        <v>2.15</v>
      </c>
      <c r="F88" s="152">
        <v>2380</v>
      </c>
      <c r="G88" s="164" t="s">
        <v>264</v>
      </c>
      <c r="H88" s="164" t="s">
        <v>905</v>
      </c>
      <c r="I88" s="164" t="s">
        <v>913</v>
      </c>
      <c r="J88" s="655">
        <f>Fankoil!H63</f>
        <v>122356.9094240909</v>
      </c>
      <c r="K88" s="77"/>
      <c r="L88" s="77"/>
    </row>
    <row r="89" spans="1:12" s="652" customFormat="1" ht="27" customHeight="1" thickBot="1">
      <c r="A89" s="2667" t="s">
        <v>543</v>
      </c>
      <c r="B89" s="2668"/>
      <c r="C89" s="2668"/>
      <c r="D89" s="2668"/>
      <c r="E89" s="2668"/>
      <c r="F89" s="2668"/>
      <c r="G89" s="2668"/>
      <c r="H89" s="2668"/>
      <c r="I89" s="2668"/>
      <c r="J89" s="2669"/>
      <c r="K89" s="241"/>
      <c r="L89" s="241"/>
    </row>
    <row r="90" spans="1:12" s="39" customFormat="1" ht="26.25" customHeight="1" thickBot="1">
      <c r="A90" s="2662" t="s">
        <v>589</v>
      </c>
      <c r="B90" s="2663"/>
      <c r="C90" s="2663"/>
      <c r="D90" s="2663"/>
      <c r="E90" s="2663"/>
      <c r="F90" s="2663"/>
      <c r="G90" s="2663"/>
      <c r="H90" s="2663"/>
      <c r="I90" s="2663"/>
      <c r="J90" s="2664"/>
      <c r="K90" s="49"/>
      <c r="L90" s="49"/>
    </row>
    <row r="91" spans="1:12" ht="15" customHeight="1">
      <c r="A91" s="2692"/>
      <c r="B91" s="16" t="s">
        <v>406</v>
      </c>
      <c r="C91" s="162" t="s">
        <v>518</v>
      </c>
      <c r="D91" s="162" t="s">
        <v>278</v>
      </c>
      <c r="E91" s="147">
        <v>0.378</v>
      </c>
      <c r="F91" s="148">
        <v>340</v>
      </c>
      <c r="G91" s="162" t="s">
        <v>219</v>
      </c>
      <c r="H91" s="162" t="s">
        <v>898</v>
      </c>
      <c r="I91" s="162" t="s">
        <v>907</v>
      </c>
      <c r="J91" s="653">
        <f>Fankoil!H65</f>
        <v>52626.627709286404</v>
      </c>
      <c r="K91" s="77"/>
      <c r="L91" s="77"/>
    </row>
    <row r="92" spans="1:12" ht="15" customHeight="1">
      <c r="A92" s="2693"/>
      <c r="B92" s="4" t="s">
        <v>407</v>
      </c>
      <c r="C92" s="163" t="s">
        <v>519</v>
      </c>
      <c r="D92" s="163" t="s">
        <v>280</v>
      </c>
      <c r="E92" s="149">
        <v>0.53300000000000003</v>
      </c>
      <c r="F92" s="150">
        <v>510</v>
      </c>
      <c r="G92" s="163" t="s">
        <v>343</v>
      </c>
      <c r="H92" s="163" t="s">
        <v>899</v>
      </c>
      <c r="I92" s="163" t="s">
        <v>908</v>
      </c>
      <c r="J92" s="654">
        <f>Fankoil!H66</f>
        <v>57889.290480215059</v>
      </c>
      <c r="K92" s="44"/>
      <c r="L92" s="44"/>
    </row>
    <row r="93" spans="1:12" ht="15" customHeight="1">
      <c r="A93" s="2693"/>
      <c r="B93" s="4" t="s">
        <v>408</v>
      </c>
      <c r="C93" s="163" t="s">
        <v>88</v>
      </c>
      <c r="D93" s="163" t="s">
        <v>282</v>
      </c>
      <c r="E93" s="149">
        <v>0.68799999999999994</v>
      </c>
      <c r="F93" s="150">
        <v>680</v>
      </c>
      <c r="G93" s="163" t="s">
        <v>270</v>
      </c>
      <c r="H93" s="163" t="s">
        <v>900</v>
      </c>
      <c r="I93" s="163" t="s">
        <v>909</v>
      </c>
      <c r="J93" s="654">
        <f>Fankoil!H67</f>
        <v>63809.786097509779</v>
      </c>
      <c r="K93" s="44"/>
      <c r="L93" s="44"/>
    </row>
    <row r="94" spans="1:12" ht="15" customHeight="1">
      <c r="A94" s="2693"/>
      <c r="B94" s="4" t="s">
        <v>409</v>
      </c>
      <c r="C94" s="163" t="s">
        <v>102</v>
      </c>
      <c r="D94" s="163" t="s">
        <v>284</v>
      </c>
      <c r="E94" s="149">
        <v>0.79100000000000004</v>
      </c>
      <c r="F94" s="150">
        <v>850</v>
      </c>
      <c r="G94" s="163" t="s">
        <v>271</v>
      </c>
      <c r="H94" s="163" t="s">
        <v>900</v>
      </c>
      <c r="I94" s="163" t="s">
        <v>909</v>
      </c>
      <c r="J94" s="654">
        <f>Fankoil!H68</f>
        <v>68414.61602207234</v>
      </c>
      <c r="K94" s="44"/>
      <c r="L94" s="44"/>
    </row>
    <row r="95" spans="1:12" ht="15" customHeight="1">
      <c r="A95" s="2693"/>
      <c r="B95" s="4" t="s">
        <v>410</v>
      </c>
      <c r="C95" s="163" t="s">
        <v>285</v>
      </c>
      <c r="D95" s="163" t="s">
        <v>279</v>
      </c>
      <c r="E95" s="149">
        <v>0.998</v>
      </c>
      <c r="F95" s="150">
        <v>1020</v>
      </c>
      <c r="G95" s="163" t="s">
        <v>293</v>
      </c>
      <c r="H95" s="163" t="s">
        <v>901</v>
      </c>
      <c r="I95" s="163" t="s">
        <v>220</v>
      </c>
      <c r="J95" s="654">
        <f>Fankoil!H69</f>
        <v>74335.111639367053</v>
      </c>
      <c r="K95" s="44"/>
      <c r="L95" s="44"/>
    </row>
    <row r="96" spans="1:12" ht="15" customHeight="1">
      <c r="A96" s="2693"/>
      <c r="B96" s="4" t="s">
        <v>411</v>
      </c>
      <c r="C96" s="163" t="s">
        <v>98</v>
      </c>
      <c r="D96" s="163" t="s">
        <v>289</v>
      </c>
      <c r="E96" s="149">
        <v>1.41</v>
      </c>
      <c r="F96" s="150">
        <v>1360</v>
      </c>
      <c r="G96" s="163" t="s">
        <v>262</v>
      </c>
      <c r="H96" s="163" t="s">
        <v>902</v>
      </c>
      <c r="I96" s="163" t="s">
        <v>910</v>
      </c>
      <c r="J96" s="654">
        <f>Fankoil!H70</f>
        <v>102621.92403310852</v>
      </c>
      <c r="K96" s="44"/>
      <c r="L96" s="44"/>
    </row>
    <row r="97" spans="1:12" ht="15" customHeight="1">
      <c r="A97" s="2693"/>
      <c r="B97" s="4" t="s">
        <v>412</v>
      </c>
      <c r="C97" s="163" t="s">
        <v>520</v>
      </c>
      <c r="D97" s="163" t="s">
        <v>290</v>
      </c>
      <c r="E97" s="149">
        <v>1.548</v>
      </c>
      <c r="F97" s="150">
        <v>1700</v>
      </c>
      <c r="G97" s="163" t="s">
        <v>291</v>
      </c>
      <c r="H97" s="163" t="s">
        <v>903</v>
      </c>
      <c r="I97" s="163" t="s">
        <v>911</v>
      </c>
      <c r="J97" s="654">
        <f>Fankoil!H71</f>
        <v>107884.58680403714</v>
      </c>
      <c r="K97" s="44"/>
      <c r="L97" s="44"/>
    </row>
    <row r="98" spans="1:12" ht="15" customHeight="1">
      <c r="A98" s="2693"/>
      <c r="B98" s="4" t="s">
        <v>413</v>
      </c>
      <c r="C98" s="163" t="s">
        <v>281</v>
      </c>
      <c r="D98" s="163" t="s">
        <v>521</v>
      </c>
      <c r="E98" s="149">
        <v>1.8919999999999999</v>
      </c>
      <c r="F98" s="150">
        <v>2040</v>
      </c>
      <c r="G98" s="163" t="s">
        <v>264</v>
      </c>
      <c r="H98" s="163" t="s">
        <v>904</v>
      </c>
      <c r="I98" s="163" t="s">
        <v>912</v>
      </c>
      <c r="J98" s="654">
        <f>Fankoil!H72</f>
        <v>117094.24665316226</v>
      </c>
      <c r="K98" s="44"/>
      <c r="L98" s="44"/>
    </row>
    <row r="99" spans="1:12" ht="15" customHeight="1" thickBot="1">
      <c r="A99" s="2694"/>
      <c r="B99" s="11" t="s">
        <v>414</v>
      </c>
      <c r="C99" s="164" t="s">
        <v>522</v>
      </c>
      <c r="D99" s="164" t="s">
        <v>339</v>
      </c>
      <c r="E99" s="151">
        <v>2.15</v>
      </c>
      <c r="F99" s="152">
        <v>2380</v>
      </c>
      <c r="G99" s="164" t="s">
        <v>273</v>
      </c>
      <c r="H99" s="164" t="s">
        <v>905</v>
      </c>
      <c r="I99" s="164" t="s">
        <v>913</v>
      </c>
      <c r="J99" s="655">
        <f>Fankoil!H73</f>
        <v>128935.2378877517</v>
      </c>
      <c r="K99" s="44"/>
      <c r="L99" s="44"/>
    </row>
    <row r="100" spans="1:12" s="652" customFormat="1" ht="27" customHeight="1" thickBot="1">
      <c r="A100" s="2667" t="s">
        <v>543</v>
      </c>
      <c r="B100" s="2668"/>
      <c r="C100" s="2668"/>
      <c r="D100" s="2668"/>
      <c r="E100" s="2668"/>
      <c r="F100" s="2668"/>
      <c r="G100" s="2668"/>
      <c r="H100" s="2668"/>
      <c r="I100" s="2668"/>
      <c r="J100" s="2669"/>
      <c r="K100" s="241"/>
      <c r="L100" s="241"/>
    </row>
    <row r="101" spans="1:12" s="39" customFormat="1" ht="26.25" customHeight="1" thickBot="1">
      <c r="A101" s="2662" t="s">
        <v>590</v>
      </c>
      <c r="B101" s="2663"/>
      <c r="C101" s="2663"/>
      <c r="D101" s="2663"/>
      <c r="E101" s="2663"/>
      <c r="F101" s="2663"/>
      <c r="G101" s="2663"/>
      <c r="H101" s="2663"/>
      <c r="I101" s="2663"/>
      <c r="J101" s="2664"/>
      <c r="K101" s="49"/>
      <c r="L101" s="49"/>
    </row>
    <row r="102" spans="1:12" ht="15" customHeight="1">
      <c r="A102" s="2692"/>
      <c r="B102" s="16" t="s">
        <v>415</v>
      </c>
      <c r="C102" s="162" t="s">
        <v>518</v>
      </c>
      <c r="D102" s="162" t="s">
        <v>278</v>
      </c>
      <c r="E102" s="147">
        <v>0.378</v>
      </c>
      <c r="F102" s="148">
        <v>340</v>
      </c>
      <c r="G102" s="162" t="s">
        <v>293</v>
      </c>
      <c r="H102" s="162" t="s">
        <v>898</v>
      </c>
      <c r="I102" s="162" t="s">
        <v>907</v>
      </c>
      <c r="J102" s="653">
        <f>Fankoil!H75</f>
        <v>55257.959094750731</v>
      </c>
      <c r="K102" s="44"/>
      <c r="L102" s="44"/>
    </row>
    <row r="103" spans="1:12" ht="15" customHeight="1">
      <c r="A103" s="2693"/>
      <c r="B103" s="4" t="s">
        <v>416</v>
      </c>
      <c r="C103" s="163" t="s">
        <v>519</v>
      </c>
      <c r="D103" s="163" t="s">
        <v>280</v>
      </c>
      <c r="E103" s="149">
        <v>0.53300000000000003</v>
      </c>
      <c r="F103" s="150">
        <v>510</v>
      </c>
      <c r="G103" s="163" t="s">
        <v>291</v>
      </c>
      <c r="H103" s="163" t="s">
        <v>899</v>
      </c>
      <c r="I103" s="163" t="s">
        <v>908</v>
      </c>
      <c r="J103" s="654">
        <f>Fankoil!H76</f>
        <v>59204.956172947204</v>
      </c>
      <c r="K103" s="44"/>
      <c r="L103" s="44"/>
    </row>
    <row r="104" spans="1:12" ht="15" customHeight="1">
      <c r="A104" s="2693"/>
      <c r="B104" s="4" t="s">
        <v>417</v>
      </c>
      <c r="C104" s="163" t="s">
        <v>88</v>
      </c>
      <c r="D104" s="163" t="s">
        <v>282</v>
      </c>
      <c r="E104" s="149">
        <v>0.68799999999999994</v>
      </c>
      <c r="F104" s="150">
        <v>680</v>
      </c>
      <c r="G104" s="163" t="s">
        <v>264</v>
      </c>
      <c r="H104" s="163" t="s">
        <v>900</v>
      </c>
      <c r="I104" s="163" t="s">
        <v>909</v>
      </c>
      <c r="J104" s="654">
        <f>Fankoil!H77</f>
        <v>64467.618943875852</v>
      </c>
      <c r="K104" s="44"/>
      <c r="L104" s="44"/>
    </row>
    <row r="105" spans="1:12" ht="15" customHeight="1">
      <c r="A105" s="2693"/>
      <c r="B105" s="4" t="s">
        <v>418</v>
      </c>
      <c r="C105" s="163" t="s">
        <v>102</v>
      </c>
      <c r="D105" s="163" t="s">
        <v>284</v>
      </c>
      <c r="E105" s="149">
        <v>0.79100000000000004</v>
      </c>
      <c r="F105" s="150">
        <v>850</v>
      </c>
      <c r="G105" s="163" t="s">
        <v>273</v>
      </c>
      <c r="H105" s="163" t="s">
        <v>900</v>
      </c>
      <c r="I105" s="163" t="s">
        <v>909</v>
      </c>
      <c r="J105" s="654">
        <f>Fankoil!H78</f>
        <v>69730.2817148045</v>
      </c>
      <c r="K105" s="44"/>
      <c r="L105" s="44"/>
    </row>
    <row r="106" spans="1:12" ht="15" customHeight="1">
      <c r="A106" s="2693"/>
      <c r="B106" s="4" t="s">
        <v>419</v>
      </c>
      <c r="C106" s="163" t="s">
        <v>285</v>
      </c>
      <c r="D106" s="163" t="s">
        <v>279</v>
      </c>
      <c r="E106" s="149">
        <v>0.998</v>
      </c>
      <c r="F106" s="150">
        <v>1020</v>
      </c>
      <c r="G106" s="163" t="s">
        <v>265</v>
      </c>
      <c r="H106" s="163" t="s">
        <v>901</v>
      </c>
      <c r="I106" s="163" t="s">
        <v>220</v>
      </c>
      <c r="J106" s="654">
        <f>Fankoil!H79</f>
        <v>76966.443024831387</v>
      </c>
      <c r="K106" s="44"/>
      <c r="L106" s="44"/>
    </row>
    <row r="107" spans="1:12" ht="15" customHeight="1">
      <c r="A107" s="2693"/>
      <c r="B107" s="4" t="s">
        <v>420</v>
      </c>
      <c r="C107" s="163" t="s">
        <v>98</v>
      </c>
      <c r="D107" s="163" t="s">
        <v>289</v>
      </c>
      <c r="E107" s="149">
        <v>1.41</v>
      </c>
      <c r="F107" s="150">
        <v>1360</v>
      </c>
      <c r="G107" s="163" t="s">
        <v>265</v>
      </c>
      <c r="H107" s="163" t="s">
        <v>902</v>
      </c>
      <c r="I107" s="163" t="s">
        <v>910</v>
      </c>
      <c r="J107" s="654">
        <f>Fankoil!H80</f>
        <v>106568.921111305</v>
      </c>
      <c r="K107" s="44"/>
      <c r="L107" s="44"/>
    </row>
    <row r="108" spans="1:12" ht="15" customHeight="1">
      <c r="A108" s="2693"/>
      <c r="B108" s="4" t="s">
        <v>421</v>
      </c>
      <c r="C108" s="163" t="s">
        <v>520</v>
      </c>
      <c r="D108" s="163" t="s">
        <v>290</v>
      </c>
      <c r="E108" s="149">
        <v>1.548</v>
      </c>
      <c r="F108" s="150">
        <v>1700</v>
      </c>
      <c r="G108" s="163" t="s">
        <v>265</v>
      </c>
      <c r="H108" s="163" t="s">
        <v>903</v>
      </c>
      <c r="I108" s="163" t="s">
        <v>911</v>
      </c>
      <c r="J108" s="654">
        <f>Fankoil!H81</f>
        <v>111173.75103586755</v>
      </c>
      <c r="K108" s="44"/>
      <c r="L108" s="44"/>
    </row>
    <row r="109" spans="1:12" ht="15" customHeight="1">
      <c r="A109" s="2693"/>
      <c r="B109" s="4" t="s">
        <v>422</v>
      </c>
      <c r="C109" s="163" t="s">
        <v>281</v>
      </c>
      <c r="D109" s="163" t="s">
        <v>521</v>
      </c>
      <c r="E109" s="149">
        <v>1.8919999999999999</v>
      </c>
      <c r="F109" s="150">
        <v>2040</v>
      </c>
      <c r="G109" s="163" t="s">
        <v>274</v>
      </c>
      <c r="H109" s="163" t="s">
        <v>904</v>
      </c>
      <c r="I109" s="163" t="s">
        <v>912</v>
      </c>
      <c r="J109" s="654">
        <f>Fankoil!H82</f>
        <v>126303.9065022874</v>
      </c>
      <c r="K109" s="44"/>
      <c r="L109" s="44"/>
    </row>
    <row r="110" spans="1:12" ht="15" customHeight="1" thickBot="1">
      <c r="A110" s="2694"/>
      <c r="B110" s="11" t="s">
        <v>423</v>
      </c>
      <c r="C110" s="164" t="s">
        <v>522</v>
      </c>
      <c r="D110" s="164" t="s">
        <v>339</v>
      </c>
      <c r="E110" s="151">
        <v>2.15</v>
      </c>
      <c r="F110" s="152">
        <v>2380</v>
      </c>
      <c r="G110" s="164" t="s">
        <v>267</v>
      </c>
      <c r="H110" s="164" t="s">
        <v>905</v>
      </c>
      <c r="I110" s="164" t="s">
        <v>913</v>
      </c>
      <c r="J110" s="655">
        <f>Fankoil!H83</f>
        <v>135513.5663514125</v>
      </c>
      <c r="K110" s="44"/>
      <c r="L110" s="44"/>
    </row>
    <row r="111" spans="1:12" s="652" customFormat="1" ht="27" customHeight="1" thickBot="1">
      <c r="A111" s="2667" t="s">
        <v>543</v>
      </c>
      <c r="B111" s="2668"/>
      <c r="C111" s="2668"/>
      <c r="D111" s="2668"/>
      <c r="E111" s="2668"/>
      <c r="F111" s="2668"/>
      <c r="G111" s="2668"/>
      <c r="H111" s="2668"/>
      <c r="I111" s="2668"/>
      <c r="J111" s="2669"/>
      <c r="K111" s="241"/>
      <c r="L111" s="241"/>
    </row>
    <row r="112" spans="1:12" s="39" customFormat="1" ht="26.25" customHeight="1" thickBot="1">
      <c r="A112" s="2662" t="s">
        <v>587</v>
      </c>
      <c r="B112" s="2663"/>
      <c r="C112" s="2663"/>
      <c r="D112" s="2663"/>
      <c r="E112" s="2663"/>
      <c r="F112" s="2663"/>
      <c r="G112" s="2663"/>
      <c r="H112" s="2663"/>
      <c r="I112" s="2663"/>
      <c r="J112" s="2664"/>
      <c r="K112" s="49"/>
      <c r="L112" s="49"/>
    </row>
    <row r="113" spans="1:12" s="39" customFormat="1" ht="15" customHeight="1">
      <c r="A113" s="15"/>
      <c r="B113" s="16" t="s">
        <v>390</v>
      </c>
      <c r="C113" s="162" t="s">
        <v>914</v>
      </c>
      <c r="D113" s="162" t="s">
        <v>294</v>
      </c>
      <c r="E113" s="162" t="s">
        <v>917</v>
      </c>
      <c r="F113" s="162" t="s">
        <v>924</v>
      </c>
      <c r="G113" s="162" t="s">
        <v>293</v>
      </c>
      <c r="H113" s="162" t="s">
        <v>296</v>
      </c>
      <c r="I113" s="162" t="s">
        <v>276</v>
      </c>
      <c r="J113" s="653">
        <f>Fankoil!H85</f>
        <v>105358.50867399141</v>
      </c>
      <c r="K113" s="77"/>
      <c r="L113" s="77"/>
    </row>
    <row r="114" spans="1:12" s="39" customFormat="1" ht="15" customHeight="1">
      <c r="A114" s="3"/>
      <c r="B114" s="4" t="s">
        <v>391</v>
      </c>
      <c r="C114" s="163" t="s">
        <v>297</v>
      </c>
      <c r="D114" s="163" t="s">
        <v>915</v>
      </c>
      <c r="E114" s="163" t="s">
        <v>918</v>
      </c>
      <c r="F114" s="163" t="s">
        <v>925</v>
      </c>
      <c r="G114" s="163" t="s">
        <v>262</v>
      </c>
      <c r="H114" s="163" t="s">
        <v>296</v>
      </c>
      <c r="I114" s="163" t="s">
        <v>277</v>
      </c>
      <c r="J114" s="654">
        <f>Fankoil!H86</f>
        <v>114041.90224602364</v>
      </c>
      <c r="K114" s="77"/>
      <c r="L114" s="77"/>
    </row>
    <row r="115" spans="1:12" s="39" customFormat="1" ht="15" customHeight="1">
      <c r="A115" s="3"/>
      <c r="B115" s="4" t="s">
        <v>392</v>
      </c>
      <c r="C115" s="163" t="s">
        <v>286</v>
      </c>
      <c r="D115" s="163" t="s">
        <v>266</v>
      </c>
      <c r="E115" s="163" t="s">
        <v>919</v>
      </c>
      <c r="F115" s="163" t="s">
        <v>926</v>
      </c>
      <c r="G115" s="163" t="s">
        <v>291</v>
      </c>
      <c r="H115" s="163" t="s">
        <v>296</v>
      </c>
      <c r="I115" s="163" t="s">
        <v>277</v>
      </c>
      <c r="J115" s="654">
        <f>Fankoil!H87</f>
        <v>118094.15257963871</v>
      </c>
      <c r="K115" s="77"/>
      <c r="L115" s="77"/>
    </row>
    <row r="116" spans="1:12" s="39" customFormat="1" ht="15" customHeight="1">
      <c r="A116" s="3"/>
      <c r="B116" s="4" t="s">
        <v>393</v>
      </c>
      <c r="C116" s="163" t="s">
        <v>263</v>
      </c>
      <c r="D116" s="163" t="s">
        <v>299</v>
      </c>
      <c r="E116" s="163" t="s">
        <v>920</v>
      </c>
      <c r="F116" s="163" t="s">
        <v>927</v>
      </c>
      <c r="G116" s="163" t="s">
        <v>264</v>
      </c>
      <c r="H116" s="163" t="s">
        <v>296</v>
      </c>
      <c r="I116" s="163" t="s">
        <v>301</v>
      </c>
      <c r="J116" s="654">
        <f>Fankoil!H88</f>
        <v>126777.54615167098</v>
      </c>
      <c r="K116" s="77"/>
      <c r="L116" s="77"/>
    </row>
    <row r="117" spans="1:12" s="39" customFormat="1" ht="15" customHeight="1">
      <c r="A117" s="3"/>
      <c r="B117" s="4" t="s">
        <v>394</v>
      </c>
      <c r="C117" s="163" t="s">
        <v>302</v>
      </c>
      <c r="D117" s="163" t="s">
        <v>916</v>
      </c>
      <c r="E117" s="163" t="s">
        <v>921</v>
      </c>
      <c r="F117" s="163" t="s">
        <v>928</v>
      </c>
      <c r="G117" s="163" t="s">
        <v>265</v>
      </c>
      <c r="H117" s="163" t="s">
        <v>303</v>
      </c>
      <c r="I117" s="163" t="s">
        <v>304</v>
      </c>
      <c r="J117" s="654">
        <f>Fankoil!H89</f>
        <v>159195.54882059139</v>
      </c>
      <c r="K117" s="77"/>
      <c r="L117" s="77"/>
    </row>
    <row r="118" spans="1:12" s="39" customFormat="1" ht="15" customHeight="1">
      <c r="A118" s="3"/>
      <c r="B118" s="4" t="s">
        <v>395</v>
      </c>
      <c r="C118" s="163" t="s">
        <v>305</v>
      </c>
      <c r="D118" s="163" t="s">
        <v>880</v>
      </c>
      <c r="E118" s="163" t="s">
        <v>922</v>
      </c>
      <c r="F118" s="163" t="s">
        <v>929</v>
      </c>
      <c r="G118" s="163" t="s">
        <v>603</v>
      </c>
      <c r="H118" s="163" t="s">
        <v>303</v>
      </c>
      <c r="I118" s="163" t="s">
        <v>304</v>
      </c>
      <c r="J118" s="654">
        <f>Fankoil!H90</f>
        <v>173667.87144064513</v>
      </c>
      <c r="K118" s="77"/>
      <c r="L118" s="77"/>
    </row>
    <row r="119" spans="1:12" s="39" customFormat="1" ht="15" customHeight="1" thickBot="1">
      <c r="A119" s="10"/>
      <c r="B119" s="11" t="s">
        <v>396</v>
      </c>
      <c r="C119" s="164" t="s">
        <v>306</v>
      </c>
      <c r="D119" s="164" t="s">
        <v>318</v>
      </c>
      <c r="E119" s="164" t="s">
        <v>923</v>
      </c>
      <c r="F119" s="164" t="s">
        <v>930</v>
      </c>
      <c r="G119" s="164" t="s">
        <v>269</v>
      </c>
      <c r="H119" s="164" t="s">
        <v>303</v>
      </c>
      <c r="I119" s="164" t="s">
        <v>304</v>
      </c>
      <c r="J119" s="655">
        <f>Fankoil!H91</f>
        <v>186403.51534629249</v>
      </c>
      <c r="K119" s="77"/>
      <c r="L119" s="77"/>
    </row>
    <row r="120" spans="1:12" s="652" customFormat="1" ht="27" customHeight="1" thickBot="1">
      <c r="A120" s="2667" t="s">
        <v>543</v>
      </c>
      <c r="B120" s="2668"/>
      <c r="C120" s="2668"/>
      <c r="D120" s="2668"/>
      <c r="E120" s="2668"/>
      <c r="F120" s="2668"/>
      <c r="G120" s="2668"/>
      <c r="H120" s="2668"/>
      <c r="I120" s="2668"/>
      <c r="J120" s="2669"/>
      <c r="K120" s="241"/>
      <c r="L120" s="241"/>
    </row>
    <row r="121" spans="1:12" s="39" customFormat="1" ht="26.25" customHeight="1" thickBot="1">
      <c r="A121" s="2689" t="s">
        <v>5</v>
      </c>
      <c r="B121" s="2690"/>
      <c r="C121" s="2690"/>
      <c r="D121" s="2690"/>
      <c r="E121" s="2690"/>
      <c r="F121" s="2690"/>
      <c r="G121" s="2690"/>
      <c r="H121" s="2690"/>
      <c r="I121" s="2690"/>
      <c r="J121" s="2691"/>
      <c r="K121" s="49"/>
      <c r="L121" s="49"/>
    </row>
    <row r="122" spans="1:12" ht="18" customHeight="1">
      <c r="A122" s="20"/>
      <c r="B122" s="92" t="s">
        <v>309</v>
      </c>
      <c r="C122" s="2673" t="s">
        <v>186</v>
      </c>
      <c r="D122" s="2673"/>
      <c r="E122" s="2673"/>
      <c r="F122" s="2673"/>
      <c r="G122" s="2673"/>
      <c r="H122" s="2673"/>
      <c r="I122" s="2673"/>
      <c r="J122" s="653">
        <f>Fankoil!H93</f>
        <v>3289.1642318304002</v>
      </c>
      <c r="K122" s="44"/>
      <c r="L122" s="44"/>
    </row>
    <row r="123" spans="1:12" ht="18" customHeight="1">
      <c r="A123" s="13"/>
      <c r="B123" s="93" t="s">
        <v>315</v>
      </c>
      <c r="C123" s="2665" t="s">
        <v>187</v>
      </c>
      <c r="D123" s="2665"/>
      <c r="E123" s="2665"/>
      <c r="F123" s="2665"/>
      <c r="G123" s="2665"/>
      <c r="H123" s="2665"/>
      <c r="I123" s="2665"/>
      <c r="J123" s="654">
        <f>Fankoil!H94</f>
        <v>38812.13793559873</v>
      </c>
      <c r="K123" s="44"/>
      <c r="L123" s="44"/>
    </row>
    <row r="124" spans="1:12" ht="18" customHeight="1">
      <c r="A124" s="13"/>
      <c r="B124" s="93" t="s">
        <v>308</v>
      </c>
      <c r="C124" s="2665" t="s">
        <v>188</v>
      </c>
      <c r="D124" s="2665"/>
      <c r="E124" s="2665"/>
      <c r="F124" s="2665"/>
      <c r="G124" s="2665"/>
      <c r="H124" s="2665"/>
      <c r="I124" s="2665"/>
      <c r="J124" s="654">
        <f>Fankoil!H95</f>
        <v>31575.97662557185</v>
      </c>
      <c r="K124" s="44"/>
      <c r="L124" s="44"/>
    </row>
    <row r="125" spans="1:12" ht="18" customHeight="1">
      <c r="A125" s="13"/>
      <c r="B125" s="93" t="s">
        <v>376</v>
      </c>
      <c r="C125" s="2665" t="s">
        <v>189</v>
      </c>
      <c r="D125" s="2665"/>
      <c r="E125" s="2665"/>
      <c r="F125" s="2665"/>
      <c r="G125" s="2665"/>
      <c r="H125" s="2665"/>
      <c r="I125" s="2665"/>
      <c r="J125" s="654">
        <f>Fankoil!H96</f>
        <v>3289.1642318304002</v>
      </c>
      <c r="K125" s="44"/>
      <c r="L125" s="44"/>
    </row>
    <row r="126" spans="1:12" s="38" customFormat="1" ht="18" customHeight="1">
      <c r="A126" s="237"/>
      <c r="B126" s="98">
        <v>201680490996</v>
      </c>
      <c r="C126" s="2665" t="s">
        <v>540</v>
      </c>
      <c r="D126" s="2665"/>
      <c r="E126" s="2665"/>
      <c r="F126" s="2665"/>
      <c r="G126" s="2665"/>
      <c r="H126" s="2665"/>
      <c r="I126" s="2665"/>
      <c r="J126" s="654">
        <f>Fankoil!H97</f>
        <v>49337.463477456011</v>
      </c>
      <c r="K126" s="44"/>
      <c r="L126" s="44"/>
    </row>
    <row r="127" spans="1:12" ht="18" customHeight="1">
      <c r="A127" s="13"/>
      <c r="B127" s="93" t="s">
        <v>377</v>
      </c>
      <c r="C127" s="2665" t="s">
        <v>540</v>
      </c>
      <c r="D127" s="2665"/>
      <c r="E127" s="2665"/>
      <c r="F127" s="2665"/>
      <c r="G127" s="2665"/>
      <c r="H127" s="2665"/>
      <c r="I127" s="2665"/>
      <c r="J127" s="654">
        <f>Fankoil!H98</f>
        <v>49337.463477456011</v>
      </c>
      <c r="K127" s="44"/>
      <c r="L127" s="44"/>
    </row>
    <row r="128" spans="1:12" ht="18" customHeight="1">
      <c r="A128" s="13"/>
      <c r="B128" s="93" t="s">
        <v>207</v>
      </c>
      <c r="C128" s="2665" t="s">
        <v>208</v>
      </c>
      <c r="D128" s="2665"/>
      <c r="E128" s="2665"/>
      <c r="F128" s="2665"/>
      <c r="G128" s="2665"/>
      <c r="H128" s="2665"/>
      <c r="I128" s="2665"/>
      <c r="J128" s="654">
        <f>Fankoil!H99</f>
        <v>15130.155466419843</v>
      </c>
      <c r="K128" s="44"/>
      <c r="L128" s="44"/>
    </row>
    <row r="129" spans="1:12" ht="18" customHeight="1">
      <c r="A129" s="13"/>
      <c r="B129" s="93" t="s">
        <v>366</v>
      </c>
      <c r="C129" s="2665" t="s">
        <v>190</v>
      </c>
      <c r="D129" s="2665"/>
      <c r="E129" s="2665"/>
      <c r="F129" s="2665"/>
      <c r="G129" s="2665"/>
      <c r="H129" s="2665"/>
      <c r="I129" s="2665"/>
      <c r="J129" s="654">
        <f>Fankoil!H100</f>
        <v>9209.6598491251243</v>
      </c>
      <c r="K129" s="44"/>
      <c r="L129" s="44"/>
    </row>
    <row r="130" spans="1:12" ht="24" customHeight="1">
      <c r="A130" s="13"/>
      <c r="B130" s="93" t="s">
        <v>335</v>
      </c>
      <c r="C130" s="2666" t="s">
        <v>191</v>
      </c>
      <c r="D130" s="2666"/>
      <c r="E130" s="2666"/>
      <c r="F130" s="2666"/>
      <c r="G130" s="2666"/>
      <c r="H130" s="2666"/>
      <c r="I130" s="2666"/>
      <c r="J130" s="654">
        <f>Fankoil!H101</f>
        <v>18419.319698250249</v>
      </c>
      <c r="K130" s="44"/>
      <c r="L130" s="44"/>
    </row>
    <row r="131" spans="1:12" ht="18" customHeight="1">
      <c r="A131" s="13"/>
      <c r="B131" s="93" t="s">
        <v>193</v>
      </c>
      <c r="C131" s="2666" t="s">
        <v>744</v>
      </c>
      <c r="D131" s="2666"/>
      <c r="E131" s="2666"/>
      <c r="F131" s="2666"/>
      <c r="G131" s="2666"/>
      <c r="H131" s="2666"/>
      <c r="I131" s="2666"/>
      <c r="J131" s="654">
        <f>Fankoil!H102</f>
        <v>16445.821159152005</v>
      </c>
      <c r="K131" s="44"/>
      <c r="L131" s="44"/>
    </row>
    <row r="132" spans="1:12" ht="24" customHeight="1">
      <c r="A132" s="238"/>
      <c r="B132" s="95" t="s">
        <v>367</v>
      </c>
      <c r="C132" s="2666" t="s">
        <v>792</v>
      </c>
      <c r="D132" s="2666"/>
      <c r="E132" s="2666"/>
      <c r="F132" s="2666"/>
      <c r="G132" s="2666"/>
      <c r="H132" s="2666"/>
      <c r="I132" s="2666"/>
      <c r="J132" s="654">
        <f>Fankoil!H103</f>
        <v>16445.821159152005</v>
      </c>
      <c r="K132" s="44"/>
      <c r="L132" s="44"/>
    </row>
    <row r="133" spans="1:12" ht="24" customHeight="1">
      <c r="A133" s="238"/>
      <c r="B133" s="95" t="s">
        <v>374</v>
      </c>
      <c r="C133" s="2666" t="s">
        <v>192</v>
      </c>
      <c r="D133" s="2666"/>
      <c r="E133" s="2666"/>
      <c r="F133" s="2666"/>
      <c r="G133" s="2666"/>
      <c r="H133" s="113" t="s">
        <v>959</v>
      </c>
      <c r="I133" s="2">
        <v>2.5</v>
      </c>
      <c r="J133" s="654">
        <f>Fankoil!H104</f>
        <v>35522.97370376833</v>
      </c>
      <c r="K133" s="44"/>
      <c r="L133" s="44"/>
    </row>
    <row r="134" spans="1:12" ht="33.75" customHeight="1" thickBot="1">
      <c r="A134" s="239"/>
      <c r="B134" s="94" t="s">
        <v>956</v>
      </c>
      <c r="C134" s="2661" t="s">
        <v>964</v>
      </c>
      <c r="D134" s="2661"/>
      <c r="E134" s="2661"/>
      <c r="F134" s="2661"/>
      <c r="G134" s="2661"/>
      <c r="H134" s="23" t="s">
        <v>958</v>
      </c>
      <c r="I134" s="23">
        <v>1.4</v>
      </c>
      <c r="J134" s="655">
        <f>Fankoil!H105</f>
        <v>35522.97370376833</v>
      </c>
      <c r="K134" s="44"/>
      <c r="L134" s="44"/>
    </row>
    <row r="135" spans="1:12" s="39" customFormat="1" ht="21" customHeight="1" thickBot="1">
      <c r="A135" s="2689" t="s">
        <v>684</v>
      </c>
      <c r="B135" s="2690"/>
      <c r="C135" s="2690"/>
      <c r="D135" s="2690"/>
      <c r="E135" s="2690"/>
      <c r="F135" s="2690"/>
      <c r="G135" s="2690"/>
      <c r="H135" s="2690"/>
      <c r="I135" s="2690"/>
      <c r="J135" s="2691"/>
      <c r="K135" s="72"/>
      <c r="L135" s="72"/>
    </row>
    <row r="136" spans="1:12" ht="18" customHeight="1" thickBot="1">
      <c r="A136" s="2662" t="s">
        <v>6</v>
      </c>
      <c r="B136" s="2663"/>
      <c r="C136" s="2663"/>
      <c r="D136" s="2663"/>
      <c r="E136" s="2663"/>
      <c r="F136" s="2663"/>
      <c r="G136" s="2663"/>
      <c r="H136" s="2663"/>
      <c r="I136" s="2663"/>
      <c r="J136" s="2664"/>
      <c r="K136" s="73"/>
      <c r="L136" s="71"/>
    </row>
    <row r="137" spans="1:12" s="39" customFormat="1" ht="12.75" customHeight="1">
      <c r="A137" s="20"/>
      <c r="B137" s="92" t="s">
        <v>745</v>
      </c>
      <c r="C137" s="9">
        <v>1.1499999999999999</v>
      </c>
      <c r="D137" s="9">
        <v>2.54</v>
      </c>
      <c r="E137" s="9">
        <v>0.19800000000000001</v>
      </c>
      <c r="F137" s="9">
        <v>18.3</v>
      </c>
      <c r="G137" s="9">
        <v>26</v>
      </c>
      <c r="H137" s="9" t="s">
        <v>890</v>
      </c>
      <c r="I137" s="9">
        <v>22.5</v>
      </c>
      <c r="J137" s="653">
        <f>Fankoil!H107</f>
        <v>80913.440103027868</v>
      </c>
      <c r="K137" s="73"/>
      <c r="L137" s="44"/>
    </row>
    <row r="138" spans="1:12" s="39" customFormat="1" ht="12.75" customHeight="1">
      <c r="A138" s="13" t="s">
        <v>685</v>
      </c>
      <c r="B138" s="93" t="s">
        <v>746</v>
      </c>
      <c r="C138" s="2">
        <v>1.87</v>
      </c>
      <c r="D138" s="2">
        <v>4.17</v>
      </c>
      <c r="E138" s="2">
        <v>0.32200000000000001</v>
      </c>
      <c r="F138" s="2">
        <v>10.1</v>
      </c>
      <c r="G138" s="2">
        <v>30</v>
      </c>
      <c r="H138" s="2" t="s">
        <v>890</v>
      </c>
      <c r="I138" s="2">
        <v>22.5</v>
      </c>
      <c r="J138" s="654">
        <f>Fankoil!H108</f>
        <v>88149.601413054741</v>
      </c>
      <c r="K138" s="73"/>
      <c r="L138" s="44"/>
    </row>
    <row r="139" spans="1:12" s="39" customFormat="1" ht="12.75" customHeight="1">
      <c r="A139" s="13"/>
      <c r="B139" s="93" t="s">
        <v>747</v>
      </c>
      <c r="C139" s="2">
        <v>2.5299999999999998</v>
      </c>
      <c r="D139" s="2">
        <v>5.64</v>
      </c>
      <c r="E139" s="2">
        <v>0.435</v>
      </c>
      <c r="F139" s="2">
        <v>14.2</v>
      </c>
      <c r="G139" s="2">
        <v>32</v>
      </c>
      <c r="H139" s="2" t="s">
        <v>891</v>
      </c>
      <c r="I139" s="2">
        <v>26</v>
      </c>
      <c r="J139" s="654">
        <f>Fankoil!H109</f>
        <v>93412.264183983381</v>
      </c>
      <c r="K139" s="73"/>
      <c r="L139" s="44"/>
    </row>
    <row r="140" spans="1:12" s="39" customFormat="1" ht="12.75" customHeight="1">
      <c r="A140" s="13"/>
      <c r="B140" s="93" t="s">
        <v>748</v>
      </c>
      <c r="C140" s="2">
        <v>3.27</v>
      </c>
      <c r="D140" s="2">
        <v>7.22</v>
      </c>
      <c r="E140" s="2">
        <v>0.56200000000000006</v>
      </c>
      <c r="F140" s="2">
        <v>26.3</v>
      </c>
      <c r="G140" s="2">
        <v>34</v>
      </c>
      <c r="H140" s="2" t="s">
        <v>891</v>
      </c>
      <c r="I140" s="2">
        <v>26</v>
      </c>
      <c r="J140" s="654">
        <f>Fankoil!H110</f>
        <v>101306.25834037636</v>
      </c>
      <c r="K140" s="73"/>
      <c r="L140" s="44"/>
    </row>
    <row r="141" spans="1:12" s="39" customFormat="1" ht="12.75" customHeight="1">
      <c r="A141" s="13"/>
      <c r="B141" s="93" t="s">
        <v>749</v>
      </c>
      <c r="C141" s="2">
        <v>3.97</v>
      </c>
      <c r="D141" s="2">
        <v>8.85</v>
      </c>
      <c r="E141" s="2">
        <v>0.68300000000000005</v>
      </c>
      <c r="F141" s="2">
        <v>23.1</v>
      </c>
      <c r="G141" s="2">
        <v>36</v>
      </c>
      <c r="H141" s="2" t="s">
        <v>892</v>
      </c>
      <c r="I141" s="2">
        <v>32.5</v>
      </c>
      <c r="J141" s="654">
        <f>Fankoil!H111</f>
        <v>107226.75395767107</v>
      </c>
      <c r="K141" s="73"/>
      <c r="L141" s="44"/>
    </row>
    <row r="142" spans="1:12" s="39" customFormat="1" ht="12.75" customHeight="1">
      <c r="A142" s="13" t="s">
        <v>320</v>
      </c>
      <c r="B142" s="93" t="s">
        <v>750</v>
      </c>
      <c r="C142" s="2">
        <v>4.8499999999999996</v>
      </c>
      <c r="D142" s="2">
        <v>10.28</v>
      </c>
      <c r="E142" s="2">
        <v>0.83399999999999996</v>
      </c>
      <c r="F142" s="2">
        <v>20</v>
      </c>
      <c r="G142" s="2">
        <v>38</v>
      </c>
      <c r="H142" s="2" t="s">
        <v>892</v>
      </c>
      <c r="I142" s="2">
        <v>32.5</v>
      </c>
      <c r="J142" s="654">
        <f>Fankoil!H112</f>
        <v>113805.08242133188</v>
      </c>
      <c r="K142" s="73"/>
      <c r="L142" s="44"/>
    </row>
    <row r="143" spans="1:12" ht="12.75" customHeight="1">
      <c r="A143" s="13"/>
      <c r="B143" s="93" t="s">
        <v>751</v>
      </c>
      <c r="C143" s="2">
        <v>5.64</v>
      </c>
      <c r="D143" s="2">
        <v>12.24</v>
      </c>
      <c r="E143" s="2">
        <v>0.97</v>
      </c>
      <c r="F143" s="2">
        <v>11.4</v>
      </c>
      <c r="G143" s="2">
        <v>39</v>
      </c>
      <c r="H143" s="2" t="s">
        <v>893</v>
      </c>
      <c r="I143" s="2">
        <v>39</v>
      </c>
      <c r="J143" s="654">
        <f>Fankoil!H113</f>
        <v>121699.07657772483</v>
      </c>
      <c r="K143" s="73"/>
      <c r="L143" s="44"/>
    </row>
    <row r="144" spans="1:12" ht="12.75" customHeight="1">
      <c r="A144" s="13"/>
      <c r="B144" s="93" t="s">
        <v>752</v>
      </c>
      <c r="C144" s="2">
        <v>6.52</v>
      </c>
      <c r="D144" s="2">
        <v>15.35</v>
      </c>
      <c r="E144" s="2">
        <v>1.121</v>
      </c>
      <c r="F144" s="2">
        <v>21</v>
      </c>
      <c r="G144" s="2">
        <v>40</v>
      </c>
      <c r="H144" s="2" t="s">
        <v>893</v>
      </c>
      <c r="I144" s="2">
        <v>39</v>
      </c>
      <c r="J144" s="654">
        <f>Fankoil!H114</f>
        <v>130908.73642684992</v>
      </c>
      <c r="K144" s="73"/>
      <c r="L144" s="44"/>
    </row>
    <row r="145" spans="1:12" ht="12.75" customHeight="1" thickBot="1">
      <c r="A145" s="21"/>
      <c r="B145" s="94" t="s">
        <v>753</v>
      </c>
      <c r="C145" s="23">
        <v>7.85</v>
      </c>
      <c r="D145" s="23">
        <v>18.2</v>
      </c>
      <c r="E145" s="23">
        <v>1.35</v>
      </c>
      <c r="F145" s="23">
        <v>24.3</v>
      </c>
      <c r="G145" s="23">
        <v>42</v>
      </c>
      <c r="H145" s="23" t="s">
        <v>893</v>
      </c>
      <c r="I145" s="23">
        <v>39</v>
      </c>
      <c r="J145" s="655">
        <f>Fankoil!H115</f>
        <v>138802.73058324293</v>
      </c>
      <c r="K145" s="73"/>
      <c r="L145" s="44"/>
    </row>
    <row r="146" spans="1:12" s="652" customFormat="1" ht="27" customHeight="1" thickBot="1">
      <c r="A146" s="2667" t="s">
        <v>321</v>
      </c>
      <c r="B146" s="2668"/>
      <c r="C146" s="2668"/>
      <c r="D146" s="2668"/>
      <c r="E146" s="2668"/>
      <c r="F146" s="2668"/>
      <c r="G146" s="2668"/>
      <c r="H146" s="2668"/>
      <c r="I146" s="2668"/>
      <c r="J146" s="2669"/>
      <c r="K146" s="71"/>
      <c r="L146" s="241"/>
    </row>
    <row r="147" spans="1:12" ht="18" customHeight="1" thickBot="1">
      <c r="A147" s="2662" t="s">
        <v>7</v>
      </c>
      <c r="B147" s="2663"/>
      <c r="C147" s="2663"/>
      <c r="D147" s="2663"/>
      <c r="E147" s="2663"/>
      <c r="F147" s="2663"/>
      <c r="G147" s="2663"/>
      <c r="H147" s="2663"/>
      <c r="I147" s="2663"/>
      <c r="J147" s="2664"/>
      <c r="K147" s="73"/>
      <c r="L147" s="71"/>
    </row>
    <row r="148" spans="1:12" s="39" customFormat="1" ht="12.75" customHeight="1">
      <c r="A148" s="20"/>
      <c r="B148" s="92" t="s">
        <v>754</v>
      </c>
      <c r="C148" s="9">
        <v>1.1499999999999999</v>
      </c>
      <c r="D148" s="9">
        <v>2.54</v>
      </c>
      <c r="E148" s="9">
        <v>0.19800000000000001</v>
      </c>
      <c r="F148" s="9">
        <v>18.3</v>
      </c>
      <c r="G148" s="9">
        <v>26</v>
      </c>
      <c r="H148" s="9" t="s">
        <v>890</v>
      </c>
      <c r="I148" s="9">
        <v>22.5</v>
      </c>
      <c r="J148" s="100">
        <f>Fankoil!H117</f>
        <v>82886.938642126101</v>
      </c>
      <c r="K148" s="73"/>
      <c r="L148" s="44"/>
    </row>
    <row r="149" spans="1:12" s="39" customFormat="1" ht="12.75" customHeight="1">
      <c r="A149" s="13"/>
      <c r="B149" s="93" t="s">
        <v>755</v>
      </c>
      <c r="C149" s="2">
        <v>1.87</v>
      </c>
      <c r="D149" s="2">
        <v>4.17</v>
      </c>
      <c r="E149" s="2">
        <v>0.32200000000000001</v>
      </c>
      <c r="F149" s="2">
        <v>10.1</v>
      </c>
      <c r="G149" s="2">
        <v>30</v>
      </c>
      <c r="H149" s="2" t="s">
        <v>890</v>
      </c>
      <c r="I149" s="2">
        <v>22.5</v>
      </c>
      <c r="J149" s="101">
        <f>Fankoil!H118</f>
        <v>91438.765644885134</v>
      </c>
      <c r="K149" s="73"/>
      <c r="L149" s="44"/>
    </row>
    <row r="150" spans="1:12" s="39" customFormat="1" ht="12.75" customHeight="1">
      <c r="A150" s="13"/>
      <c r="B150" s="93" t="s">
        <v>756</v>
      </c>
      <c r="C150" s="2">
        <v>2.5299999999999998</v>
      </c>
      <c r="D150" s="2">
        <v>5.64</v>
      </c>
      <c r="E150" s="2">
        <v>0.435</v>
      </c>
      <c r="F150" s="2">
        <v>14.2</v>
      </c>
      <c r="G150" s="2">
        <v>32</v>
      </c>
      <c r="H150" s="2" t="s">
        <v>891</v>
      </c>
      <c r="I150" s="2">
        <v>26</v>
      </c>
      <c r="J150" s="101">
        <f>Fankoil!H119</f>
        <v>96701.428415813789</v>
      </c>
      <c r="K150" s="73"/>
      <c r="L150" s="44"/>
    </row>
    <row r="151" spans="1:12" s="39" customFormat="1" ht="12.75" customHeight="1">
      <c r="A151" s="13"/>
      <c r="B151" s="93" t="s">
        <v>757</v>
      </c>
      <c r="C151" s="2">
        <v>3.27</v>
      </c>
      <c r="D151" s="2">
        <v>7.22</v>
      </c>
      <c r="E151" s="2">
        <v>0.56200000000000006</v>
      </c>
      <c r="F151" s="2">
        <v>26.3</v>
      </c>
      <c r="G151" s="2">
        <v>34</v>
      </c>
      <c r="H151" s="2" t="s">
        <v>891</v>
      </c>
      <c r="I151" s="2">
        <v>26</v>
      </c>
      <c r="J151" s="101">
        <f>Fankoil!H120</f>
        <v>104595.42257220673</v>
      </c>
      <c r="K151" s="73"/>
      <c r="L151" s="44"/>
    </row>
    <row r="152" spans="1:12" s="39" customFormat="1" ht="12.75" customHeight="1">
      <c r="A152" s="13"/>
      <c r="B152" s="93" t="s">
        <v>758</v>
      </c>
      <c r="C152" s="2">
        <v>3.97</v>
      </c>
      <c r="D152" s="2">
        <v>8.85</v>
      </c>
      <c r="E152" s="2">
        <v>0.68300000000000005</v>
      </c>
      <c r="F152" s="2">
        <v>23.1</v>
      </c>
      <c r="G152" s="2">
        <v>36</v>
      </c>
      <c r="H152" s="2" t="s">
        <v>892</v>
      </c>
      <c r="I152" s="2">
        <v>32.5</v>
      </c>
      <c r="J152" s="101">
        <f>Fankoil!H121</f>
        <v>108542.41965040323</v>
      </c>
      <c r="K152" s="73"/>
      <c r="L152" s="44"/>
    </row>
    <row r="153" spans="1:12" s="39" customFormat="1" ht="12.75" customHeight="1">
      <c r="A153" s="13"/>
      <c r="B153" s="93" t="s">
        <v>759</v>
      </c>
      <c r="C153" s="2">
        <v>4.8499999999999996</v>
      </c>
      <c r="D153" s="2">
        <v>10.28</v>
      </c>
      <c r="E153" s="2">
        <v>0.83399999999999996</v>
      </c>
      <c r="F153" s="2">
        <v>20</v>
      </c>
      <c r="G153" s="2">
        <v>38</v>
      </c>
      <c r="H153" s="2" t="s">
        <v>892</v>
      </c>
      <c r="I153" s="2">
        <v>32.5</v>
      </c>
      <c r="J153" s="101">
        <f>Fankoil!H122</f>
        <v>115120.74811406403</v>
      </c>
      <c r="K153" s="73"/>
      <c r="L153" s="44"/>
    </row>
    <row r="154" spans="1:12" ht="12.75" customHeight="1">
      <c r="A154" s="13"/>
      <c r="B154" s="93" t="s">
        <v>760</v>
      </c>
      <c r="C154" s="2">
        <v>5.64</v>
      </c>
      <c r="D154" s="2">
        <v>12.24</v>
      </c>
      <c r="E154" s="2">
        <v>0.97</v>
      </c>
      <c r="F154" s="2">
        <v>11.4</v>
      </c>
      <c r="G154" s="2">
        <v>39</v>
      </c>
      <c r="H154" s="2" t="s">
        <v>893</v>
      </c>
      <c r="I154" s="2">
        <v>39</v>
      </c>
      <c r="J154" s="101">
        <f>Fankoil!H123</f>
        <v>123014.74227045699</v>
      </c>
      <c r="K154" s="73"/>
      <c r="L154" s="44"/>
    </row>
    <row r="155" spans="1:12" ht="12.75" customHeight="1">
      <c r="A155" s="13"/>
      <c r="B155" s="93" t="s">
        <v>761</v>
      </c>
      <c r="C155" s="2">
        <v>6.52</v>
      </c>
      <c r="D155" s="2">
        <v>15.35</v>
      </c>
      <c r="E155" s="2">
        <v>1.121</v>
      </c>
      <c r="F155" s="2">
        <v>21</v>
      </c>
      <c r="G155" s="2">
        <v>40</v>
      </c>
      <c r="H155" s="2" t="s">
        <v>893</v>
      </c>
      <c r="I155" s="2">
        <v>39</v>
      </c>
      <c r="J155" s="101">
        <f>Fankoil!H124</f>
        <v>133540.06781231429</v>
      </c>
      <c r="K155" s="73"/>
      <c r="L155" s="44"/>
    </row>
    <row r="156" spans="1:12" ht="12.75" customHeight="1" thickBot="1">
      <c r="A156" s="21"/>
      <c r="B156" s="94" t="s">
        <v>762</v>
      </c>
      <c r="C156" s="23">
        <v>7.85</v>
      </c>
      <c r="D156" s="23">
        <v>18.2</v>
      </c>
      <c r="E156" s="23">
        <v>1.35</v>
      </c>
      <c r="F156" s="23">
        <v>24.3</v>
      </c>
      <c r="G156" s="23">
        <v>42</v>
      </c>
      <c r="H156" s="23" t="s">
        <v>893</v>
      </c>
      <c r="I156" s="23">
        <v>39</v>
      </c>
      <c r="J156" s="240">
        <f>Fankoil!H125</f>
        <v>140776.22912234114</v>
      </c>
      <c r="K156" s="73"/>
      <c r="L156" s="44"/>
    </row>
    <row r="157" spans="1:12" s="652" customFormat="1" ht="27" customHeight="1" thickBot="1">
      <c r="A157" s="2667" t="s">
        <v>321</v>
      </c>
      <c r="B157" s="2668"/>
      <c r="C157" s="2668"/>
      <c r="D157" s="2668"/>
      <c r="E157" s="2668"/>
      <c r="F157" s="2668"/>
      <c r="G157" s="2668"/>
      <c r="H157" s="2668"/>
      <c r="I157" s="2668"/>
      <c r="J157" s="2669"/>
      <c r="K157" s="71"/>
      <c r="L157" s="241"/>
    </row>
    <row r="158" spans="1:12" ht="18" customHeight="1" thickBot="1">
      <c r="A158" s="2662" t="s">
        <v>8</v>
      </c>
      <c r="B158" s="2663"/>
      <c r="C158" s="2663"/>
      <c r="D158" s="2663"/>
      <c r="E158" s="2663"/>
      <c r="F158" s="2663"/>
      <c r="G158" s="2663"/>
      <c r="H158" s="2663"/>
      <c r="I158" s="2663"/>
      <c r="J158" s="2664"/>
      <c r="K158" s="73"/>
      <c r="L158" s="71"/>
    </row>
    <row r="159" spans="1:12" s="39" customFormat="1" ht="12.75" customHeight="1">
      <c r="A159" s="20"/>
      <c r="B159" s="92" t="s">
        <v>434</v>
      </c>
      <c r="C159" s="9">
        <v>1.1499999999999999</v>
      </c>
      <c r="D159" s="9">
        <v>2.54</v>
      </c>
      <c r="E159" s="9">
        <v>0.19800000000000001</v>
      </c>
      <c r="F159" s="9">
        <v>18.3</v>
      </c>
      <c r="G159" s="9">
        <v>24</v>
      </c>
      <c r="H159" s="9" t="s">
        <v>894</v>
      </c>
      <c r="I159" s="9">
        <v>17</v>
      </c>
      <c r="J159" s="100">
        <f>Fankoil!H127</f>
        <v>67756.783175706252</v>
      </c>
      <c r="K159" s="73"/>
      <c r="L159" s="44"/>
    </row>
    <row r="160" spans="1:12" s="39" customFormat="1" ht="12.75" customHeight="1">
      <c r="A160" s="13"/>
      <c r="B160" s="93" t="s">
        <v>435</v>
      </c>
      <c r="C160" s="2">
        <v>1.87</v>
      </c>
      <c r="D160" s="2">
        <v>4.17</v>
      </c>
      <c r="E160" s="2">
        <v>0.32200000000000001</v>
      </c>
      <c r="F160" s="2">
        <v>10.1</v>
      </c>
      <c r="G160" s="2">
        <v>28</v>
      </c>
      <c r="H160" s="2" t="s">
        <v>894</v>
      </c>
      <c r="I160" s="2">
        <v>17</v>
      </c>
      <c r="J160" s="101">
        <f>Fankoil!H128</f>
        <v>72361.61310026882</v>
      </c>
      <c r="K160" s="73"/>
      <c r="L160" s="44"/>
    </row>
    <row r="161" spans="1:12" s="39" customFormat="1" ht="12.75" customHeight="1">
      <c r="A161" s="13" t="s">
        <v>322</v>
      </c>
      <c r="B161" s="93" t="s">
        <v>436</v>
      </c>
      <c r="C161" s="2">
        <v>2.5299999999999998</v>
      </c>
      <c r="D161" s="2">
        <v>5.64</v>
      </c>
      <c r="E161" s="2">
        <v>0.435</v>
      </c>
      <c r="F161" s="2">
        <v>14.2</v>
      </c>
      <c r="G161" s="2">
        <v>30</v>
      </c>
      <c r="H161" s="2" t="s">
        <v>895</v>
      </c>
      <c r="I161" s="2">
        <v>20</v>
      </c>
      <c r="J161" s="101">
        <f>Fankoil!H129</f>
        <v>80913.440103027868</v>
      </c>
      <c r="K161" s="73"/>
      <c r="L161" s="44"/>
    </row>
    <row r="162" spans="1:12" s="39" customFormat="1" ht="12.75" customHeight="1">
      <c r="A162" s="13" t="s">
        <v>323</v>
      </c>
      <c r="B162" s="93" t="s">
        <v>437</v>
      </c>
      <c r="C162" s="2">
        <v>3.27</v>
      </c>
      <c r="D162" s="2">
        <v>7.22</v>
      </c>
      <c r="E162" s="2">
        <v>0.56200000000000006</v>
      </c>
      <c r="F162" s="2">
        <v>26.3</v>
      </c>
      <c r="G162" s="2">
        <v>32</v>
      </c>
      <c r="H162" s="2" t="s">
        <v>895</v>
      </c>
      <c r="I162" s="2">
        <v>20</v>
      </c>
      <c r="J162" s="101">
        <f>Fankoil!H130</f>
        <v>87491.768566688654</v>
      </c>
      <c r="K162" s="73"/>
      <c r="L162" s="44"/>
    </row>
    <row r="163" spans="1:12" s="39" customFormat="1" ht="12.75" customHeight="1">
      <c r="A163" s="13" t="s">
        <v>324</v>
      </c>
      <c r="B163" s="93" t="s">
        <v>438</v>
      </c>
      <c r="C163" s="2">
        <v>3.97</v>
      </c>
      <c r="D163" s="2">
        <v>8.85</v>
      </c>
      <c r="E163" s="2">
        <v>0.68300000000000005</v>
      </c>
      <c r="F163" s="2">
        <v>23.1</v>
      </c>
      <c r="G163" s="2">
        <v>34</v>
      </c>
      <c r="H163" s="2" t="s">
        <v>896</v>
      </c>
      <c r="I163" s="2">
        <v>25</v>
      </c>
      <c r="J163" s="101">
        <f>Fankoil!H131</f>
        <v>91438.765644885134</v>
      </c>
      <c r="K163" s="73"/>
      <c r="L163" s="44"/>
    </row>
    <row r="164" spans="1:12" s="39" customFormat="1" ht="12.75" customHeight="1">
      <c r="A164" s="13" t="s">
        <v>325</v>
      </c>
      <c r="B164" s="93" t="s">
        <v>439</v>
      </c>
      <c r="C164" s="2">
        <v>4.8499999999999996</v>
      </c>
      <c r="D164" s="2">
        <v>10.28</v>
      </c>
      <c r="E164" s="2">
        <v>0.83399999999999996</v>
      </c>
      <c r="F164" s="2">
        <v>20</v>
      </c>
      <c r="G164" s="2">
        <v>36</v>
      </c>
      <c r="H164" s="2" t="s">
        <v>896</v>
      </c>
      <c r="I164" s="2">
        <v>25</v>
      </c>
      <c r="J164" s="101">
        <f>Fankoil!H132</f>
        <v>98674.926954912022</v>
      </c>
      <c r="K164" s="73"/>
      <c r="L164" s="44"/>
    </row>
    <row r="165" spans="1:12" ht="12.75" customHeight="1">
      <c r="A165" s="13" t="s">
        <v>326</v>
      </c>
      <c r="B165" s="93" t="s">
        <v>440</v>
      </c>
      <c r="C165" s="2">
        <v>5.64</v>
      </c>
      <c r="D165" s="2">
        <v>12.24</v>
      </c>
      <c r="E165" s="2">
        <v>0.97</v>
      </c>
      <c r="F165" s="2">
        <v>11.4</v>
      </c>
      <c r="G165" s="2">
        <v>37</v>
      </c>
      <c r="H165" s="2" t="s">
        <v>897</v>
      </c>
      <c r="I165" s="2">
        <v>32</v>
      </c>
      <c r="J165" s="101">
        <f>Fankoil!H133</f>
        <v>102621.92403310852</v>
      </c>
      <c r="K165" s="73"/>
      <c r="L165" s="44"/>
    </row>
    <row r="166" spans="1:12" ht="12.75" customHeight="1">
      <c r="A166" s="13"/>
      <c r="B166" s="93" t="s">
        <v>441</v>
      </c>
      <c r="C166" s="2">
        <v>6.52</v>
      </c>
      <c r="D166" s="2">
        <v>15.35</v>
      </c>
      <c r="E166" s="2">
        <v>1.121</v>
      </c>
      <c r="F166" s="2">
        <v>21</v>
      </c>
      <c r="G166" s="2">
        <v>38</v>
      </c>
      <c r="H166" s="2" t="s">
        <v>897</v>
      </c>
      <c r="I166" s="2">
        <v>32</v>
      </c>
      <c r="J166" s="101">
        <f>Fankoil!H134</f>
        <v>111173.75103586755</v>
      </c>
      <c r="K166" s="73"/>
      <c r="L166" s="44"/>
    </row>
    <row r="167" spans="1:12" ht="12.75" customHeight="1" thickBot="1">
      <c r="A167" s="21"/>
      <c r="B167" s="94" t="s">
        <v>442</v>
      </c>
      <c r="C167" s="23">
        <v>7.85</v>
      </c>
      <c r="D167" s="23">
        <v>18.2</v>
      </c>
      <c r="E167" s="23">
        <v>1.35</v>
      </c>
      <c r="F167" s="23">
        <v>24.3</v>
      </c>
      <c r="G167" s="23">
        <v>40</v>
      </c>
      <c r="H167" s="23" t="s">
        <v>897</v>
      </c>
      <c r="I167" s="23">
        <v>32</v>
      </c>
      <c r="J167" s="240">
        <f>Fankoil!H135</f>
        <v>117094.24665316226</v>
      </c>
      <c r="K167" s="73"/>
      <c r="L167" s="44"/>
    </row>
    <row r="168" spans="1:12" s="652" customFormat="1" ht="27" customHeight="1" thickBot="1">
      <c r="A168" s="2667" t="s">
        <v>321</v>
      </c>
      <c r="B168" s="2668"/>
      <c r="C168" s="2668"/>
      <c r="D168" s="2668"/>
      <c r="E168" s="2668"/>
      <c r="F168" s="2668"/>
      <c r="G168" s="2668"/>
      <c r="H168" s="2668"/>
      <c r="I168" s="2668"/>
      <c r="J168" s="2669"/>
      <c r="K168" s="71"/>
      <c r="L168" s="241"/>
    </row>
    <row r="169" spans="1:12" ht="18" customHeight="1" thickBot="1">
      <c r="A169" s="2662" t="s">
        <v>9</v>
      </c>
      <c r="B169" s="2663"/>
      <c r="C169" s="2663"/>
      <c r="D169" s="2663"/>
      <c r="E169" s="2663"/>
      <c r="F169" s="2663"/>
      <c r="G169" s="2663"/>
      <c r="H169" s="2663"/>
      <c r="I169" s="2663"/>
      <c r="J169" s="2664"/>
      <c r="K169" s="73"/>
      <c r="L169" s="71"/>
    </row>
    <row r="170" spans="1:12" s="39" customFormat="1" ht="12.75" customHeight="1">
      <c r="A170" s="20" t="s">
        <v>327</v>
      </c>
      <c r="B170" s="92" t="s">
        <v>763</v>
      </c>
      <c r="C170" s="9">
        <v>1.1499999999999999</v>
      </c>
      <c r="D170" s="9">
        <v>2.54</v>
      </c>
      <c r="E170" s="9">
        <v>0.19800000000000001</v>
      </c>
      <c r="F170" s="9">
        <v>18.3</v>
      </c>
      <c r="G170" s="9">
        <v>26</v>
      </c>
      <c r="H170" s="9" t="s">
        <v>890</v>
      </c>
      <c r="I170" s="9">
        <v>22.5</v>
      </c>
      <c r="J170" s="100">
        <f>Fankoil!H137</f>
        <v>80913.440103027868</v>
      </c>
      <c r="K170" s="73"/>
      <c r="L170" s="44"/>
    </row>
    <row r="171" spans="1:12" s="39" customFormat="1" ht="12.75" customHeight="1">
      <c r="A171" s="13"/>
      <c r="B171" s="93" t="s">
        <v>764</v>
      </c>
      <c r="C171" s="2">
        <v>1.87</v>
      </c>
      <c r="D171" s="2">
        <v>4.17</v>
      </c>
      <c r="E171" s="2">
        <v>0.32200000000000001</v>
      </c>
      <c r="F171" s="2">
        <v>10.1</v>
      </c>
      <c r="G171" s="2">
        <v>30</v>
      </c>
      <c r="H171" s="2" t="s">
        <v>890</v>
      </c>
      <c r="I171" s="2">
        <v>22.5</v>
      </c>
      <c r="J171" s="101">
        <f>Fankoil!H138</f>
        <v>88149.601413054741</v>
      </c>
      <c r="K171" s="73"/>
      <c r="L171" s="44"/>
    </row>
    <row r="172" spans="1:12" s="39" customFormat="1" ht="12.75" customHeight="1">
      <c r="A172" s="13"/>
      <c r="B172" s="93" t="s">
        <v>765</v>
      </c>
      <c r="C172" s="2">
        <v>2.5299999999999998</v>
      </c>
      <c r="D172" s="2">
        <v>5.64</v>
      </c>
      <c r="E172" s="2">
        <v>0.435</v>
      </c>
      <c r="F172" s="2">
        <v>14.2</v>
      </c>
      <c r="G172" s="2">
        <v>32</v>
      </c>
      <c r="H172" s="2" t="s">
        <v>891</v>
      </c>
      <c r="I172" s="2">
        <v>26</v>
      </c>
      <c r="J172" s="101">
        <f>Fankoil!H139</f>
        <v>93412.264183983381</v>
      </c>
      <c r="K172" s="73"/>
      <c r="L172" s="44"/>
    </row>
    <row r="173" spans="1:12" s="39" customFormat="1" ht="12.75" customHeight="1">
      <c r="A173" s="13"/>
      <c r="B173" s="93" t="s">
        <v>766</v>
      </c>
      <c r="C173" s="2">
        <v>3.27</v>
      </c>
      <c r="D173" s="2">
        <v>7.22</v>
      </c>
      <c r="E173" s="2">
        <v>0.56200000000000006</v>
      </c>
      <c r="F173" s="2">
        <v>26.3</v>
      </c>
      <c r="G173" s="2">
        <v>34</v>
      </c>
      <c r="H173" s="2" t="s">
        <v>891</v>
      </c>
      <c r="I173" s="2">
        <v>26</v>
      </c>
      <c r="J173" s="101">
        <f>Fankoil!H140</f>
        <v>101306.25834037636</v>
      </c>
      <c r="K173" s="73"/>
      <c r="L173" s="44"/>
    </row>
    <row r="174" spans="1:12" s="39" customFormat="1" ht="12.75" customHeight="1">
      <c r="A174" s="13" t="s">
        <v>328</v>
      </c>
      <c r="B174" s="93" t="s">
        <v>767</v>
      </c>
      <c r="C174" s="2">
        <v>3.97</v>
      </c>
      <c r="D174" s="2">
        <v>8.85</v>
      </c>
      <c r="E174" s="2">
        <v>0.68300000000000005</v>
      </c>
      <c r="F174" s="2">
        <v>23.1</v>
      </c>
      <c r="G174" s="2">
        <v>36</v>
      </c>
      <c r="H174" s="2" t="s">
        <v>892</v>
      </c>
      <c r="I174" s="2">
        <v>32.5</v>
      </c>
      <c r="J174" s="101">
        <f>Fankoil!H141</f>
        <v>107226.75395767107</v>
      </c>
      <c r="K174" s="73"/>
      <c r="L174" s="44"/>
    </row>
    <row r="175" spans="1:12" s="39" customFormat="1" ht="12.75" customHeight="1">
      <c r="A175" s="13" t="s">
        <v>329</v>
      </c>
      <c r="B175" s="93" t="s">
        <v>768</v>
      </c>
      <c r="C175" s="2">
        <v>4.8499999999999996</v>
      </c>
      <c r="D175" s="2">
        <v>10.28</v>
      </c>
      <c r="E175" s="2">
        <v>0.83399999999999996</v>
      </c>
      <c r="F175" s="2">
        <v>20</v>
      </c>
      <c r="G175" s="2">
        <v>38</v>
      </c>
      <c r="H175" s="2" t="s">
        <v>892</v>
      </c>
      <c r="I175" s="2">
        <v>32.5</v>
      </c>
      <c r="J175" s="101">
        <f>Fankoil!H142</f>
        <v>113805.08242133188</v>
      </c>
      <c r="K175" s="73"/>
      <c r="L175" s="44"/>
    </row>
    <row r="176" spans="1:12" ht="12.75" customHeight="1">
      <c r="A176" s="13" t="s">
        <v>330</v>
      </c>
      <c r="B176" s="93" t="s">
        <v>769</v>
      </c>
      <c r="C176" s="2">
        <v>5.64</v>
      </c>
      <c r="D176" s="2">
        <v>12.24</v>
      </c>
      <c r="E176" s="2">
        <v>0.97</v>
      </c>
      <c r="F176" s="2">
        <v>11.4</v>
      </c>
      <c r="G176" s="2">
        <v>39</v>
      </c>
      <c r="H176" s="2" t="s">
        <v>893</v>
      </c>
      <c r="I176" s="2">
        <v>39</v>
      </c>
      <c r="J176" s="101">
        <f>Fankoil!H143</f>
        <v>121699.07657772483</v>
      </c>
      <c r="K176" s="73"/>
      <c r="L176" s="44"/>
    </row>
    <row r="177" spans="1:12" ht="12.75" customHeight="1">
      <c r="A177" s="13" t="s">
        <v>331</v>
      </c>
      <c r="B177" s="93" t="s">
        <v>770</v>
      </c>
      <c r="C177" s="2">
        <v>6.52</v>
      </c>
      <c r="D177" s="2">
        <v>15.35</v>
      </c>
      <c r="E177" s="2">
        <v>1.121</v>
      </c>
      <c r="F177" s="2">
        <v>21</v>
      </c>
      <c r="G177" s="2">
        <v>40</v>
      </c>
      <c r="H177" s="2" t="s">
        <v>893</v>
      </c>
      <c r="I177" s="2">
        <v>39</v>
      </c>
      <c r="J177" s="101">
        <f>Fankoil!H144</f>
        <v>130908.73642684992</v>
      </c>
      <c r="K177" s="73"/>
      <c r="L177" s="44"/>
    </row>
    <row r="178" spans="1:12" ht="12.75" customHeight="1" thickBot="1">
      <c r="A178" s="21"/>
      <c r="B178" s="94" t="s">
        <v>771</v>
      </c>
      <c r="C178" s="23">
        <v>7.85</v>
      </c>
      <c r="D178" s="23">
        <v>18.2</v>
      </c>
      <c r="E178" s="23">
        <v>1.35</v>
      </c>
      <c r="F178" s="23">
        <v>24.3</v>
      </c>
      <c r="G178" s="23">
        <v>42</v>
      </c>
      <c r="H178" s="23" t="s">
        <v>893</v>
      </c>
      <c r="I178" s="23">
        <v>39</v>
      </c>
      <c r="J178" s="240">
        <f>Fankoil!H145</f>
        <v>138802.73058324293</v>
      </c>
      <c r="K178" s="73"/>
      <c r="L178" s="44"/>
    </row>
    <row r="179" spans="1:12" s="652" customFormat="1" ht="27" customHeight="1" thickBot="1">
      <c r="A179" s="2667" t="s">
        <v>332</v>
      </c>
      <c r="B179" s="2668"/>
      <c r="C179" s="2668"/>
      <c r="D179" s="2668"/>
      <c r="E179" s="2668"/>
      <c r="F179" s="2668"/>
      <c r="G179" s="2668"/>
      <c r="H179" s="2668"/>
      <c r="I179" s="2668"/>
      <c r="J179" s="2669"/>
      <c r="K179" s="71"/>
      <c r="L179" s="241"/>
    </row>
    <row r="180" spans="1:12" ht="18" customHeight="1" thickBot="1">
      <c r="A180" s="2662" t="s">
        <v>10</v>
      </c>
      <c r="B180" s="2663"/>
      <c r="C180" s="2663"/>
      <c r="D180" s="2663"/>
      <c r="E180" s="2663"/>
      <c r="F180" s="2663"/>
      <c r="G180" s="2663"/>
      <c r="H180" s="2663"/>
      <c r="I180" s="2663"/>
      <c r="J180" s="2664"/>
      <c r="K180" s="73"/>
      <c r="L180" s="71"/>
    </row>
    <row r="181" spans="1:12" s="39" customFormat="1" ht="12.75" customHeight="1">
      <c r="A181" s="20"/>
      <c r="B181" s="92" t="s">
        <v>772</v>
      </c>
      <c r="C181" s="9">
        <v>1.1499999999999999</v>
      </c>
      <c r="D181" s="9">
        <v>2.54</v>
      </c>
      <c r="E181" s="9">
        <v>0.19800000000000001</v>
      </c>
      <c r="F181" s="9">
        <v>18.3</v>
      </c>
      <c r="G181" s="9">
        <v>26</v>
      </c>
      <c r="H181" s="9" t="s">
        <v>890</v>
      </c>
      <c r="I181" s="9">
        <v>22.5</v>
      </c>
      <c r="J181" s="100">
        <f>Fankoil!H147</f>
        <v>82886.938642126101</v>
      </c>
      <c r="K181" s="73"/>
      <c r="L181" s="44"/>
    </row>
    <row r="182" spans="1:12" s="39" customFormat="1" ht="12.75" customHeight="1">
      <c r="A182" s="13"/>
      <c r="B182" s="93" t="s">
        <v>773</v>
      </c>
      <c r="C182" s="2">
        <v>1.87</v>
      </c>
      <c r="D182" s="2">
        <v>4.17</v>
      </c>
      <c r="E182" s="2">
        <v>0.32200000000000001</v>
      </c>
      <c r="F182" s="2">
        <v>10.1</v>
      </c>
      <c r="G182" s="2">
        <v>30</v>
      </c>
      <c r="H182" s="2" t="s">
        <v>890</v>
      </c>
      <c r="I182" s="2">
        <v>22.5</v>
      </c>
      <c r="J182" s="101">
        <f>Fankoil!H148</f>
        <v>91438.765644885134</v>
      </c>
      <c r="K182" s="73"/>
      <c r="L182" s="44"/>
    </row>
    <row r="183" spans="1:12" s="39" customFormat="1" ht="12.75" customHeight="1">
      <c r="A183" s="13"/>
      <c r="B183" s="93" t="s">
        <v>774</v>
      </c>
      <c r="C183" s="2">
        <v>2.5299999999999998</v>
      </c>
      <c r="D183" s="2">
        <v>5.64</v>
      </c>
      <c r="E183" s="2">
        <v>0.435</v>
      </c>
      <c r="F183" s="2">
        <v>14.2</v>
      </c>
      <c r="G183" s="2">
        <v>32</v>
      </c>
      <c r="H183" s="2" t="s">
        <v>891</v>
      </c>
      <c r="I183" s="2">
        <v>26</v>
      </c>
      <c r="J183" s="101">
        <f>Fankoil!H149</f>
        <v>96701.428415813789</v>
      </c>
      <c r="K183" s="73"/>
      <c r="L183" s="44"/>
    </row>
    <row r="184" spans="1:12" s="39" customFormat="1" ht="12.75" customHeight="1">
      <c r="A184" s="13"/>
      <c r="B184" s="93" t="s">
        <v>775</v>
      </c>
      <c r="C184" s="2">
        <v>3.27</v>
      </c>
      <c r="D184" s="2">
        <v>7.22</v>
      </c>
      <c r="E184" s="2">
        <v>0.56200000000000006</v>
      </c>
      <c r="F184" s="2">
        <v>26.3</v>
      </c>
      <c r="G184" s="2">
        <v>34</v>
      </c>
      <c r="H184" s="2" t="s">
        <v>891</v>
      </c>
      <c r="I184" s="2">
        <v>26</v>
      </c>
      <c r="J184" s="101">
        <f>Fankoil!H150</f>
        <v>104595.42257220673</v>
      </c>
      <c r="K184" s="73"/>
      <c r="L184" s="44"/>
    </row>
    <row r="185" spans="1:12" s="39" customFormat="1" ht="12.75" customHeight="1">
      <c r="A185" s="13"/>
      <c r="B185" s="93" t="s">
        <v>776</v>
      </c>
      <c r="C185" s="2">
        <v>3.97</v>
      </c>
      <c r="D185" s="2">
        <v>8.85</v>
      </c>
      <c r="E185" s="2">
        <v>0.68300000000000005</v>
      </c>
      <c r="F185" s="2">
        <v>23.1</v>
      </c>
      <c r="G185" s="2">
        <v>36</v>
      </c>
      <c r="H185" s="2" t="s">
        <v>892</v>
      </c>
      <c r="I185" s="2">
        <v>32.5</v>
      </c>
      <c r="J185" s="101">
        <f>Fankoil!H151</f>
        <v>108542.41965040323</v>
      </c>
      <c r="K185" s="73"/>
      <c r="L185" s="44"/>
    </row>
    <row r="186" spans="1:12" s="39" customFormat="1" ht="12.75" customHeight="1">
      <c r="A186" s="13"/>
      <c r="B186" s="93" t="s">
        <v>777</v>
      </c>
      <c r="C186" s="2">
        <v>4.8499999999999996</v>
      </c>
      <c r="D186" s="2">
        <v>10.28</v>
      </c>
      <c r="E186" s="2">
        <v>0.83399999999999996</v>
      </c>
      <c r="F186" s="2">
        <v>20</v>
      </c>
      <c r="G186" s="2">
        <v>38</v>
      </c>
      <c r="H186" s="2" t="s">
        <v>892</v>
      </c>
      <c r="I186" s="2">
        <v>32.5</v>
      </c>
      <c r="J186" s="101">
        <f>Fankoil!H152</f>
        <v>115120.74811406403</v>
      </c>
      <c r="K186" s="73"/>
      <c r="L186" s="44"/>
    </row>
    <row r="187" spans="1:12" ht="12.75" customHeight="1">
      <c r="A187" s="13"/>
      <c r="B187" s="93" t="s">
        <v>778</v>
      </c>
      <c r="C187" s="2">
        <v>5.64</v>
      </c>
      <c r="D187" s="2">
        <v>12.24</v>
      </c>
      <c r="E187" s="2">
        <v>0.97</v>
      </c>
      <c r="F187" s="2">
        <v>11.4</v>
      </c>
      <c r="G187" s="2">
        <v>39</v>
      </c>
      <c r="H187" s="2" t="s">
        <v>893</v>
      </c>
      <c r="I187" s="2">
        <v>39</v>
      </c>
      <c r="J187" s="101">
        <f>Fankoil!H153</f>
        <v>123014.74227045699</v>
      </c>
      <c r="K187" s="73"/>
      <c r="L187" s="44"/>
    </row>
    <row r="188" spans="1:12" ht="12.75" customHeight="1">
      <c r="A188" s="13"/>
      <c r="B188" s="93" t="s">
        <v>779</v>
      </c>
      <c r="C188" s="2">
        <v>6.52</v>
      </c>
      <c r="D188" s="2">
        <v>15.35</v>
      </c>
      <c r="E188" s="2">
        <v>1.121</v>
      </c>
      <c r="F188" s="2">
        <v>21</v>
      </c>
      <c r="G188" s="2">
        <v>40</v>
      </c>
      <c r="H188" s="2" t="s">
        <v>893</v>
      </c>
      <c r="I188" s="2">
        <v>39</v>
      </c>
      <c r="J188" s="101">
        <f>Fankoil!H154</f>
        <v>133540.06781231429</v>
      </c>
      <c r="K188" s="73"/>
      <c r="L188" s="44"/>
    </row>
    <row r="189" spans="1:12" ht="12.75" customHeight="1" thickBot="1">
      <c r="A189" s="21"/>
      <c r="B189" s="94" t="s">
        <v>780</v>
      </c>
      <c r="C189" s="23">
        <v>7.85</v>
      </c>
      <c r="D189" s="23">
        <v>18.2</v>
      </c>
      <c r="E189" s="23">
        <v>1.35</v>
      </c>
      <c r="F189" s="23">
        <v>24.3</v>
      </c>
      <c r="G189" s="23">
        <v>42</v>
      </c>
      <c r="H189" s="23" t="s">
        <v>893</v>
      </c>
      <c r="I189" s="23">
        <v>39</v>
      </c>
      <c r="J189" s="240">
        <f>Fankoil!H155</f>
        <v>140776.22912234114</v>
      </c>
      <c r="K189" s="73"/>
      <c r="L189" s="44"/>
    </row>
    <row r="190" spans="1:12" s="652" customFormat="1" ht="27" customHeight="1" thickBot="1">
      <c r="A190" s="2667" t="s">
        <v>333</v>
      </c>
      <c r="B190" s="2668"/>
      <c r="C190" s="2668"/>
      <c r="D190" s="2668"/>
      <c r="E190" s="2668"/>
      <c r="F190" s="2668"/>
      <c r="G190" s="2668"/>
      <c r="H190" s="2668"/>
      <c r="I190" s="2668"/>
      <c r="J190" s="2669"/>
      <c r="K190" s="71"/>
      <c r="L190" s="241"/>
    </row>
    <row r="191" spans="1:12" ht="18" customHeight="1" thickBot="1">
      <c r="A191" s="2662" t="s">
        <v>11</v>
      </c>
      <c r="B191" s="2663"/>
      <c r="C191" s="2663"/>
      <c r="D191" s="2663"/>
      <c r="E191" s="2663"/>
      <c r="F191" s="2663"/>
      <c r="G191" s="2663"/>
      <c r="H191" s="2663"/>
      <c r="I191" s="2663"/>
      <c r="J191" s="2664"/>
      <c r="K191" s="73"/>
      <c r="L191" s="71"/>
    </row>
    <row r="192" spans="1:12" s="39" customFormat="1" ht="12.75" customHeight="1">
      <c r="A192" s="20"/>
      <c r="B192" s="92" t="s">
        <v>443</v>
      </c>
      <c r="C192" s="9">
        <v>1.1499999999999999</v>
      </c>
      <c r="D192" s="9">
        <v>2.54</v>
      </c>
      <c r="E192" s="9">
        <v>0.19800000000000001</v>
      </c>
      <c r="F192" s="9">
        <v>18.3</v>
      </c>
      <c r="G192" s="9">
        <v>24</v>
      </c>
      <c r="H192" s="9" t="s">
        <v>894</v>
      </c>
      <c r="I192" s="9">
        <v>17</v>
      </c>
      <c r="J192" s="100">
        <f>Fankoil!H157</f>
        <v>67756.783175706252</v>
      </c>
      <c r="K192" s="73"/>
      <c r="L192" s="44"/>
    </row>
    <row r="193" spans="1:12" s="39" customFormat="1" ht="12.75" customHeight="1">
      <c r="A193" s="13"/>
      <c r="B193" s="93" t="s">
        <v>444</v>
      </c>
      <c r="C193" s="2">
        <v>1.87</v>
      </c>
      <c r="D193" s="2">
        <v>4.17</v>
      </c>
      <c r="E193" s="2">
        <v>0.32200000000000001</v>
      </c>
      <c r="F193" s="2">
        <v>10.199999999999999</v>
      </c>
      <c r="G193" s="2">
        <v>28</v>
      </c>
      <c r="H193" s="2" t="s">
        <v>894</v>
      </c>
      <c r="I193" s="2">
        <v>17</v>
      </c>
      <c r="J193" s="101">
        <f>Fankoil!H158</f>
        <v>72361.61310026882</v>
      </c>
      <c r="K193" s="73"/>
      <c r="L193" s="44"/>
    </row>
    <row r="194" spans="1:12" s="39" customFormat="1" ht="12.75" customHeight="1">
      <c r="A194" s="13"/>
      <c r="B194" s="93" t="s">
        <v>445</v>
      </c>
      <c r="C194" s="2">
        <v>2.5299999999999998</v>
      </c>
      <c r="D194" s="2">
        <v>5.64</v>
      </c>
      <c r="E194" s="2">
        <v>0.435</v>
      </c>
      <c r="F194" s="2">
        <v>14.2</v>
      </c>
      <c r="G194" s="2">
        <v>30</v>
      </c>
      <c r="H194" s="2" t="s">
        <v>895</v>
      </c>
      <c r="I194" s="2">
        <v>20</v>
      </c>
      <c r="J194" s="101">
        <f>Fankoil!H159</f>
        <v>80913.440103027868</v>
      </c>
      <c r="K194" s="73"/>
      <c r="L194" s="44"/>
    </row>
    <row r="195" spans="1:12" s="39" customFormat="1" ht="12.75" customHeight="1">
      <c r="A195" s="13"/>
      <c r="B195" s="93" t="s">
        <v>446</v>
      </c>
      <c r="C195" s="2">
        <v>3.27</v>
      </c>
      <c r="D195" s="2">
        <v>7.22</v>
      </c>
      <c r="E195" s="2">
        <v>0.56200000000000006</v>
      </c>
      <c r="F195" s="2">
        <v>26.3</v>
      </c>
      <c r="G195" s="2">
        <v>32</v>
      </c>
      <c r="H195" s="2" t="s">
        <v>895</v>
      </c>
      <c r="I195" s="2">
        <v>20</v>
      </c>
      <c r="J195" s="101">
        <f>Fankoil!H160</f>
        <v>87491.768566688654</v>
      </c>
      <c r="K195" s="73"/>
      <c r="L195" s="44"/>
    </row>
    <row r="196" spans="1:12" s="39" customFormat="1" ht="12.75" customHeight="1">
      <c r="A196" s="13"/>
      <c r="B196" s="93" t="s">
        <v>447</v>
      </c>
      <c r="C196" s="2">
        <v>3.97</v>
      </c>
      <c r="D196" s="2">
        <v>8.85</v>
      </c>
      <c r="E196" s="2">
        <v>0.68300000000000005</v>
      </c>
      <c r="F196" s="2">
        <v>23.1</v>
      </c>
      <c r="G196" s="2">
        <v>34</v>
      </c>
      <c r="H196" s="2" t="s">
        <v>896</v>
      </c>
      <c r="I196" s="2">
        <v>25</v>
      </c>
      <c r="J196" s="101">
        <f>Fankoil!H161</f>
        <v>91438.765644885134</v>
      </c>
      <c r="K196" s="73"/>
      <c r="L196" s="44"/>
    </row>
    <row r="197" spans="1:12" s="39" customFormat="1" ht="12.75" customHeight="1">
      <c r="A197" s="13"/>
      <c r="B197" s="93" t="s">
        <v>448</v>
      </c>
      <c r="C197" s="2">
        <v>4.8499999999999996</v>
      </c>
      <c r="D197" s="2">
        <v>10.28</v>
      </c>
      <c r="E197" s="2">
        <v>0.83399999999999996</v>
      </c>
      <c r="F197" s="2">
        <v>20</v>
      </c>
      <c r="G197" s="2">
        <v>36</v>
      </c>
      <c r="H197" s="2" t="s">
        <v>896</v>
      </c>
      <c r="I197" s="2">
        <v>25</v>
      </c>
      <c r="J197" s="101">
        <f>Fankoil!H162</f>
        <v>98674.926954912022</v>
      </c>
      <c r="K197" s="73"/>
      <c r="L197" s="44"/>
    </row>
    <row r="198" spans="1:12" ht="12.75" customHeight="1">
      <c r="A198" s="13"/>
      <c r="B198" s="93" t="s">
        <v>449</v>
      </c>
      <c r="C198" s="2">
        <v>5.64</v>
      </c>
      <c r="D198" s="2">
        <v>12.24</v>
      </c>
      <c r="E198" s="2">
        <v>0.97</v>
      </c>
      <c r="F198" s="2">
        <v>11.4</v>
      </c>
      <c r="G198" s="2">
        <v>37</v>
      </c>
      <c r="H198" s="2" t="s">
        <v>897</v>
      </c>
      <c r="I198" s="2">
        <v>32</v>
      </c>
      <c r="J198" s="101">
        <f>Fankoil!H163</f>
        <v>102621.92403310852</v>
      </c>
      <c r="K198" s="73"/>
      <c r="L198" s="44"/>
    </row>
    <row r="199" spans="1:12" ht="12.75" customHeight="1">
      <c r="A199" s="13"/>
      <c r="B199" s="93" t="s">
        <v>450</v>
      </c>
      <c r="C199" s="2">
        <v>6.52</v>
      </c>
      <c r="D199" s="2">
        <v>15.35</v>
      </c>
      <c r="E199" s="2">
        <v>1.121</v>
      </c>
      <c r="F199" s="2">
        <v>21</v>
      </c>
      <c r="G199" s="2">
        <v>38</v>
      </c>
      <c r="H199" s="2" t="s">
        <v>897</v>
      </c>
      <c r="I199" s="2">
        <v>32</v>
      </c>
      <c r="J199" s="101">
        <f>Fankoil!H164</f>
        <v>111173.75103586755</v>
      </c>
      <c r="K199" s="73"/>
      <c r="L199" s="44"/>
    </row>
    <row r="200" spans="1:12" ht="12.75" customHeight="1" thickBot="1">
      <c r="A200" s="21"/>
      <c r="B200" s="94" t="s">
        <v>451</v>
      </c>
      <c r="C200" s="23">
        <v>7.85</v>
      </c>
      <c r="D200" s="23">
        <v>18.2</v>
      </c>
      <c r="E200" s="23">
        <v>1.35</v>
      </c>
      <c r="F200" s="23">
        <v>24.3</v>
      </c>
      <c r="G200" s="23">
        <v>40</v>
      </c>
      <c r="H200" s="23" t="s">
        <v>897</v>
      </c>
      <c r="I200" s="23">
        <v>32</v>
      </c>
      <c r="J200" s="240">
        <f>Fankoil!H165</f>
        <v>117094.24665316226</v>
      </c>
      <c r="K200" s="73"/>
      <c r="L200" s="44"/>
    </row>
    <row r="201" spans="1:12" s="652" customFormat="1" ht="27" customHeight="1" thickBot="1">
      <c r="A201" s="2667" t="s">
        <v>334</v>
      </c>
      <c r="B201" s="2668"/>
      <c r="C201" s="2668"/>
      <c r="D201" s="2668"/>
      <c r="E201" s="2668"/>
      <c r="F201" s="2668"/>
      <c r="G201" s="2668"/>
      <c r="H201" s="2668"/>
      <c r="I201" s="2668"/>
      <c r="J201" s="2669"/>
      <c r="K201" s="241"/>
      <c r="L201" s="241"/>
    </row>
    <row r="202" spans="1:12" ht="21.75" customHeight="1" thickBot="1">
      <c r="A202" s="2689" t="s">
        <v>678</v>
      </c>
      <c r="B202" s="2690"/>
      <c r="C202" s="2690"/>
      <c r="D202" s="2690"/>
      <c r="E202" s="2690"/>
      <c r="F202" s="2690"/>
      <c r="G202" s="2690"/>
      <c r="H202" s="2690"/>
      <c r="I202" s="2690"/>
      <c r="J202" s="2691"/>
      <c r="K202" s="73"/>
      <c r="L202" s="72"/>
    </row>
    <row r="203" spans="1:12" ht="21" customHeight="1" thickBot="1">
      <c r="A203" s="2662" t="s">
        <v>679</v>
      </c>
      <c r="B203" s="2663"/>
      <c r="C203" s="2663"/>
      <c r="D203" s="2663"/>
      <c r="E203" s="2663"/>
      <c r="F203" s="2663"/>
      <c r="G203" s="2663"/>
      <c r="H203" s="2663"/>
      <c r="I203" s="2663"/>
      <c r="J203" s="2664"/>
      <c r="K203" s="71"/>
      <c r="L203" s="73"/>
    </row>
    <row r="204" spans="1:12" ht="12.75" customHeight="1">
      <c r="A204" s="20"/>
      <c r="B204" s="16" t="s">
        <v>51</v>
      </c>
      <c r="C204" s="2681" t="s">
        <v>99</v>
      </c>
      <c r="D204" s="2681" t="s">
        <v>100</v>
      </c>
      <c r="E204" s="2681" t="s">
        <v>105</v>
      </c>
      <c r="F204" s="2681" t="s">
        <v>290</v>
      </c>
      <c r="G204" s="2681" t="s">
        <v>288</v>
      </c>
      <c r="H204" s="162" t="s">
        <v>103</v>
      </c>
      <c r="I204" s="162" t="s">
        <v>287</v>
      </c>
      <c r="J204" s="2684">
        <f>Fankoil!H167</f>
        <v>130470.18119593922</v>
      </c>
      <c r="K204" s="44"/>
      <c r="L204" s="73"/>
    </row>
    <row r="205" spans="1:12" ht="15.75">
      <c r="A205" s="13"/>
      <c r="B205" s="4" t="s">
        <v>308</v>
      </c>
      <c r="C205" s="2682"/>
      <c r="D205" s="2682"/>
      <c r="E205" s="2682"/>
      <c r="F205" s="2682"/>
      <c r="G205" s="2682"/>
      <c r="H205" s="163" t="s">
        <v>104</v>
      </c>
      <c r="I205" s="163" t="s">
        <v>344</v>
      </c>
      <c r="J205" s="2685">
        <v>0</v>
      </c>
      <c r="K205" s="44"/>
      <c r="L205" s="73"/>
    </row>
    <row r="206" spans="1:12" ht="16.5" thickBot="1">
      <c r="A206" s="21"/>
      <c r="B206" s="11" t="s">
        <v>309</v>
      </c>
      <c r="C206" s="2683"/>
      <c r="D206" s="2683"/>
      <c r="E206" s="2683"/>
      <c r="F206" s="2683"/>
      <c r="G206" s="2683"/>
      <c r="H206" s="164" t="s">
        <v>931</v>
      </c>
      <c r="I206" s="164" t="s">
        <v>311</v>
      </c>
      <c r="J206" s="2686">
        <v>0</v>
      </c>
      <c r="K206" s="44"/>
      <c r="L206" s="73"/>
    </row>
    <row r="207" spans="1:12" ht="15.75">
      <c r="A207" s="50"/>
      <c r="B207" s="166" t="s">
        <v>52</v>
      </c>
      <c r="C207" s="2687" t="s">
        <v>101</v>
      </c>
      <c r="D207" s="2687" t="s">
        <v>102</v>
      </c>
      <c r="E207" s="2687" t="s">
        <v>106</v>
      </c>
      <c r="F207" s="2687" t="s">
        <v>298</v>
      </c>
      <c r="G207" s="2687" t="s">
        <v>343</v>
      </c>
      <c r="H207" s="153" t="s">
        <v>103</v>
      </c>
      <c r="I207" s="153" t="s">
        <v>287</v>
      </c>
      <c r="J207" s="2688">
        <f>Fankoil!H170</f>
        <v>137048.50965960004</v>
      </c>
      <c r="K207" s="44"/>
      <c r="L207" s="73"/>
    </row>
    <row r="208" spans="1:12" ht="15.75">
      <c r="A208" s="13"/>
      <c r="B208" s="168" t="s">
        <v>308</v>
      </c>
      <c r="C208" s="2682"/>
      <c r="D208" s="2682"/>
      <c r="E208" s="2682"/>
      <c r="F208" s="2682"/>
      <c r="G208" s="2682"/>
      <c r="H208" s="163" t="s">
        <v>104</v>
      </c>
      <c r="I208" s="163" t="s">
        <v>344</v>
      </c>
      <c r="J208" s="2685">
        <v>0</v>
      </c>
      <c r="K208" s="44"/>
      <c r="L208" s="73"/>
    </row>
    <row r="209" spans="1:12" ht="16.5" thickBot="1">
      <c r="A209" s="21"/>
      <c r="B209" s="55" t="s">
        <v>309</v>
      </c>
      <c r="C209" s="2683"/>
      <c r="D209" s="2683"/>
      <c r="E209" s="2683"/>
      <c r="F209" s="2683"/>
      <c r="G209" s="2683"/>
      <c r="H209" s="164" t="s">
        <v>931</v>
      </c>
      <c r="I209" s="164" t="s">
        <v>311</v>
      </c>
      <c r="J209" s="2686">
        <v>0</v>
      </c>
      <c r="K209" s="44"/>
      <c r="L209" s="73"/>
    </row>
    <row r="210" spans="1:12" ht="15.75">
      <c r="A210" s="20"/>
      <c r="B210" s="167" t="s">
        <v>53</v>
      </c>
      <c r="C210" s="2681" t="s">
        <v>278</v>
      </c>
      <c r="D210" s="2681" t="s">
        <v>107</v>
      </c>
      <c r="E210" s="2681" t="s">
        <v>108</v>
      </c>
      <c r="F210" s="2681" t="s">
        <v>300</v>
      </c>
      <c r="G210" s="2681" t="s">
        <v>271</v>
      </c>
      <c r="H210" s="162" t="s">
        <v>103</v>
      </c>
      <c r="I210" s="162" t="s">
        <v>287</v>
      </c>
      <c r="J210" s="2684">
        <f>Fankoil!H173</f>
        <v>152946.13678011362</v>
      </c>
      <c r="K210" s="44"/>
      <c r="L210" s="73"/>
    </row>
    <row r="211" spans="1:12" ht="15.75">
      <c r="A211" s="13"/>
      <c r="B211" s="168" t="s">
        <v>308</v>
      </c>
      <c r="C211" s="2682"/>
      <c r="D211" s="2682"/>
      <c r="E211" s="2682"/>
      <c r="F211" s="2682"/>
      <c r="G211" s="2682"/>
      <c r="H211" s="163" t="s">
        <v>104</v>
      </c>
      <c r="I211" s="163" t="s">
        <v>344</v>
      </c>
      <c r="J211" s="2685">
        <v>0</v>
      </c>
      <c r="K211" s="44"/>
      <c r="L211" s="73"/>
    </row>
    <row r="212" spans="1:12" ht="16.5" thickBot="1">
      <c r="A212" s="21"/>
      <c r="B212" s="55" t="s">
        <v>309</v>
      </c>
      <c r="C212" s="2683"/>
      <c r="D212" s="2683"/>
      <c r="E212" s="2683"/>
      <c r="F212" s="2683"/>
      <c r="G212" s="2683"/>
      <c r="H212" s="164" t="s">
        <v>931</v>
      </c>
      <c r="I212" s="164" t="s">
        <v>311</v>
      </c>
      <c r="J212" s="2686">
        <v>0</v>
      </c>
      <c r="K212" s="44"/>
      <c r="L212" s="73"/>
    </row>
    <row r="213" spans="1:12" s="43" customFormat="1" ht="27" customHeight="1" thickBot="1">
      <c r="A213" s="2674" t="s">
        <v>312</v>
      </c>
      <c r="B213" s="2675"/>
      <c r="C213" s="2675"/>
      <c r="D213" s="2675"/>
      <c r="E213" s="2675"/>
      <c r="F213" s="2675"/>
      <c r="G213" s="2675"/>
      <c r="H213" s="2675"/>
      <c r="I213" s="2675"/>
      <c r="J213" s="2676"/>
      <c r="K213" s="241"/>
      <c r="L213" s="71"/>
    </row>
    <row r="214" spans="1:12" ht="16.5" thickBot="1">
      <c r="A214" s="2662" t="s">
        <v>680</v>
      </c>
      <c r="B214" s="2663"/>
      <c r="C214" s="2663"/>
      <c r="D214" s="2663"/>
      <c r="E214" s="2663"/>
      <c r="F214" s="2663"/>
      <c r="G214" s="2663"/>
      <c r="H214" s="2663"/>
      <c r="I214" s="2663"/>
      <c r="J214" s="2664"/>
      <c r="K214" s="71"/>
      <c r="L214" s="73"/>
    </row>
    <row r="215" spans="1:12" ht="12.75" customHeight="1">
      <c r="A215" s="15"/>
      <c r="B215" s="167" t="s">
        <v>54</v>
      </c>
      <c r="C215" s="2677" t="s">
        <v>107</v>
      </c>
      <c r="D215" s="2677" t="s">
        <v>937</v>
      </c>
      <c r="E215" s="2677" t="s">
        <v>943</v>
      </c>
      <c r="F215" s="2677" t="s">
        <v>266</v>
      </c>
      <c r="G215" s="2677" t="s">
        <v>97</v>
      </c>
      <c r="H215" s="161" t="s">
        <v>885</v>
      </c>
      <c r="I215" s="161" t="s">
        <v>293</v>
      </c>
      <c r="J215" s="2679">
        <f>Fankoil!H177</f>
        <v>163910.01755288168</v>
      </c>
      <c r="K215" s="44"/>
      <c r="L215" s="73"/>
    </row>
    <row r="216" spans="1:12" ht="16.5" thickBot="1">
      <c r="A216" s="10"/>
      <c r="B216" s="55" t="s">
        <v>315</v>
      </c>
      <c r="C216" s="2678"/>
      <c r="D216" s="2678"/>
      <c r="E216" s="2678"/>
      <c r="F216" s="2678"/>
      <c r="G216" s="2678"/>
      <c r="H216" s="164" t="s">
        <v>884</v>
      </c>
      <c r="I216" s="164" t="s">
        <v>316</v>
      </c>
      <c r="J216" s="2680">
        <v>0</v>
      </c>
      <c r="K216" s="44"/>
      <c r="L216" s="73"/>
    </row>
    <row r="217" spans="1:12" ht="15.75">
      <c r="A217" s="15"/>
      <c r="B217" s="167" t="s">
        <v>55</v>
      </c>
      <c r="C217" s="2677" t="s">
        <v>932</v>
      </c>
      <c r="D217" s="2677" t="s">
        <v>938</v>
      </c>
      <c r="E217" s="2677" t="s">
        <v>944</v>
      </c>
      <c r="F217" s="2677" t="s">
        <v>908</v>
      </c>
      <c r="G217" s="2677" t="s">
        <v>314</v>
      </c>
      <c r="H217" s="161" t="s">
        <v>885</v>
      </c>
      <c r="I217" s="161" t="s">
        <v>293</v>
      </c>
      <c r="J217" s="2679">
        <f>Fankoil!H179</f>
        <v>191867.91352344002</v>
      </c>
      <c r="K217" s="44"/>
      <c r="L217" s="73"/>
    </row>
    <row r="218" spans="1:12" ht="16.5" thickBot="1">
      <c r="A218" s="10"/>
      <c r="B218" s="55" t="s">
        <v>315</v>
      </c>
      <c r="C218" s="2678"/>
      <c r="D218" s="2678"/>
      <c r="E218" s="2678"/>
      <c r="F218" s="2678"/>
      <c r="G218" s="2678"/>
      <c r="H218" s="164" t="s">
        <v>884</v>
      </c>
      <c r="I218" s="164" t="s">
        <v>316</v>
      </c>
      <c r="J218" s="2680">
        <v>1</v>
      </c>
      <c r="K218" s="44"/>
      <c r="L218" s="73"/>
    </row>
    <row r="219" spans="1:12" ht="15.75">
      <c r="A219" s="15"/>
      <c r="B219" s="167" t="s">
        <v>56</v>
      </c>
      <c r="C219" s="2677" t="s">
        <v>933</v>
      </c>
      <c r="D219" s="2677" t="s">
        <v>939</v>
      </c>
      <c r="E219" s="2677" t="s">
        <v>945</v>
      </c>
      <c r="F219" s="2677" t="s">
        <v>283</v>
      </c>
      <c r="G219" s="2677" t="s">
        <v>343</v>
      </c>
      <c r="H219" s="161" t="s">
        <v>885</v>
      </c>
      <c r="I219" s="161" t="s">
        <v>293</v>
      </c>
      <c r="J219" s="2679">
        <f>Fankoil!H181</f>
        <v>203928.18237348483</v>
      </c>
      <c r="K219" s="44"/>
      <c r="L219" s="73"/>
    </row>
    <row r="220" spans="1:12" ht="16.5" thickBot="1">
      <c r="A220" s="10"/>
      <c r="B220" s="55" t="s">
        <v>315</v>
      </c>
      <c r="C220" s="2678"/>
      <c r="D220" s="2678"/>
      <c r="E220" s="2678"/>
      <c r="F220" s="2678"/>
      <c r="G220" s="2678"/>
      <c r="H220" s="164" t="s">
        <v>884</v>
      </c>
      <c r="I220" s="164" t="s">
        <v>316</v>
      </c>
      <c r="J220" s="2680">
        <v>2</v>
      </c>
      <c r="K220" s="44"/>
      <c r="L220" s="73"/>
    </row>
    <row r="221" spans="1:12" ht="15.75">
      <c r="A221" s="15"/>
      <c r="B221" s="167" t="s">
        <v>57</v>
      </c>
      <c r="C221" s="2677" t="s">
        <v>934</v>
      </c>
      <c r="D221" s="2677" t="s">
        <v>940</v>
      </c>
      <c r="E221" s="2677" t="s">
        <v>946</v>
      </c>
      <c r="F221" s="2677" t="s">
        <v>298</v>
      </c>
      <c r="G221" s="2677" t="s">
        <v>343</v>
      </c>
      <c r="H221" s="161" t="s">
        <v>885</v>
      </c>
      <c r="I221" s="161" t="s">
        <v>293</v>
      </c>
      <c r="J221" s="2679">
        <f>Fankoil!H183</f>
        <v>211054.70487578405</v>
      </c>
      <c r="K221" s="44"/>
      <c r="L221" s="73"/>
    </row>
    <row r="222" spans="1:12" ht="16.5" thickBot="1">
      <c r="A222" s="10"/>
      <c r="B222" s="55" t="s">
        <v>315</v>
      </c>
      <c r="C222" s="2678"/>
      <c r="D222" s="2678"/>
      <c r="E222" s="2678"/>
      <c r="F222" s="2678"/>
      <c r="G222" s="2678"/>
      <c r="H222" s="164" t="s">
        <v>884</v>
      </c>
      <c r="I222" s="164" t="s">
        <v>316</v>
      </c>
      <c r="J222" s="2680">
        <v>3</v>
      </c>
      <c r="K222" s="44"/>
      <c r="L222" s="73"/>
    </row>
    <row r="223" spans="1:12" ht="15.75">
      <c r="A223" s="15"/>
      <c r="B223" s="167" t="s">
        <v>58</v>
      </c>
      <c r="C223" s="2677" t="s">
        <v>935</v>
      </c>
      <c r="D223" s="2677" t="s">
        <v>941</v>
      </c>
      <c r="E223" s="2677" t="s">
        <v>947</v>
      </c>
      <c r="F223" s="2677" t="s">
        <v>343</v>
      </c>
      <c r="G223" s="2677" t="s">
        <v>271</v>
      </c>
      <c r="H223" s="161" t="s">
        <v>885</v>
      </c>
      <c r="I223" s="161" t="s">
        <v>264</v>
      </c>
      <c r="J223" s="2679">
        <f>Fankoil!H185</f>
        <v>224759.55584174403</v>
      </c>
      <c r="K223" s="44"/>
      <c r="L223" s="73"/>
    </row>
    <row r="224" spans="1:12" ht="16.5" thickBot="1">
      <c r="A224" s="10"/>
      <c r="B224" s="55" t="s">
        <v>315</v>
      </c>
      <c r="C224" s="2678"/>
      <c r="D224" s="2678"/>
      <c r="E224" s="2678"/>
      <c r="F224" s="2678"/>
      <c r="G224" s="2678"/>
      <c r="H224" s="164" t="s">
        <v>884</v>
      </c>
      <c r="I224" s="164" t="s">
        <v>316</v>
      </c>
      <c r="J224" s="2680">
        <v>4</v>
      </c>
      <c r="K224" s="44"/>
      <c r="L224" s="73"/>
    </row>
    <row r="225" spans="1:12" ht="15.75">
      <c r="A225" s="15"/>
      <c r="B225" s="167" t="s">
        <v>59</v>
      </c>
      <c r="C225" s="2677" t="s">
        <v>936</v>
      </c>
      <c r="D225" s="2677" t="s">
        <v>942</v>
      </c>
      <c r="E225" s="2677" t="s">
        <v>948</v>
      </c>
      <c r="F225" s="2677" t="s">
        <v>264</v>
      </c>
      <c r="G225" s="2677" t="s">
        <v>262</v>
      </c>
      <c r="H225" s="161" t="s">
        <v>885</v>
      </c>
      <c r="I225" s="161" t="s">
        <v>264</v>
      </c>
      <c r="J225" s="2679">
        <f>Fankoil!H187</f>
        <v>234078.85449859686</v>
      </c>
      <c r="K225" s="44"/>
      <c r="L225" s="73"/>
    </row>
    <row r="226" spans="1:12" ht="16.5" thickBot="1">
      <c r="A226" s="10"/>
      <c r="B226" s="55" t="s">
        <v>315</v>
      </c>
      <c r="C226" s="2678"/>
      <c r="D226" s="2678"/>
      <c r="E226" s="2678"/>
      <c r="F226" s="2678"/>
      <c r="G226" s="2678"/>
      <c r="H226" s="164" t="s">
        <v>884</v>
      </c>
      <c r="I226" s="164" t="s">
        <v>316</v>
      </c>
      <c r="J226" s="2680">
        <v>5</v>
      </c>
      <c r="K226" s="44"/>
      <c r="L226" s="73"/>
    </row>
    <row r="227" spans="1:12" s="43" customFormat="1" ht="27" customHeight="1" thickBot="1">
      <c r="A227" s="2674" t="s">
        <v>319</v>
      </c>
      <c r="B227" s="2675"/>
      <c r="C227" s="2675"/>
      <c r="D227" s="2675"/>
      <c r="E227" s="2675"/>
      <c r="F227" s="2675"/>
      <c r="G227" s="2675"/>
      <c r="H227" s="2675"/>
      <c r="I227" s="2675"/>
      <c r="J227" s="2676"/>
      <c r="K227" s="241"/>
      <c r="L227" s="71"/>
    </row>
    <row r="228" spans="1:12" ht="24" customHeight="1" thickBot="1">
      <c r="A228" s="2662" t="s">
        <v>681</v>
      </c>
      <c r="B228" s="2663"/>
      <c r="C228" s="2663"/>
      <c r="D228" s="2663"/>
      <c r="E228" s="2663"/>
      <c r="F228" s="2663"/>
      <c r="G228" s="2663"/>
      <c r="H228" s="2663"/>
      <c r="I228" s="2663"/>
      <c r="J228" s="2664"/>
      <c r="K228" s="49"/>
      <c r="L228" s="73"/>
    </row>
    <row r="229" spans="1:12" ht="15.75">
      <c r="A229" s="2670"/>
      <c r="B229" s="92" t="s">
        <v>24</v>
      </c>
      <c r="C229" s="162" t="s">
        <v>341</v>
      </c>
      <c r="D229" s="162" t="s">
        <v>344</v>
      </c>
      <c r="E229" s="162">
        <v>0.34399999999999997</v>
      </c>
      <c r="F229" s="162">
        <v>7.6</v>
      </c>
      <c r="G229" s="162" t="s">
        <v>97</v>
      </c>
      <c r="H229" s="162" t="s">
        <v>949</v>
      </c>
      <c r="I229" s="144">
        <v>15.1</v>
      </c>
      <c r="J229" s="653">
        <f>Fankoil!H190</f>
        <v>55915.791941116804</v>
      </c>
      <c r="K229" s="49"/>
      <c r="L229" s="73"/>
    </row>
    <row r="230" spans="1:12" ht="15.75">
      <c r="A230" s="2671"/>
      <c r="B230" s="93" t="s">
        <v>25</v>
      </c>
      <c r="C230" s="163" t="s">
        <v>336</v>
      </c>
      <c r="D230" s="163" t="s">
        <v>88</v>
      </c>
      <c r="E230" s="163">
        <v>0.46400000000000002</v>
      </c>
      <c r="F230" s="163">
        <v>14.4</v>
      </c>
      <c r="G230" s="163" t="s">
        <v>268</v>
      </c>
      <c r="H230" s="163" t="s">
        <v>950</v>
      </c>
      <c r="I230" s="145">
        <v>17.5</v>
      </c>
      <c r="J230" s="654">
        <f>Fankoil!H191</f>
        <v>64467.618943875852</v>
      </c>
      <c r="K230" s="49"/>
      <c r="L230" s="73"/>
    </row>
    <row r="231" spans="1:12" ht="15.75">
      <c r="A231" s="2671"/>
      <c r="B231" s="93" t="s">
        <v>26</v>
      </c>
      <c r="C231" s="163" t="s">
        <v>338</v>
      </c>
      <c r="D231" s="163" t="s">
        <v>89</v>
      </c>
      <c r="E231" s="163">
        <v>0.61899999999999999</v>
      </c>
      <c r="F231" s="163">
        <v>8.1999999999999993</v>
      </c>
      <c r="G231" s="163" t="s">
        <v>288</v>
      </c>
      <c r="H231" s="163" t="s">
        <v>951</v>
      </c>
      <c r="I231" s="145">
        <v>20.7</v>
      </c>
      <c r="J231" s="654">
        <f>Fankoil!H192</f>
        <v>67756.783175706252</v>
      </c>
      <c r="K231" s="49"/>
      <c r="L231" s="73"/>
    </row>
    <row r="232" spans="1:12" ht="15.75">
      <c r="A232" s="2671"/>
      <c r="B232" s="93" t="s">
        <v>27</v>
      </c>
      <c r="C232" s="163" t="s">
        <v>337</v>
      </c>
      <c r="D232" s="163" t="s">
        <v>90</v>
      </c>
      <c r="E232" s="163">
        <v>0.74</v>
      </c>
      <c r="F232" s="163">
        <v>9.5</v>
      </c>
      <c r="G232" s="163" t="s">
        <v>318</v>
      </c>
      <c r="H232" s="163" t="s">
        <v>951</v>
      </c>
      <c r="I232" s="145">
        <v>20.7</v>
      </c>
      <c r="J232" s="654">
        <f>Fankoil!H193</f>
        <v>69730.2817148045</v>
      </c>
      <c r="K232" s="49"/>
      <c r="L232" s="73"/>
    </row>
    <row r="233" spans="1:12" ht="15.75">
      <c r="A233" s="2671"/>
      <c r="B233" s="93" t="s">
        <v>28</v>
      </c>
      <c r="C233" s="163" t="s">
        <v>91</v>
      </c>
      <c r="D233" s="163" t="s">
        <v>340</v>
      </c>
      <c r="E233" s="163">
        <v>0.86</v>
      </c>
      <c r="F233" s="163">
        <v>17.2</v>
      </c>
      <c r="G233" s="163" t="s">
        <v>343</v>
      </c>
      <c r="H233" s="163" t="s">
        <v>952</v>
      </c>
      <c r="I233" s="145">
        <v>23.5</v>
      </c>
      <c r="J233" s="654">
        <f>Fankoil!H194</f>
        <v>76966.443024831387</v>
      </c>
      <c r="K233" s="49"/>
      <c r="L233" s="73"/>
    </row>
    <row r="234" spans="1:12" ht="15.75">
      <c r="A234" s="2671"/>
      <c r="B234" s="93" t="s">
        <v>29</v>
      </c>
      <c r="C234" s="163" t="s">
        <v>282</v>
      </c>
      <c r="D234" s="163" t="s">
        <v>92</v>
      </c>
      <c r="E234" s="163">
        <v>1.17</v>
      </c>
      <c r="F234" s="163">
        <v>18.8</v>
      </c>
      <c r="G234" s="163" t="s">
        <v>270</v>
      </c>
      <c r="H234" s="163" t="s">
        <v>953</v>
      </c>
      <c r="I234" s="145">
        <v>32.4</v>
      </c>
      <c r="J234" s="654">
        <f>Fankoil!H195</f>
        <v>106568.921111305</v>
      </c>
      <c r="K234" s="49"/>
      <c r="L234" s="73"/>
    </row>
    <row r="235" spans="1:12" ht="15.75">
      <c r="A235" s="2671"/>
      <c r="B235" s="93" t="s">
        <v>30</v>
      </c>
      <c r="C235" s="163" t="s">
        <v>93</v>
      </c>
      <c r="D235" s="163" t="s">
        <v>94</v>
      </c>
      <c r="E235" s="163">
        <v>1.3420000000000001</v>
      </c>
      <c r="F235" s="163">
        <v>30</v>
      </c>
      <c r="G235" s="163" t="s">
        <v>293</v>
      </c>
      <c r="H235" s="163" t="s">
        <v>954</v>
      </c>
      <c r="I235" s="145">
        <v>34.9</v>
      </c>
      <c r="J235" s="654">
        <f>Fankoil!H196</f>
        <v>113805.08242133188</v>
      </c>
      <c r="K235" s="49"/>
      <c r="L235" s="73"/>
    </row>
    <row r="236" spans="1:12" ht="15.75">
      <c r="A236" s="2671"/>
      <c r="B236" s="93" t="s">
        <v>31</v>
      </c>
      <c r="C236" s="163" t="s">
        <v>95</v>
      </c>
      <c r="D236" s="163" t="s">
        <v>342</v>
      </c>
      <c r="E236" s="163">
        <v>1.754</v>
      </c>
      <c r="F236" s="163">
        <v>40.299999999999997</v>
      </c>
      <c r="G236" s="163" t="s">
        <v>262</v>
      </c>
      <c r="H236" s="163" t="s">
        <v>955</v>
      </c>
      <c r="I236" s="145">
        <v>40</v>
      </c>
      <c r="J236" s="654">
        <f>Fankoil!H197</f>
        <v>125646.0736559213</v>
      </c>
      <c r="K236" s="49"/>
      <c r="L236" s="73"/>
    </row>
    <row r="237" spans="1:12" ht="16.5" thickBot="1">
      <c r="A237" s="2672"/>
      <c r="B237" s="94" t="s">
        <v>32</v>
      </c>
      <c r="C237" s="164" t="s">
        <v>292</v>
      </c>
      <c r="D237" s="164" t="s">
        <v>96</v>
      </c>
      <c r="E237" s="164">
        <v>1.978</v>
      </c>
      <c r="F237" s="164">
        <v>51.9</v>
      </c>
      <c r="G237" s="164" t="s">
        <v>264</v>
      </c>
      <c r="H237" s="164" t="s">
        <v>905</v>
      </c>
      <c r="I237" s="146">
        <v>43.6</v>
      </c>
      <c r="J237" s="655">
        <f>Fankoil!H198</f>
        <v>133540.06781231429</v>
      </c>
      <c r="K237" s="49"/>
      <c r="L237" s="73"/>
    </row>
    <row r="238" spans="1:12" s="43" customFormat="1" ht="27" customHeight="1" thickBot="1">
      <c r="A238" s="2667" t="s">
        <v>272</v>
      </c>
      <c r="B238" s="2668" t="s">
        <v>272</v>
      </c>
      <c r="C238" s="2668"/>
      <c r="D238" s="2668"/>
      <c r="E238" s="2668"/>
      <c r="F238" s="2668"/>
      <c r="G238" s="2668"/>
      <c r="H238" s="2668"/>
      <c r="I238" s="2668"/>
      <c r="J238" s="2669"/>
      <c r="K238" s="241"/>
      <c r="L238" s="71"/>
    </row>
    <row r="239" spans="1:12" ht="24" customHeight="1" thickBot="1">
      <c r="A239" s="2662" t="s">
        <v>682</v>
      </c>
      <c r="B239" s="2663"/>
      <c r="C239" s="2663"/>
      <c r="D239" s="2663"/>
      <c r="E239" s="2663"/>
      <c r="F239" s="2663"/>
      <c r="G239" s="2663"/>
      <c r="H239" s="2663"/>
      <c r="I239" s="2663"/>
      <c r="J239" s="2664"/>
      <c r="K239" s="49"/>
      <c r="L239" s="73"/>
    </row>
    <row r="240" spans="1:12" ht="15.75">
      <c r="A240" s="2670"/>
      <c r="B240" s="92" t="s">
        <v>33</v>
      </c>
      <c r="C240" s="162" t="s">
        <v>341</v>
      </c>
      <c r="D240" s="162" t="s">
        <v>344</v>
      </c>
      <c r="E240" s="162">
        <v>0.34399999999999997</v>
      </c>
      <c r="F240" s="162">
        <v>7.6</v>
      </c>
      <c r="G240" s="162" t="s">
        <v>219</v>
      </c>
      <c r="H240" s="162" t="s">
        <v>949</v>
      </c>
      <c r="I240" s="144">
        <v>15.1</v>
      </c>
      <c r="J240" s="653">
        <f>Fankoil!H200</f>
        <v>57231.457633848964</v>
      </c>
      <c r="K240" s="49"/>
      <c r="L240" s="73"/>
    </row>
    <row r="241" spans="1:12" ht="15.75">
      <c r="A241" s="2671"/>
      <c r="B241" s="93" t="s">
        <v>34</v>
      </c>
      <c r="C241" s="163" t="s">
        <v>336</v>
      </c>
      <c r="D241" s="163" t="s">
        <v>88</v>
      </c>
      <c r="E241" s="163">
        <v>0.46400000000000002</v>
      </c>
      <c r="F241" s="163">
        <v>14.4</v>
      </c>
      <c r="G241" s="163" t="s">
        <v>343</v>
      </c>
      <c r="H241" s="163" t="s">
        <v>950</v>
      </c>
      <c r="I241" s="145">
        <v>17.5</v>
      </c>
      <c r="J241" s="654">
        <f>Fankoil!H201</f>
        <v>64467.618943875852</v>
      </c>
      <c r="K241" s="49"/>
      <c r="L241" s="73"/>
    </row>
    <row r="242" spans="1:12" ht="15.75">
      <c r="A242" s="2671"/>
      <c r="B242" s="93" t="s">
        <v>35</v>
      </c>
      <c r="C242" s="163" t="s">
        <v>338</v>
      </c>
      <c r="D242" s="163" t="s">
        <v>89</v>
      </c>
      <c r="E242" s="163">
        <v>0.61899999999999999</v>
      </c>
      <c r="F242" s="163">
        <v>8.1999999999999993</v>
      </c>
      <c r="G242" s="163" t="s">
        <v>270</v>
      </c>
      <c r="H242" s="163" t="s">
        <v>951</v>
      </c>
      <c r="I242" s="145">
        <v>20.7</v>
      </c>
      <c r="J242" s="654">
        <f>Fankoil!H202</f>
        <v>69072.448868438427</v>
      </c>
      <c r="K242" s="49"/>
      <c r="L242" s="73"/>
    </row>
    <row r="243" spans="1:12" ht="15.75">
      <c r="A243" s="2671"/>
      <c r="B243" s="93" t="s">
        <v>36</v>
      </c>
      <c r="C243" s="163" t="s">
        <v>337</v>
      </c>
      <c r="D243" s="163" t="s">
        <v>90</v>
      </c>
      <c r="E243" s="163">
        <v>0.74</v>
      </c>
      <c r="F243" s="163">
        <v>9.5</v>
      </c>
      <c r="G243" s="163" t="s">
        <v>271</v>
      </c>
      <c r="H243" s="163" t="s">
        <v>951</v>
      </c>
      <c r="I243" s="145">
        <v>20.7</v>
      </c>
      <c r="J243" s="654">
        <f>Fankoil!H203</f>
        <v>72361.61310026882</v>
      </c>
      <c r="K243" s="49"/>
      <c r="L243" s="73"/>
    </row>
    <row r="244" spans="1:12" ht="15.75">
      <c r="A244" s="2671"/>
      <c r="B244" s="93" t="s">
        <v>37</v>
      </c>
      <c r="C244" s="163" t="s">
        <v>91</v>
      </c>
      <c r="D244" s="163" t="s">
        <v>340</v>
      </c>
      <c r="E244" s="163">
        <v>0.86</v>
      </c>
      <c r="F244" s="163">
        <v>17.2</v>
      </c>
      <c r="G244" s="163" t="s">
        <v>293</v>
      </c>
      <c r="H244" s="163" t="s">
        <v>952</v>
      </c>
      <c r="I244" s="145">
        <v>23.5</v>
      </c>
      <c r="J244" s="654">
        <f>Fankoil!H204</f>
        <v>79597.774410295693</v>
      </c>
      <c r="K244" s="49"/>
      <c r="L244" s="73"/>
    </row>
    <row r="245" spans="1:12" ht="15.75">
      <c r="A245" s="2671"/>
      <c r="B245" s="93" t="s">
        <v>38</v>
      </c>
      <c r="C245" s="163" t="s">
        <v>282</v>
      </c>
      <c r="D245" s="163" t="s">
        <v>92</v>
      </c>
      <c r="E245" s="163">
        <v>1.17</v>
      </c>
      <c r="F245" s="163">
        <v>18.8</v>
      </c>
      <c r="G245" s="163" t="s">
        <v>262</v>
      </c>
      <c r="H245" s="163" t="s">
        <v>953</v>
      </c>
      <c r="I245" s="145">
        <v>32.4</v>
      </c>
      <c r="J245" s="654">
        <f>Fankoil!H205</f>
        <v>108542.41965040323</v>
      </c>
      <c r="K245" s="49"/>
      <c r="L245" s="73"/>
    </row>
    <row r="246" spans="1:12" ht="15.75">
      <c r="A246" s="2671"/>
      <c r="B246" s="93" t="s">
        <v>39</v>
      </c>
      <c r="C246" s="163" t="s">
        <v>93</v>
      </c>
      <c r="D246" s="163" t="s">
        <v>94</v>
      </c>
      <c r="E246" s="163">
        <v>1.3420000000000001</v>
      </c>
      <c r="F246" s="163">
        <v>30</v>
      </c>
      <c r="G246" s="163" t="s">
        <v>291</v>
      </c>
      <c r="H246" s="163" t="s">
        <v>954</v>
      </c>
      <c r="I246" s="145">
        <v>34.9</v>
      </c>
      <c r="J246" s="654">
        <f>Fankoil!H206</f>
        <v>115120.74811406403</v>
      </c>
      <c r="K246" s="49"/>
      <c r="L246" s="73"/>
    </row>
    <row r="247" spans="1:12" ht="15.75">
      <c r="A247" s="2671"/>
      <c r="B247" s="93" t="s">
        <v>40</v>
      </c>
      <c r="C247" s="163" t="s">
        <v>95</v>
      </c>
      <c r="D247" s="163" t="s">
        <v>342</v>
      </c>
      <c r="E247" s="163">
        <v>1.754</v>
      </c>
      <c r="F247" s="163">
        <v>40.299999999999997</v>
      </c>
      <c r="G247" s="163" t="s">
        <v>264</v>
      </c>
      <c r="H247" s="163" t="s">
        <v>955</v>
      </c>
      <c r="I247" s="145">
        <v>40</v>
      </c>
      <c r="J247" s="654">
        <f>Fankoil!H207</f>
        <v>126303.9065022874</v>
      </c>
      <c r="K247" s="49"/>
      <c r="L247" s="73"/>
    </row>
    <row r="248" spans="1:12" ht="16.5" thickBot="1">
      <c r="A248" s="2672"/>
      <c r="B248" s="94" t="s">
        <v>41</v>
      </c>
      <c r="C248" s="164" t="s">
        <v>292</v>
      </c>
      <c r="D248" s="164" t="s">
        <v>96</v>
      </c>
      <c r="E248" s="164">
        <v>1.978</v>
      </c>
      <c r="F248" s="164">
        <v>51.9</v>
      </c>
      <c r="G248" s="164" t="s">
        <v>273</v>
      </c>
      <c r="H248" s="164" t="s">
        <v>905</v>
      </c>
      <c r="I248" s="146">
        <v>43.6</v>
      </c>
      <c r="J248" s="655">
        <f>Fankoil!H208</f>
        <v>134197.90065868036</v>
      </c>
      <c r="K248" s="49"/>
      <c r="L248" s="73"/>
    </row>
    <row r="249" spans="1:12" s="43" customFormat="1" ht="27" customHeight="1" thickBot="1">
      <c r="A249" s="2667" t="s">
        <v>272</v>
      </c>
      <c r="B249" s="2668" t="s">
        <v>272</v>
      </c>
      <c r="C249" s="2668"/>
      <c r="D249" s="2668"/>
      <c r="E249" s="2668"/>
      <c r="F249" s="2668"/>
      <c r="G249" s="2668"/>
      <c r="H249" s="2668"/>
      <c r="I249" s="2668"/>
      <c r="J249" s="2669"/>
      <c r="K249" s="241"/>
      <c r="L249" s="71"/>
    </row>
    <row r="250" spans="1:12" ht="24" customHeight="1" thickBot="1">
      <c r="A250" s="2662" t="s">
        <v>683</v>
      </c>
      <c r="B250" s="2663"/>
      <c r="C250" s="2663"/>
      <c r="D250" s="2663"/>
      <c r="E250" s="2663"/>
      <c r="F250" s="2663"/>
      <c r="G250" s="2663"/>
      <c r="H250" s="2663"/>
      <c r="I250" s="2663"/>
      <c r="J250" s="2664"/>
      <c r="K250" s="49"/>
      <c r="L250" s="73"/>
    </row>
    <row r="251" spans="1:12" ht="15.75">
      <c r="A251" s="2670"/>
      <c r="B251" s="92" t="s">
        <v>42</v>
      </c>
      <c r="C251" s="162" t="s">
        <v>341</v>
      </c>
      <c r="D251" s="162" t="s">
        <v>344</v>
      </c>
      <c r="E251" s="162">
        <v>0.34399999999999997</v>
      </c>
      <c r="F251" s="162">
        <v>7.6</v>
      </c>
      <c r="G251" s="162" t="s">
        <v>343</v>
      </c>
      <c r="H251" s="162" t="s">
        <v>949</v>
      </c>
      <c r="I251" s="144">
        <v>15.1</v>
      </c>
      <c r="J251" s="653">
        <f>Fankoil!H210</f>
        <v>58547.123326581132</v>
      </c>
      <c r="K251" s="49"/>
      <c r="L251" s="73"/>
    </row>
    <row r="252" spans="1:12" ht="15.75">
      <c r="A252" s="2671"/>
      <c r="B252" s="93" t="s">
        <v>43</v>
      </c>
      <c r="C252" s="163" t="s">
        <v>336</v>
      </c>
      <c r="D252" s="163" t="s">
        <v>88</v>
      </c>
      <c r="E252" s="163">
        <v>0.46400000000000002</v>
      </c>
      <c r="F252" s="163">
        <v>14.4</v>
      </c>
      <c r="G252" s="163" t="s">
        <v>271</v>
      </c>
      <c r="H252" s="163" t="s">
        <v>950</v>
      </c>
      <c r="I252" s="145">
        <v>17.5</v>
      </c>
      <c r="J252" s="654">
        <f>Fankoil!H211</f>
        <v>65125.451790241925</v>
      </c>
      <c r="K252" s="49"/>
      <c r="L252" s="73"/>
    </row>
    <row r="253" spans="1:12" ht="15.75">
      <c r="A253" s="2671"/>
      <c r="B253" s="93" t="s">
        <v>44</v>
      </c>
      <c r="C253" s="163" t="s">
        <v>338</v>
      </c>
      <c r="D253" s="163" t="s">
        <v>89</v>
      </c>
      <c r="E253" s="163">
        <v>0.61899999999999999</v>
      </c>
      <c r="F253" s="163">
        <v>8.1999999999999993</v>
      </c>
      <c r="G253" s="163" t="s">
        <v>293</v>
      </c>
      <c r="H253" s="163" t="s">
        <v>951</v>
      </c>
      <c r="I253" s="145">
        <v>20.7</v>
      </c>
      <c r="J253" s="654">
        <f>Fankoil!H212</f>
        <v>69730.2817148045</v>
      </c>
      <c r="K253" s="49"/>
      <c r="L253" s="73"/>
    </row>
    <row r="254" spans="1:12" ht="15.75">
      <c r="A254" s="2671"/>
      <c r="B254" s="93" t="s">
        <v>45</v>
      </c>
      <c r="C254" s="163" t="s">
        <v>337</v>
      </c>
      <c r="D254" s="163" t="s">
        <v>90</v>
      </c>
      <c r="E254" s="163">
        <v>0.74</v>
      </c>
      <c r="F254" s="163">
        <v>9.5</v>
      </c>
      <c r="G254" s="163" t="s">
        <v>262</v>
      </c>
      <c r="H254" s="163" t="s">
        <v>951</v>
      </c>
      <c r="I254" s="145">
        <v>20.7</v>
      </c>
      <c r="J254" s="654">
        <f>Fankoil!H213</f>
        <v>74335.111639367053</v>
      </c>
      <c r="K254" s="49"/>
      <c r="L254" s="73"/>
    </row>
    <row r="255" spans="1:12" ht="15.75">
      <c r="A255" s="2671"/>
      <c r="B255" s="93" t="s">
        <v>46</v>
      </c>
      <c r="C255" s="163" t="s">
        <v>91</v>
      </c>
      <c r="D255" s="163" t="s">
        <v>340</v>
      </c>
      <c r="E255" s="163">
        <v>0.86</v>
      </c>
      <c r="F255" s="163">
        <v>17.2</v>
      </c>
      <c r="G255" s="163" t="s">
        <v>291</v>
      </c>
      <c r="H255" s="163" t="s">
        <v>952</v>
      </c>
      <c r="I255" s="145">
        <v>23.5</v>
      </c>
      <c r="J255" s="654">
        <f>Fankoil!H214</f>
        <v>82229.105795759999</v>
      </c>
      <c r="K255" s="49"/>
      <c r="L255" s="73"/>
    </row>
    <row r="256" spans="1:12" ht="15.75">
      <c r="A256" s="2671"/>
      <c r="B256" s="93" t="s">
        <v>47</v>
      </c>
      <c r="C256" s="163" t="s">
        <v>282</v>
      </c>
      <c r="D256" s="163" t="s">
        <v>92</v>
      </c>
      <c r="E256" s="163">
        <v>1.17</v>
      </c>
      <c r="F256" s="163">
        <v>18.8</v>
      </c>
      <c r="G256" s="163" t="s">
        <v>264</v>
      </c>
      <c r="H256" s="163" t="s">
        <v>953</v>
      </c>
      <c r="I256" s="145">
        <v>32.4</v>
      </c>
      <c r="J256" s="654">
        <f>Fankoil!H215</f>
        <v>113147.24957496578</v>
      </c>
      <c r="K256" s="49"/>
      <c r="L256" s="73"/>
    </row>
    <row r="257" spans="1:12" ht="15.75">
      <c r="A257" s="2671"/>
      <c r="B257" s="93" t="s">
        <v>48</v>
      </c>
      <c r="C257" s="163" t="s">
        <v>93</v>
      </c>
      <c r="D257" s="163" t="s">
        <v>94</v>
      </c>
      <c r="E257" s="163">
        <v>1.3420000000000001</v>
      </c>
      <c r="F257" s="163">
        <v>30</v>
      </c>
      <c r="G257" s="163" t="s">
        <v>273</v>
      </c>
      <c r="H257" s="163" t="s">
        <v>954</v>
      </c>
      <c r="I257" s="145">
        <v>34.9</v>
      </c>
      <c r="J257" s="654">
        <f>Fankoil!H216</f>
        <v>119725.57803862661</v>
      </c>
      <c r="K257" s="49"/>
      <c r="L257" s="73"/>
    </row>
    <row r="258" spans="1:12" ht="15.75">
      <c r="A258" s="2671"/>
      <c r="B258" s="93" t="s">
        <v>49</v>
      </c>
      <c r="C258" s="163" t="s">
        <v>95</v>
      </c>
      <c r="D258" s="163" t="s">
        <v>342</v>
      </c>
      <c r="E258" s="163">
        <v>1.754</v>
      </c>
      <c r="F258" s="163">
        <v>40.299999999999997</v>
      </c>
      <c r="G258" s="163" t="s">
        <v>265</v>
      </c>
      <c r="H258" s="163" t="s">
        <v>955</v>
      </c>
      <c r="I258" s="145">
        <v>40</v>
      </c>
      <c r="J258" s="654">
        <f>Fankoil!H217</f>
        <v>134197.90065868036</v>
      </c>
      <c r="K258" s="49"/>
      <c r="L258" s="73"/>
    </row>
    <row r="259" spans="1:12" ht="16.5" thickBot="1">
      <c r="A259" s="2672"/>
      <c r="B259" s="94" t="s">
        <v>50</v>
      </c>
      <c r="C259" s="164" t="s">
        <v>292</v>
      </c>
      <c r="D259" s="164" t="s">
        <v>96</v>
      </c>
      <c r="E259" s="164">
        <v>1.978</v>
      </c>
      <c r="F259" s="164">
        <v>51.9</v>
      </c>
      <c r="G259" s="164" t="s">
        <v>274</v>
      </c>
      <c r="H259" s="164" t="s">
        <v>905</v>
      </c>
      <c r="I259" s="146">
        <v>43.6</v>
      </c>
      <c r="J259" s="655">
        <f>Fankoil!H218</f>
        <v>141434.06196870722</v>
      </c>
      <c r="K259" s="49"/>
      <c r="L259" s="73"/>
    </row>
    <row r="260" spans="1:12" ht="27" customHeight="1" thickBot="1">
      <c r="A260" s="2667" t="s">
        <v>272</v>
      </c>
      <c r="B260" s="2668" t="s">
        <v>272</v>
      </c>
      <c r="C260" s="2668"/>
      <c r="D260" s="2668"/>
      <c r="E260" s="2668"/>
      <c r="F260" s="2668"/>
      <c r="G260" s="2668"/>
      <c r="H260" s="2668"/>
      <c r="I260" s="2668"/>
      <c r="J260" s="2669"/>
      <c r="K260" s="49"/>
      <c r="L260" s="73"/>
    </row>
    <row r="261" spans="1:12" ht="18" customHeight="1" thickBot="1">
      <c r="A261" s="2662" t="s">
        <v>12</v>
      </c>
      <c r="B261" s="2663"/>
      <c r="C261" s="2663"/>
      <c r="D261" s="2663"/>
      <c r="E261" s="2663"/>
      <c r="F261" s="2663"/>
      <c r="G261" s="2663"/>
      <c r="H261" s="2663"/>
      <c r="I261" s="2663"/>
      <c r="J261" s="2664"/>
      <c r="K261" s="71"/>
      <c r="L261" s="73"/>
    </row>
    <row r="262" spans="1:12" ht="12.75" customHeight="1">
      <c r="A262" s="15"/>
      <c r="B262" s="16" t="s">
        <v>309</v>
      </c>
      <c r="C262" s="2673" t="s">
        <v>186</v>
      </c>
      <c r="D262" s="2673"/>
      <c r="E262" s="2673"/>
      <c r="F262" s="2673"/>
      <c r="G262" s="2673"/>
      <c r="H262" s="2673"/>
      <c r="I262" s="2673"/>
      <c r="J262" s="653">
        <f>Fankoil!H220</f>
        <v>3289.1642318304002</v>
      </c>
      <c r="K262" s="44"/>
      <c r="L262" s="73"/>
    </row>
    <row r="263" spans="1:12" ht="15.75">
      <c r="A263" s="3"/>
      <c r="B263" s="4" t="s">
        <v>315</v>
      </c>
      <c r="C263" s="2665" t="s">
        <v>187</v>
      </c>
      <c r="D263" s="2665"/>
      <c r="E263" s="2665"/>
      <c r="F263" s="2665"/>
      <c r="G263" s="2665"/>
      <c r="H263" s="2665"/>
      <c r="I263" s="2665"/>
      <c r="J263" s="654">
        <f>Fankoil!H221</f>
        <v>38812.13793559873</v>
      </c>
      <c r="K263" s="44"/>
      <c r="L263" s="73"/>
    </row>
    <row r="264" spans="1:12" ht="15.75">
      <c r="A264" s="3"/>
      <c r="B264" s="4" t="s">
        <v>308</v>
      </c>
      <c r="C264" s="2665" t="s">
        <v>188</v>
      </c>
      <c r="D264" s="2665"/>
      <c r="E264" s="2665"/>
      <c r="F264" s="2665"/>
      <c r="G264" s="2665"/>
      <c r="H264" s="2665"/>
      <c r="I264" s="2665"/>
      <c r="J264" s="654">
        <f>Fankoil!H222</f>
        <v>31575.97662557185</v>
      </c>
      <c r="K264" s="44"/>
      <c r="L264" s="73"/>
    </row>
    <row r="265" spans="1:12" ht="23.25" customHeight="1">
      <c r="A265" s="13"/>
      <c r="B265" s="93" t="s">
        <v>207</v>
      </c>
      <c r="C265" s="2666" t="s">
        <v>981</v>
      </c>
      <c r="D265" s="2666"/>
      <c r="E265" s="2666"/>
      <c r="F265" s="2666"/>
      <c r="G265" s="2666"/>
      <c r="H265" s="2666"/>
      <c r="I265" s="2666"/>
      <c r="J265" s="654">
        <f>Fankoil!H223</f>
        <v>15130.155466419843</v>
      </c>
      <c r="K265" s="44"/>
      <c r="L265" s="44"/>
    </row>
    <row r="266" spans="1:12" ht="23.25" customHeight="1">
      <c r="A266" s="13"/>
      <c r="B266" s="93" t="s">
        <v>980</v>
      </c>
      <c r="C266" s="2666" t="s">
        <v>982</v>
      </c>
      <c r="D266" s="2666"/>
      <c r="E266" s="2666"/>
      <c r="F266" s="2666"/>
      <c r="G266" s="2666"/>
      <c r="H266" s="2666"/>
      <c r="I266" s="2666"/>
      <c r="J266" s="654">
        <f>Fankoil!H224</f>
        <v>15130.155466419843</v>
      </c>
      <c r="K266" s="44"/>
      <c r="L266" s="44"/>
    </row>
    <row r="267" spans="1:12" ht="15.75">
      <c r="A267" s="22"/>
      <c r="B267" s="41" t="s">
        <v>346</v>
      </c>
      <c r="C267" s="2665" t="s">
        <v>781</v>
      </c>
      <c r="D267" s="2665"/>
      <c r="E267" s="2665"/>
      <c r="F267" s="2665"/>
      <c r="G267" s="2665"/>
      <c r="H267" s="2665"/>
      <c r="I267" s="2665"/>
      <c r="J267" s="654">
        <f>Fankoil!H225</f>
        <v>10525.325541857283</v>
      </c>
      <c r="K267" s="44"/>
      <c r="L267" s="73"/>
    </row>
    <row r="268" spans="1:12" ht="24" customHeight="1">
      <c r="A268" s="112"/>
      <c r="B268" s="4" t="s">
        <v>375</v>
      </c>
      <c r="C268" s="2666" t="s">
        <v>782</v>
      </c>
      <c r="D268" s="2666"/>
      <c r="E268" s="2666"/>
      <c r="F268" s="2666"/>
      <c r="G268" s="2666"/>
      <c r="H268" s="113" t="s">
        <v>959</v>
      </c>
      <c r="I268" s="113">
        <v>2.5</v>
      </c>
      <c r="J268" s="654">
        <f>Fankoil!H226</f>
        <v>39469.97078196481</v>
      </c>
      <c r="K268" s="44"/>
      <c r="L268" s="73"/>
    </row>
    <row r="269" spans="1:12" ht="32.25" customHeight="1" thickBot="1">
      <c r="A269" s="239"/>
      <c r="B269" s="94" t="s">
        <v>957</v>
      </c>
      <c r="C269" s="2661" t="s">
        <v>965</v>
      </c>
      <c r="D269" s="2661"/>
      <c r="E269" s="2661"/>
      <c r="F269" s="2661"/>
      <c r="G269" s="2661"/>
      <c r="H269" s="23" t="s">
        <v>958</v>
      </c>
      <c r="I269" s="23">
        <v>1.4</v>
      </c>
      <c r="J269" s="655">
        <f>Fankoil!H227</f>
        <v>39469.97078196481</v>
      </c>
      <c r="K269" s="44"/>
      <c r="L269" s="44"/>
    </row>
  </sheetData>
  <sheetProtection password="C617" sheet="1" objects="1" scenarios="1" selectLockedCells="1" selectUnlockedCells="1"/>
  <mergeCells count="204">
    <mergeCell ref="B1:B2"/>
    <mergeCell ref="C1:D1"/>
    <mergeCell ref="F1:F2"/>
    <mergeCell ref="G1:G2"/>
    <mergeCell ref="C8:C10"/>
    <mergeCell ref="D8:D10"/>
    <mergeCell ref="E8:E10"/>
    <mergeCell ref="F8:F10"/>
    <mergeCell ref="G8:G10"/>
    <mergeCell ref="A3:J3"/>
    <mergeCell ref="A4:J4"/>
    <mergeCell ref="C5:C7"/>
    <mergeCell ref="D5:D7"/>
    <mergeCell ref="E5:E7"/>
    <mergeCell ref="F5:F7"/>
    <mergeCell ref="G5:G7"/>
    <mergeCell ref="J5:J7"/>
    <mergeCell ref="I1:I2"/>
    <mergeCell ref="J1:J2"/>
    <mergeCell ref="J8:J10"/>
    <mergeCell ref="F19:F20"/>
    <mergeCell ref="G19:G20"/>
    <mergeCell ref="J19:J20"/>
    <mergeCell ref="C14:C16"/>
    <mergeCell ref="D14:D16"/>
    <mergeCell ref="E14:E16"/>
    <mergeCell ref="F14:F16"/>
    <mergeCell ref="G14:G16"/>
    <mergeCell ref="J14:J16"/>
    <mergeCell ref="C11:C13"/>
    <mergeCell ref="D11:D13"/>
    <mergeCell ref="E11:E13"/>
    <mergeCell ref="F11:F13"/>
    <mergeCell ref="G11:G13"/>
    <mergeCell ref="J11:J13"/>
    <mergeCell ref="A1:A2"/>
    <mergeCell ref="C23:C24"/>
    <mergeCell ref="D23:D24"/>
    <mergeCell ref="E23:E24"/>
    <mergeCell ref="F23:F24"/>
    <mergeCell ref="G23:G24"/>
    <mergeCell ref="J23:J24"/>
    <mergeCell ref="C21:C22"/>
    <mergeCell ref="D21:D22"/>
    <mergeCell ref="E21:E22"/>
    <mergeCell ref="F21:F22"/>
    <mergeCell ref="G21:G22"/>
    <mergeCell ref="J21:J22"/>
    <mergeCell ref="A17:J17"/>
    <mergeCell ref="A18:J18"/>
    <mergeCell ref="C19:C20"/>
    <mergeCell ref="D19:D20"/>
    <mergeCell ref="E19:E20"/>
    <mergeCell ref="C27:C28"/>
    <mergeCell ref="D27:D28"/>
    <mergeCell ref="E27:E28"/>
    <mergeCell ref="F27:F28"/>
    <mergeCell ref="G27:G28"/>
    <mergeCell ref="J27:J28"/>
    <mergeCell ref="C25:C26"/>
    <mergeCell ref="D25:D26"/>
    <mergeCell ref="E25:E26"/>
    <mergeCell ref="F25:F26"/>
    <mergeCell ref="G25:G26"/>
    <mergeCell ref="J25:J26"/>
    <mergeCell ref="A31:J31"/>
    <mergeCell ref="A32:J32"/>
    <mergeCell ref="J33:J34"/>
    <mergeCell ref="J35:J36"/>
    <mergeCell ref="A37:J37"/>
    <mergeCell ref="A38:J38"/>
    <mergeCell ref="C29:C30"/>
    <mergeCell ref="D29:D30"/>
    <mergeCell ref="E29:E30"/>
    <mergeCell ref="F29:F30"/>
    <mergeCell ref="G29:G30"/>
    <mergeCell ref="J29:J30"/>
    <mergeCell ref="A57:A65"/>
    <mergeCell ref="A66:J66"/>
    <mergeCell ref="A67:J67"/>
    <mergeCell ref="A68:A76"/>
    <mergeCell ref="A77:J77"/>
    <mergeCell ref="A78:J78"/>
    <mergeCell ref="A39:A43"/>
    <mergeCell ref="A44:J44"/>
    <mergeCell ref="A45:J45"/>
    <mergeCell ref="A46:A54"/>
    <mergeCell ref="A55:J55"/>
    <mergeCell ref="A56:J56"/>
    <mergeCell ref="A101:J101"/>
    <mergeCell ref="A102:A110"/>
    <mergeCell ref="A111:J111"/>
    <mergeCell ref="A112:J112"/>
    <mergeCell ref="A120:J120"/>
    <mergeCell ref="A121:J121"/>
    <mergeCell ref="A79:J79"/>
    <mergeCell ref="A80:A88"/>
    <mergeCell ref="A89:J89"/>
    <mergeCell ref="A90:J90"/>
    <mergeCell ref="A91:A99"/>
    <mergeCell ref="A100:J100"/>
    <mergeCell ref="C128:I128"/>
    <mergeCell ref="C129:I129"/>
    <mergeCell ref="C130:I130"/>
    <mergeCell ref="C131:I131"/>
    <mergeCell ref="C132:I132"/>
    <mergeCell ref="C133:G133"/>
    <mergeCell ref="C122:I122"/>
    <mergeCell ref="C123:I123"/>
    <mergeCell ref="C124:I124"/>
    <mergeCell ref="C125:I125"/>
    <mergeCell ref="C126:I126"/>
    <mergeCell ref="C127:I127"/>
    <mergeCell ref="A158:J158"/>
    <mergeCell ref="A168:J168"/>
    <mergeCell ref="A169:J169"/>
    <mergeCell ref="A179:J179"/>
    <mergeCell ref="A180:J180"/>
    <mergeCell ref="A190:J190"/>
    <mergeCell ref="C134:G134"/>
    <mergeCell ref="A135:J135"/>
    <mergeCell ref="A136:J136"/>
    <mergeCell ref="A146:J146"/>
    <mergeCell ref="A147:J147"/>
    <mergeCell ref="A157:J157"/>
    <mergeCell ref="C207:C209"/>
    <mergeCell ref="D207:D209"/>
    <mergeCell ref="E207:E209"/>
    <mergeCell ref="F207:F209"/>
    <mergeCell ref="G207:G209"/>
    <mergeCell ref="J207:J209"/>
    <mergeCell ref="A191:J191"/>
    <mergeCell ref="A201:J201"/>
    <mergeCell ref="A202:J202"/>
    <mergeCell ref="A203:J203"/>
    <mergeCell ref="C204:C206"/>
    <mergeCell ref="D204:D206"/>
    <mergeCell ref="E204:E206"/>
    <mergeCell ref="F204:F206"/>
    <mergeCell ref="G204:G206"/>
    <mergeCell ref="J204:J206"/>
    <mergeCell ref="A213:J213"/>
    <mergeCell ref="C215:C216"/>
    <mergeCell ref="D215:D216"/>
    <mergeCell ref="E215:E216"/>
    <mergeCell ref="F215:F216"/>
    <mergeCell ref="G215:G216"/>
    <mergeCell ref="J215:J216"/>
    <mergeCell ref="C210:C212"/>
    <mergeCell ref="D210:D212"/>
    <mergeCell ref="E210:E212"/>
    <mergeCell ref="F210:F212"/>
    <mergeCell ref="G210:G212"/>
    <mergeCell ref="J210:J212"/>
    <mergeCell ref="C219:C220"/>
    <mergeCell ref="D219:D220"/>
    <mergeCell ref="E219:E220"/>
    <mergeCell ref="F219:F220"/>
    <mergeCell ref="G219:G220"/>
    <mergeCell ref="J219:J220"/>
    <mergeCell ref="C217:C218"/>
    <mergeCell ref="D217:D218"/>
    <mergeCell ref="E217:E218"/>
    <mergeCell ref="F217:F218"/>
    <mergeCell ref="G217:G218"/>
    <mergeCell ref="J217:J218"/>
    <mergeCell ref="G225:G226"/>
    <mergeCell ref="J225:J226"/>
    <mergeCell ref="C223:C224"/>
    <mergeCell ref="D223:D224"/>
    <mergeCell ref="E223:E224"/>
    <mergeCell ref="F223:F224"/>
    <mergeCell ref="G223:G224"/>
    <mergeCell ref="J223:J224"/>
    <mergeCell ref="C221:C222"/>
    <mergeCell ref="D221:D222"/>
    <mergeCell ref="E221:E222"/>
    <mergeCell ref="F221:F222"/>
    <mergeCell ref="G221:G222"/>
    <mergeCell ref="J221:J222"/>
    <mergeCell ref="C269:G269"/>
    <mergeCell ref="A214:J214"/>
    <mergeCell ref="C263:I263"/>
    <mergeCell ref="C264:I264"/>
    <mergeCell ref="C265:I265"/>
    <mergeCell ref="C266:I266"/>
    <mergeCell ref="C267:I267"/>
    <mergeCell ref="C268:G268"/>
    <mergeCell ref="A249:J249"/>
    <mergeCell ref="A250:J250"/>
    <mergeCell ref="A251:A259"/>
    <mergeCell ref="A260:J260"/>
    <mergeCell ref="A261:J261"/>
    <mergeCell ref="C262:I262"/>
    <mergeCell ref="A227:J227"/>
    <mergeCell ref="A228:J228"/>
    <mergeCell ref="A229:A237"/>
    <mergeCell ref="A238:J238"/>
    <mergeCell ref="A239:J239"/>
    <mergeCell ref="A240:A248"/>
    <mergeCell ref="C225:C226"/>
    <mergeCell ref="D225:D226"/>
    <mergeCell ref="E225:E226"/>
    <mergeCell ref="F225:F226"/>
  </mergeCells>
  <pageMargins left="0.59055118110236227" right="0.59055118110236227" top="0.59055118110236227" bottom="0.59055118110236227" header="0.51181102362204722" footer="0.51181102362204722"/>
  <pageSetup paperSize="9" scale="58" orientation="portrait" r:id="rId1"/>
  <headerFooter alignWithMargins="0"/>
  <rowBreaks count="4" manualBreakCount="4">
    <brk id="66" max="9" man="1"/>
    <brk id="120" max="9" man="1"/>
    <brk id="201" max="9" man="1"/>
    <brk id="260" max="9" man="1"/>
  </rowBreaks>
  <drawing r:id="rId2"/>
  <legacy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0"/>
  </sheetPr>
  <dimension ref="A1:M80"/>
  <sheetViews>
    <sheetView view="pageBreakPreview" zoomScale="85" zoomScaleNormal="100" zoomScaleSheetLayoutView="85" workbookViewId="0">
      <pane ySplit="1" topLeftCell="A2" activePane="bottomLeft" state="frozen"/>
      <selection activeCell="R174" sqref="R174"/>
      <selection pane="bottomLeft" activeCell="D3" sqref="D3"/>
    </sheetView>
  </sheetViews>
  <sheetFormatPr defaultRowHeight="12.75"/>
  <cols>
    <col min="5" max="5" width="10.7109375" customWidth="1"/>
    <col min="7" max="7" width="12" customWidth="1"/>
    <col min="8" max="8" width="11.85546875" customWidth="1"/>
    <col min="9" max="9" width="11.7109375" bestFit="1" customWidth="1"/>
    <col min="11" max="11" width="10.140625" style="175" bestFit="1" customWidth="1"/>
    <col min="12" max="12" width="10" style="175" customWidth="1"/>
    <col min="13" max="13" width="10.140625" style="176" bestFit="1" customWidth="1"/>
  </cols>
  <sheetData>
    <row r="1" spans="1:13" ht="23.25" thickBot="1">
      <c r="A1" s="182" t="s">
        <v>986</v>
      </c>
      <c r="B1" s="183" t="s">
        <v>987</v>
      </c>
      <c r="C1" s="183" t="s">
        <v>988</v>
      </c>
      <c r="D1" s="183" t="s">
        <v>989</v>
      </c>
      <c r="E1" s="184" t="s">
        <v>990</v>
      </c>
      <c r="F1" s="184" t="s">
        <v>991</v>
      </c>
      <c r="G1" s="184" t="s">
        <v>993</v>
      </c>
      <c r="H1" s="184" t="s">
        <v>992</v>
      </c>
      <c r="I1" s="184" t="s">
        <v>994</v>
      </c>
      <c r="J1" s="186"/>
      <c r="K1" s="185"/>
      <c r="L1" s="187" t="s">
        <v>998</v>
      </c>
      <c r="M1" s="188" t="s">
        <v>991</v>
      </c>
    </row>
    <row r="2" spans="1:13" ht="13.5" thickBot="1">
      <c r="A2" s="211"/>
      <c r="B2" s="212">
        <f>РФ!J12</f>
        <v>66.339314999999999</v>
      </c>
      <c r="C2" s="212"/>
      <c r="D2" s="212">
        <f>KZT!I3</f>
        <v>6.16</v>
      </c>
      <c r="E2" s="213"/>
      <c r="F2" s="213">
        <v>1.2</v>
      </c>
      <c r="G2" s="213"/>
      <c r="H2" s="213"/>
      <c r="I2" s="213"/>
      <c r="J2" s="400"/>
      <c r="K2" s="214"/>
      <c r="L2" s="215"/>
      <c r="M2" s="216"/>
    </row>
    <row r="3" spans="1:13" ht="13.5" thickBot="1">
      <c r="A3" s="189">
        <v>2509</v>
      </c>
      <c r="B3" s="190">
        <f>B2</f>
        <v>66.339314999999999</v>
      </c>
      <c r="C3" s="190">
        <f>A3*B3</f>
        <v>166445.341335</v>
      </c>
      <c r="D3" s="190">
        <f>D2</f>
        <v>6.16</v>
      </c>
      <c r="E3" s="190">
        <f>C3*D3</f>
        <v>1025303.3026236</v>
      </c>
      <c r="F3" s="190">
        <f>F2</f>
        <v>1.2</v>
      </c>
      <c r="G3" s="190">
        <f>E3*F3</f>
        <v>1230363.9631483199</v>
      </c>
      <c r="H3" s="190">
        <f>G3*12/100</f>
        <v>147643.67557779836</v>
      </c>
      <c r="I3" s="191">
        <f>G3*1.12</f>
        <v>1378007.6387261185</v>
      </c>
      <c r="J3" s="193"/>
      <c r="K3" s="194">
        <f>I3-H3-E3</f>
        <v>205060.66052472009</v>
      </c>
      <c r="L3" s="195">
        <f>K3*10/100</f>
        <v>20506.066052472008</v>
      </c>
      <c r="M3" s="196">
        <f>K3-L3</f>
        <v>184554.59447224808</v>
      </c>
    </row>
    <row r="4" spans="1:13" ht="13.5" thickBot="1">
      <c r="A4" s="197">
        <v>2660</v>
      </c>
      <c r="B4" s="190">
        <f t="shared" ref="B4:B67" si="0">B3</f>
        <v>66.339314999999999</v>
      </c>
      <c r="C4" s="190">
        <f t="shared" ref="C4:C67" si="1">A4*B4</f>
        <v>176462.5779</v>
      </c>
      <c r="D4" s="190">
        <f t="shared" ref="D4:D67" si="2">D3</f>
        <v>6.16</v>
      </c>
      <c r="E4" s="190">
        <f t="shared" ref="E4:E67" si="3">C4*D4</f>
        <v>1087009.4798640001</v>
      </c>
      <c r="F4" s="190">
        <f t="shared" ref="F4:F67" si="4">F3</f>
        <v>1.2</v>
      </c>
      <c r="G4" s="190">
        <f t="shared" ref="G4:G67" si="5">E4*F4</f>
        <v>1304411.3758368001</v>
      </c>
      <c r="H4" s="190">
        <f t="shared" ref="H4:H67" si="6">G4*12/100</f>
        <v>156529.36510041601</v>
      </c>
      <c r="I4" s="191">
        <f t="shared" ref="I4:I67" si="7">G4*1.12</f>
        <v>1460940.7409372162</v>
      </c>
      <c r="J4" s="193"/>
      <c r="K4" s="194">
        <f t="shared" ref="K4:K67" si="8">I4-H4-E4</f>
        <v>217401.89597280021</v>
      </c>
      <c r="L4" s="195">
        <f t="shared" ref="L4:L67" si="9">K4*10/100</f>
        <v>21740.189597280019</v>
      </c>
      <c r="M4" s="196">
        <f t="shared" ref="M4:M67" si="10">K4-L4</f>
        <v>195661.70637552018</v>
      </c>
    </row>
    <row r="5" spans="1:13" ht="13.5" thickBot="1">
      <c r="A5" s="198">
        <v>2688.5</v>
      </c>
      <c r="B5" s="190">
        <f t="shared" si="0"/>
        <v>66.339314999999999</v>
      </c>
      <c r="C5" s="190">
        <f t="shared" si="1"/>
        <v>178353.24837749999</v>
      </c>
      <c r="D5" s="190">
        <f t="shared" si="2"/>
        <v>6.16</v>
      </c>
      <c r="E5" s="190">
        <f t="shared" si="3"/>
        <v>1098656.0100054001</v>
      </c>
      <c r="F5" s="190">
        <f t="shared" si="4"/>
        <v>1.2</v>
      </c>
      <c r="G5" s="190">
        <f t="shared" si="5"/>
        <v>1318387.21200648</v>
      </c>
      <c r="H5" s="190">
        <f t="shared" si="6"/>
        <v>158206.4654407776</v>
      </c>
      <c r="I5" s="191">
        <f t="shared" si="7"/>
        <v>1476593.6774472578</v>
      </c>
      <c r="J5" s="193"/>
      <c r="K5" s="194">
        <f t="shared" si="8"/>
        <v>219731.20200108015</v>
      </c>
      <c r="L5" s="195">
        <f t="shared" si="9"/>
        <v>21973.120200108016</v>
      </c>
      <c r="M5" s="196">
        <f t="shared" si="10"/>
        <v>197758.08180097214</v>
      </c>
    </row>
    <row r="6" spans="1:13" ht="13.5" thickBot="1">
      <c r="A6" s="198"/>
      <c r="B6" s="190"/>
      <c r="C6" s="190"/>
      <c r="D6" s="190">
        <f t="shared" si="2"/>
        <v>6.16</v>
      </c>
      <c r="E6" s="190"/>
      <c r="F6" s="190">
        <f t="shared" si="4"/>
        <v>1.2</v>
      </c>
      <c r="G6" s="190"/>
      <c r="H6" s="190"/>
      <c r="I6" s="191">
        <f t="shared" si="7"/>
        <v>0</v>
      </c>
      <c r="J6" s="193"/>
      <c r="K6" s="194">
        <f t="shared" si="8"/>
        <v>0</v>
      </c>
      <c r="L6" s="195"/>
      <c r="M6" s="196"/>
    </row>
    <row r="7" spans="1:13" ht="13.5" thickBot="1">
      <c r="A7" s="198">
        <v>2828</v>
      </c>
      <c r="B7" s="190">
        <f>B5</f>
        <v>66.339314999999999</v>
      </c>
      <c r="C7" s="190">
        <f t="shared" si="1"/>
        <v>187607.58282000001</v>
      </c>
      <c r="D7" s="190">
        <f t="shared" si="2"/>
        <v>6.16</v>
      </c>
      <c r="E7" s="190">
        <f t="shared" si="3"/>
        <v>1155662.7101712001</v>
      </c>
      <c r="F7" s="190">
        <f t="shared" si="4"/>
        <v>1.2</v>
      </c>
      <c r="G7" s="190">
        <f t="shared" si="5"/>
        <v>1386795.2522054401</v>
      </c>
      <c r="H7" s="190">
        <f t="shared" si="6"/>
        <v>166415.43026465282</v>
      </c>
      <c r="I7" s="191">
        <f t="shared" si="7"/>
        <v>1553210.682470093</v>
      </c>
      <c r="J7" s="193"/>
      <c r="K7" s="194">
        <f t="shared" si="8"/>
        <v>231132.54203424021</v>
      </c>
      <c r="L7" s="195">
        <f t="shared" si="9"/>
        <v>23113.254203424021</v>
      </c>
      <c r="M7" s="196">
        <f t="shared" si="10"/>
        <v>208019.28783081617</v>
      </c>
    </row>
    <row r="8" spans="1:13" ht="13.5" thickBot="1">
      <c r="A8" s="198">
        <v>2927</v>
      </c>
      <c r="B8" s="190">
        <f t="shared" si="0"/>
        <v>66.339314999999999</v>
      </c>
      <c r="C8" s="190">
        <f t="shared" si="1"/>
        <v>194175.175005</v>
      </c>
      <c r="D8" s="190">
        <f t="shared" si="2"/>
        <v>6.16</v>
      </c>
      <c r="E8" s="190">
        <f t="shared" si="3"/>
        <v>1196119.0780308</v>
      </c>
      <c r="F8" s="190">
        <f t="shared" si="4"/>
        <v>1.2</v>
      </c>
      <c r="G8" s="190">
        <f t="shared" si="5"/>
        <v>1435342.8936369598</v>
      </c>
      <c r="H8" s="190">
        <f t="shared" si="6"/>
        <v>172241.14723643518</v>
      </c>
      <c r="I8" s="191">
        <f t="shared" si="7"/>
        <v>1607584.0408733953</v>
      </c>
      <c r="J8" s="193"/>
      <c r="K8" s="194">
        <f t="shared" si="8"/>
        <v>239223.81560616009</v>
      </c>
      <c r="L8" s="195">
        <f t="shared" si="9"/>
        <v>23922.38156061601</v>
      </c>
      <c r="M8" s="196">
        <f t="shared" si="10"/>
        <v>215301.43404554407</v>
      </c>
    </row>
    <row r="9" spans="1:13" ht="13.5" thickBot="1">
      <c r="A9" s="198">
        <v>3274.5</v>
      </c>
      <c r="B9" s="190">
        <f t="shared" si="0"/>
        <v>66.339314999999999</v>
      </c>
      <c r="C9" s="190">
        <f t="shared" si="1"/>
        <v>217228.08696749998</v>
      </c>
      <c r="D9" s="190">
        <f t="shared" si="2"/>
        <v>6.16</v>
      </c>
      <c r="E9" s="190">
        <f t="shared" si="3"/>
        <v>1338125.0157198</v>
      </c>
      <c r="F9" s="190">
        <f t="shared" si="4"/>
        <v>1.2</v>
      </c>
      <c r="G9" s="190">
        <f t="shared" si="5"/>
        <v>1605750.0188637599</v>
      </c>
      <c r="H9" s="190">
        <f t="shared" si="6"/>
        <v>192690.0022636512</v>
      </c>
      <c r="I9" s="191">
        <f t="shared" si="7"/>
        <v>1798440.0211274114</v>
      </c>
      <c r="J9" s="193"/>
      <c r="K9" s="194">
        <f t="shared" si="8"/>
        <v>267625.00314396014</v>
      </c>
      <c r="L9" s="195">
        <f t="shared" si="9"/>
        <v>26762.500314396013</v>
      </c>
      <c r="M9" s="196">
        <f t="shared" si="10"/>
        <v>240862.50282956412</v>
      </c>
    </row>
    <row r="10" spans="1:13" ht="13.5" thickBot="1">
      <c r="A10" s="199">
        <v>6563</v>
      </c>
      <c r="B10" s="190">
        <f t="shared" si="0"/>
        <v>66.339314999999999</v>
      </c>
      <c r="C10" s="190">
        <f t="shared" si="1"/>
        <v>435384.92434500001</v>
      </c>
      <c r="D10" s="190">
        <f t="shared" si="2"/>
        <v>6.16</v>
      </c>
      <c r="E10" s="190">
        <f t="shared" si="3"/>
        <v>2681971.1339652003</v>
      </c>
      <c r="F10" s="190">
        <f t="shared" si="4"/>
        <v>1.2</v>
      </c>
      <c r="G10" s="190">
        <f t="shared" si="5"/>
        <v>3218365.3607582403</v>
      </c>
      <c r="H10" s="190">
        <f t="shared" si="6"/>
        <v>386203.84329098882</v>
      </c>
      <c r="I10" s="191">
        <f t="shared" si="7"/>
        <v>3604569.2040492296</v>
      </c>
      <c r="J10" s="193"/>
      <c r="K10" s="194">
        <f t="shared" si="8"/>
        <v>536394.22679304052</v>
      </c>
      <c r="L10" s="195">
        <f t="shared" si="9"/>
        <v>53639.422679304051</v>
      </c>
      <c r="M10" s="196">
        <f t="shared" si="10"/>
        <v>482754.80411373649</v>
      </c>
    </row>
    <row r="11" spans="1:13" ht="13.5" thickBot="1">
      <c r="A11">
        <v>7026</v>
      </c>
      <c r="B11" s="190">
        <f t="shared" si="0"/>
        <v>66.339314999999999</v>
      </c>
      <c r="C11" s="190">
        <f t="shared" si="1"/>
        <v>466100.02718999999</v>
      </c>
      <c r="D11" s="190">
        <f t="shared" si="2"/>
        <v>6.16</v>
      </c>
      <c r="E11" s="190">
        <f t="shared" si="3"/>
        <v>2871176.1674903999</v>
      </c>
      <c r="F11" s="190">
        <f t="shared" si="4"/>
        <v>1.2</v>
      </c>
      <c r="G11" s="190">
        <f t="shared" si="5"/>
        <v>3445411.4009884796</v>
      </c>
      <c r="H11" s="190">
        <f t="shared" si="6"/>
        <v>413449.36811861751</v>
      </c>
      <c r="I11" s="191">
        <f t="shared" si="7"/>
        <v>3858860.7691070978</v>
      </c>
      <c r="J11" s="193"/>
      <c r="K11" s="194">
        <f t="shared" si="8"/>
        <v>574235.23349808017</v>
      </c>
      <c r="L11" s="195">
        <f t="shared" si="9"/>
        <v>57423.52334980802</v>
      </c>
      <c r="M11" s="196">
        <f t="shared" si="10"/>
        <v>516811.71014827216</v>
      </c>
    </row>
    <row r="12" spans="1:13" ht="13.5" thickBot="1">
      <c r="A12" s="189">
        <v>7931</v>
      </c>
      <c r="B12" s="190">
        <f t="shared" si="0"/>
        <v>66.339314999999999</v>
      </c>
      <c r="C12" s="190">
        <f t="shared" si="1"/>
        <v>526137.107265</v>
      </c>
      <c r="D12" s="190">
        <f t="shared" si="2"/>
        <v>6.16</v>
      </c>
      <c r="E12" s="190">
        <f t="shared" si="3"/>
        <v>3241004.5807524002</v>
      </c>
      <c r="F12" s="190">
        <f t="shared" si="4"/>
        <v>1.2</v>
      </c>
      <c r="G12" s="190">
        <f t="shared" si="5"/>
        <v>3889205.4969028803</v>
      </c>
      <c r="H12" s="190">
        <f t="shared" si="6"/>
        <v>466704.65962834569</v>
      </c>
      <c r="I12" s="191">
        <f t="shared" si="7"/>
        <v>4355910.1565312259</v>
      </c>
      <c r="J12" s="193"/>
      <c r="K12" s="194">
        <f t="shared" si="8"/>
        <v>648200.91615048004</v>
      </c>
      <c r="L12" s="195">
        <f t="shared" si="9"/>
        <v>64820.091615048004</v>
      </c>
      <c r="M12" s="196">
        <f t="shared" si="10"/>
        <v>583380.82453543204</v>
      </c>
    </row>
    <row r="13" spans="1:13" ht="13.5" thickBot="1">
      <c r="A13" s="197">
        <v>9128.5</v>
      </c>
      <c r="B13" s="190">
        <f t="shared" si="0"/>
        <v>66.339314999999999</v>
      </c>
      <c r="C13" s="190">
        <f t="shared" si="1"/>
        <v>605578.43697749998</v>
      </c>
      <c r="D13" s="190">
        <f t="shared" si="2"/>
        <v>6.16</v>
      </c>
      <c r="E13" s="190">
        <f t="shared" si="3"/>
        <v>3730363.1717813998</v>
      </c>
      <c r="F13" s="190">
        <f t="shared" si="4"/>
        <v>1.2</v>
      </c>
      <c r="G13" s="190">
        <f t="shared" si="5"/>
        <v>4476435.8061376791</v>
      </c>
      <c r="H13" s="190">
        <f t="shared" si="6"/>
        <v>537172.29673652153</v>
      </c>
      <c r="I13" s="191">
        <f t="shared" si="7"/>
        <v>5013608.1028742008</v>
      </c>
      <c r="J13" s="193"/>
      <c r="K13" s="194">
        <f t="shared" si="8"/>
        <v>746072.63435627939</v>
      </c>
      <c r="L13" s="195">
        <f t="shared" si="9"/>
        <v>74607.263435627945</v>
      </c>
      <c r="M13" s="196">
        <f t="shared" si="10"/>
        <v>671465.37092065148</v>
      </c>
    </row>
    <row r="14" spans="1:13" ht="13.5" thickBot="1">
      <c r="A14" s="198">
        <v>9927</v>
      </c>
      <c r="B14" s="190">
        <f t="shared" si="0"/>
        <v>66.339314999999999</v>
      </c>
      <c r="C14" s="190">
        <f t="shared" si="1"/>
        <v>658550.38000500004</v>
      </c>
      <c r="D14" s="190">
        <f t="shared" si="2"/>
        <v>6.16</v>
      </c>
      <c r="E14" s="190">
        <f t="shared" si="3"/>
        <v>4056670.3408308006</v>
      </c>
      <c r="F14" s="190">
        <f t="shared" si="4"/>
        <v>1.2</v>
      </c>
      <c r="G14" s="190">
        <f t="shared" si="5"/>
        <v>4868004.4089969601</v>
      </c>
      <c r="H14" s="190">
        <f t="shared" si="6"/>
        <v>584160.52907963516</v>
      </c>
      <c r="I14" s="191">
        <f t="shared" si="7"/>
        <v>5452164.9380765958</v>
      </c>
      <c r="J14" s="193"/>
      <c r="K14" s="194">
        <f t="shared" si="8"/>
        <v>811334.06816615956</v>
      </c>
      <c r="L14" s="195">
        <f t="shared" si="9"/>
        <v>81133.406816615956</v>
      </c>
      <c r="M14" s="196">
        <f t="shared" si="10"/>
        <v>730200.6613495436</v>
      </c>
    </row>
    <row r="15" spans="1:13" ht="13.5" thickBot="1">
      <c r="A15" s="198"/>
      <c r="B15" s="190"/>
      <c r="C15" s="190"/>
      <c r="D15" s="190">
        <f t="shared" si="2"/>
        <v>6.16</v>
      </c>
      <c r="E15" s="190"/>
      <c r="F15" s="190">
        <f t="shared" si="4"/>
        <v>1.2</v>
      </c>
      <c r="G15" s="190"/>
      <c r="H15" s="190"/>
      <c r="I15" s="191">
        <f t="shared" si="7"/>
        <v>0</v>
      </c>
      <c r="J15" s="193"/>
      <c r="K15" s="194">
        <f t="shared" si="8"/>
        <v>0</v>
      </c>
      <c r="L15" s="195"/>
      <c r="M15" s="196"/>
    </row>
    <row r="16" spans="1:13" ht="13.5" thickBot="1">
      <c r="A16" s="198">
        <v>6563</v>
      </c>
      <c r="B16" s="190">
        <f>B14</f>
        <v>66.339314999999999</v>
      </c>
      <c r="C16" s="190">
        <f t="shared" si="1"/>
        <v>435384.92434500001</v>
      </c>
      <c r="D16" s="190">
        <f t="shared" si="2"/>
        <v>6.16</v>
      </c>
      <c r="E16" s="190">
        <f t="shared" si="3"/>
        <v>2681971.1339652003</v>
      </c>
      <c r="F16" s="190">
        <f t="shared" si="4"/>
        <v>1.2</v>
      </c>
      <c r="G16" s="190">
        <f t="shared" si="5"/>
        <v>3218365.3607582403</v>
      </c>
      <c r="H16" s="190">
        <f t="shared" si="6"/>
        <v>386203.84329098882</v>
      </c>
      <c r="I16" s="191">
        <f t="shared" si="7"/>
        <v>3604569.2040492296</v>
      </c>
      <c r="J16" s="193"/>
      <c r="K16" s="194">
        <f t="shared" si="8"/>
        <v>536394.22679304052</v>
      </c>
      <c r="L16" s="195">
        <f t="shared" si="9"/>
        <v>53639.422679304051</v>
      </c>
      <c r="M16" s="196">
        <f t="shared" si="10"/>
        <v>482754.80411373649</v>
      </c>
    </row>
    <row r="17" spans="1:13" ht="13.5" thickBot="1">
      <c r="A17" s="198">
        <v>7026</v>
      </c>
      <c r="B17" s="190">
        <f t="shared" si="0"/>
        <v>66.339314999999999</v>
      </c>
      <c r="C17" s="190">
        <f t="shared" si="1"/>
        <v>466100.02718999999</v>
      </c>
      <c r="D17" s="190">
        <f t="shared" si="2"/>
        <v>6.16</v>
      </c>
      <c r="E17" s="190">
        <f t="shared" si="3"/>
        <v>2871176.1674903999</v>
      </c>
      <c r="F17" s="190">
        <f t="shared" si="4"/>
        <v>1.2</v>
      </c>
      <c r="G17" s="190">
        <f t="shared" si="5"/>
        <v>3445411.4009884796</v>
      </c>
      <c r="H17" s="190">
        <f t="shared" si="6"/>
        <v>413449.36811861751</v>
      </c>
      <c r="I17" s="191">
        <f t="shared" si="7"/>
        <v>3858860.7691070978</v>
      </c>
      <c r="J17" s="193"/>
      <c r="K17" s="194">
        <f t="shared" si="8"/>
        <v>574235.23349808017</v>
      </c>
      <c r="L17" s="195">
        <f t="shared" si="9"/>
        <v>57423.52334980802</v>
      </c>
      <c r="M17" s="196">
        <f t="shared" si="10"/>
        <v>516811.71014827216</v>
      </c>
    </row>
    <row r="18" spans="1:13" ht="13.5" thickBot="1">
      <c r="A18" s="198">
        <v>7931</v>
      </c>
      <c r="B18" s="190">
        <f t="shared" si="0"/>
        <v>66.339314999999999</v>
      </c>
      <c r="C18" s="190">
        <f t="shared" si="1"/>
        <v>526137.107265</v>
      </c>
      <c r="D18" s="190">
        <f t="shared" si="2"/>
        <v>6.16</v>
      </c>
      <c r="E18" s="190">
        <f t="shared" si="3"/>
        <v>3241004.5807524002</v>
      </c>
      <c r="F18" s="190">
        <f t="shared" si="4"/>
        <v>1.2</v>
      </c>
      <c r="G18" s="190">
        <f t="shared" si="5"/>
        <v>3889205.4969028803</v>
      </c>
      <c r="H18" s="190">
        <f t="shared" si="6"/>
        <v>466704.65962834569</v>
      </c>
      <c r="I18" s="191">
        <f t="shared" si="7"/>
        <v>4355910.1565312259</v>
      </c>
      <c r="J18" s="193"/>
      <c r="K18" s="194">
        <f t="shared" si="8"/>
        <v>648200.91615048004</v>
      </c>
      <c r="L18" s="195">
        <f t="shared" si="9"/>
        <v>64820.091615048004</v>
      </c>
      <c r="M18" s="196">
        <f t="shared" si="10"/>
        <v>583380.82453543204</v>
      </c>
    </row>
    <row r="19" spans="1:13" ht="13.5" thickBot="1">
      <c r="A19" s="198">
        <v>9128.5</v>
      </c>
      <c r="B19" s="190">
        <f t="shared" si="0"/>
        <v>66.339314999999999</v>
      </c>
      <c r="C19" s="190">
        <f t="shared" si="1"/>
        <v>605578.43697749998</v>
      </c>
      <c r="D19" s="190">
        <f t="shared" si="2"/>
        <v>6.16</v>
      </c>
      <c r="E19" s="190">
        <f t="shared" si="3"/>
        <v>3730363.1717813998</v>
      </c>
      <c r="F19" s="190">
        <f t="shared" si="4"/>
        <v>1.2</v>
      </c>
      <c r="G19" s="190">
        <f t="shared" si="5"/>
        <v>4476435.8061376791</v>
      </c>
      <c r="H19" s="190">
        <f t="shared" si="6"/>
        <v>537172.29673652153</v>
      </c>
      <c r="I19" s="191">
        <f t="shared" si="7"/>
        <v>5013608.1028742008</v>
      </c>
      <c r="J19" s="193"/>
      <c r="K19" s="194">
        <f t="shared" si="8"/>
        <v>746072.63435627939</v>
      </c>
      <c r="L19" s="195">
        <f t="shared" si="9"/>
        <v>74607.263435627945</v>
      </c>
      <c r="M19" s="196">
        <f t="shared" si="10"/>
        <v>671465.37092065148</v>
      </c>
    </row>
    <row r="20" spans="1:13" ht="13.5" thickBot="1">
      <c r="A20" s="197">
        <v>9927</v>
      </c>
      <c r="B20" s="190">
        <f t="shared" si="0"/>
        <v>66.339314999999999</v>
      </c>
      <c r="C20" s="190">
        <f t="shared" si="1"/>
        <v>658550.38000500004</v>
      </c>
      <c r="D20" s="190">
        <f t="shared" si="2"/>
        <v>6.16</v>
      </c>
      <c r="E20" s="190">
        <f t="shared" si="3"/>
        <v>4056670.3408308006</v>
      </c>
      <c r="F20" s="190">
        <f t="shared" si="4"/>
        <v>1.2</v>
      </c>
      <c r="G20" s="190">
        <f t="shared" si="5"/>
        <v>4868004.4089969601</v>
      </c>
      <c r="H20" s="190">
        <f t="shared" si="6"/>
        <v>584160.52907963516</v>
      </c>
      <c r="I20" s="191">
        <f t="shared" si="7"/>
        <v>5452164.9380765958</v>
      </c>
      <c r="J20" s="193"/>
      <c r="K20" s="194">
        <f t="shared" si="8"/>
        <v>811334.06816615956</v>
      </c>
      <c r="L20" s="195">
        <f t="shared" si="9"/>
        <v>81133.406816615956</v>
      </c>
      <c r="M20" s="196">
        <f t="shared" si="10"/>
        <v>730200.6613495436</v>
      </c>
    </row>
    <row r="21" spans="1:13" ht="13.5" thickBot="1">
      <c r="A21" s="201">
        <v>11080</v>
      </c>
      <c r="B21" s="190">
        <f t="shared" si="0"/>
        <v>66.339314999999999</v>
      </c>
      <c r="C21" s="190">
        <f t="shared" si="1"/>
        <v>735039.6102</v>
      </c>
      <c r="D21" s="190">
        <f t="shared" si="2"/>
        <v>6.16</v>
      </c>
      <c r="E21" s="190">
        <f t="shared" si="3"/>
        <v>4527843.9988320004</v>
      </c>
      <c r="F21" s="190">
        <f t="shared" si="4"/>
        <v>1.2</v>
      </c>
      <c r="G21" s="190">
        <f t="shared" si="5"/>
        <v>5433412.7985984003</v>
      </c>
      <c r="H21" s="190">
        <f t="shared" si="6"/>
        <v>652009.535831808</v>
      </c>
      <c r="I21" s="191">
        <f t="shared" si="7"/>
        <v>6085422.3344302094</v>
      </c>
      <c r="J21" s="193"/>
      <c r="K21" s="194">
        <f t="shared" si="8"/>
        <v>905568.79976640083</v>
      </c>
      <c r="L21" s="195">
        <f t="shared" si="9"/>
        <v>90556.879976640077</v>
      </c>
      <c r="M21" s="196">
        <f t="shared" si="10"/>
        <v>815011.91978976072</v>
      </c>
    </row>
    <row r="22" spans="1:13" ht="13.5" thickBot="1">
      <c r="B22" s="190"/>
      <c r="C22" s="190"/>
      <c r="D22" s="190">
        <f t="shared" si="2"/>
        <v>6.16</v>
      </c>
      <c r="E22" s="190"/>
      <c r="F22" s="190">
        <f t="shared" si="4"/>
        <v>1.2</v>
      </c>
      <c r="G22" s="190"/>
      <c r="H22" s="190"/>
      <c r="I22" s="191">
        <f t="shared" si="7"/>
        <v>0</v>
      </c>
      <c r="J22" s="193"/>
      <c r="K22" s="194">
        <f t="shared" si="8"/>
        <v>0</v>
      </c>
      <c r="L22" s="195"/>
      <c r="M22" s="196"/>
    </row>
    <row r="23" spans="1:13" ht="13.5" thickBot="1">
      <c r="A23" s="189">
        <v>7763</v>
      </c>
      <c r="B23" s="190">
        <f>B21</f>
        <v>66.339314999999999</v>
      </c>
      <c r="C23" s="190">
        <f t="shared" si="1"/>
        <v>514992.10234500002</v>
      </c>
      <c r="D23" s="190">
        <f t="shared" si="2"/>
        <v>6.16</v>
      </c>
      <c r="E23" s="190">
        <f t="shared" si="3"/>
        <v>3172351.3504452002</v>
      </c>
      <c r="F23" s="190">
        <f t="shared" si="4"/>
        <v>1.2</v>
      </c>
      <c r="G23" s="190">
        <f t="shared" si="5"/>
        <v>3806821.6205342403</v>
      </c>
      <c r="H23" s="190">
        <f t="shared" si="6"/>
        <v>456818.59446410881</v>
      </c>
      <c r="I23" s="191">
        <f t="shared" si="7"/>
        <v>4263640.2149983495</v>
      </c>
      <c r="J23" s="193"/>
      <c r="K23" s="194">
        <f t="shared" si="8"/>
        <v>634470.27008904051</v>
      </c>
      <c r="L23" s="195">
        <f t="shared" si="9"/>
        <v>63447.02700890405</v>
      </c>
      <c r="M23" s="196">
        <f t="shared" si="10"/>
        <v>571023.24308013648</v>
      </c>
    </row>
    <row r="24" spans="1:13" ht="13.5" thickBot="1">
      <c r="A24" s="197">
        <v>8098.5</v>
      </c>
      <c r="B24" s="190">
        <f t="shared" si="0"/>
        <v>66.339314999999999</v>
      </c>
      <c r="C24" s="190">
        <f t="shared" si="1"/>
        <v>537248.94252749998</v>
      </c>
      <c r="D24" s="190">
        <f t="shared" si="2"/>
        <v>6.16</v>
      </c>
      <c r="E24" s="190">
        <f t="shared" si="3"/>
        <v>3309453.4859694</v>
      </c>
      <c r="F24" s="190">
        <f t="shared" si="4"/>
        <v>1.2</v>
      </c>
      <c r="G24" s="190">
        <f t="shared" si="5"/>
        <v>3971344.1831632797</v>
      </c>
      <c r="H24" s="190">
        <f t="shared" si="6"/>
        <v>476561.30197959358</v>
      </c>
      <c r="I24" s="191">
        <f t="shared" si="7"/>
        <v>4447905.4851428736</v>
      </c>
      <c r="J24" s="193"/>
      <c r="K24" s="194">
        <f t="shared" si="8"/>
        <v>661890.6971938801</v>
      </c>
      <c r="L24" s="195">
        <f t="shared" si="9"/>
        <v>66189.069719388004</v>
      </c>
      <c r="M24" s="196">
        <f t="shared" si="10"/>
        <v>595701.62747449207</v>
      </c>
    </row>
    <row r="25" spans="1:13" ht="13.5" thickBot="1">
      <c r="A25" s="198">
        <v>8784</v>
      </c>
      <c r="B25" s="190">
        <f t="shared" si="0"/>
        <v>66.339314999999999</v>
      </c>
      <c r="C25" s="190">
        <f t="shared" si="1"/>
        <v>582724.54295999999</v>
      </c>
      <c r="D25" s="190">
        <f t="shared" si="2"/>
        <v>6.16</v>
      </c>
      <c r="E25" s="190">
        <f t="shared" si="3"/>
        <v>3589583.1846336001</v>
      </c>
      <c r="F25" s="190">
        <f t="shared" si="4"/>
        <v>1.2</v>
      </c>
      <c r="G25" s="190">
        <f t="shared" si="5"/>
        <v>4307499.8215603195</v>
      </c>
      <c r="H25" s="190">
        <f t="shared" si="6"/>
        <v>516899.97858723835</v>
      </c>
      <c r="I25" s="191">
        <f t="shared" si="7"/>
        <v>4824399.8001475586</v>
      </c>
      <c r="J25" s="193"/>
      <c r="K25" s="194">
        <f t="shared" si="8"/>
        <v>717916.63692672038</v>
      </c>
      <c r="L25" s="195">
        <f t="shared" si="9"/>
        <v>71791.663692672038</v>
      </c>
      <c r="M25" s="196">
        <f t="shared" si="10"/>
        <v>646124.97323404835</v>
      </c>
    </row>
    <row r="26" spans="1:13" ht="13.5" thickBot="1">
      <c r="A26" s="198">
        <v>10338.5</v>
      </c>
      <c r="B26" s="190">
        <f t="shared" si="0"/>
        <v>66.339314999999999</v>
      </c>
      <c r="C26" s="190">
        <f t="shared" si="1"/>
        <v>685849.00812749995</v>
      </c>
      <c r="D26" s="190">
        <f t="shared" si="2"/>
        <v>6.16</v>
      </c>
      <c r="E26" s="190">
        <f t="shared" si="3"/>
        <v>4224829.8900653999</v>
      </c>
      <c r="F26" s="190">
        <f t="shared" si="4"/>
        <v>1.2</v>
      </c>
      <c r="G26" s="190">
        <f t="shared" si="5"/>
        <v>5069795.8680784795</v>
      </c>
      <c r="H26" s="190">
        <f t="shared" si="6"/>
        <v>608375.50416941755</v>
      </c>
      <c r="I26" s="191">
        <f t="shared" si="7"/>
        <v>5678171.372247898</v>
      </c>
      <c r="J26" s="193"/>
      <c r="K26" s="194">
        <f t="shared" si="8"/>
        <v>844965.97801308054</v>
      </c>
      <c r="L26" s="195">
        <f t="shared" si="9"/>
        <v>84496.59780130806</v>
      </c>
      <c r="M26" s="196">
        <f t="shared" si="10"/>
        <v>760469.38021177251</v>
      </c>
    </row>
    <row r="27" spans="1:13" ht="13.5" thickBot="1">
      <c r="A27" s="199">
        <v>11212.5</v>
      </c>
      <c r="B27" s="190">
        <f t="shared" si="0"/>
        <v>66.339314999999999</v>
      </c>
      <c r="C27" s="190">
        <f t="shared" si="1"/>
        <v>743829.56943749997</v>
      </c>
      <c r="D27" s="190">
        <f t="shared" si="2"/>
        <v>6.16</v>
      </c>
      <c r="E27" s="190">
        <f t="shared" si="3"/>
        <v>4581990.1477349997</v>
      </c>
      <c r="F27" s="190">
        <f t="shared" si="4"/>
        <v>1.2</v>
      </c>
      <c r="G27" s="190">
        <f t="shared" si="5"/>
        <v>5498388.177281999</v>
      </c>
      <c r="H27" s="190">
        <f t="shared" si="6"/>
        <v>659806.58127383993</v>
      </c>
      <c r="I27" s="191">
        <f t="shared" si="7"/>
        <v>6158194.7585558398</v>
      </c>
      <c r="J27" s="193"/>
      <c r="K27" s="194">
        <f t="shared" si="8"/>
        <v>916398.0295470003</v>
      </c>
      <c r="L27" s="195">
        <f t="shared" si="9"/>
        <v>91639.802954700033</v>
      </c>
      <c r="M27" s="196">
        <f t="shared" si="10"/>
        <v>824758.22659230023</v>
      </c>
    </row>
    <row r="28" spans="1:13" ht="13.5" thickBot="1">
      <c r="A28">
        <v>11803</v>
      </c>
      <c r="B28" s="190">
        <f t="shared" si="0"/>
        <v>66.339314999999999</v>
      </c>
      <c r="C28" s="190">
        <f t="shared" si="1"/>
        <v>783002.93494499999</v>
      </c>
      <c r="D28" s="190">
        <f t="shared" si="2"/>
        <v>6.16</v>
      </c>
      <c r="E28" s="190">
        <f t="shared" si="3"/>
        <v>4823298.0792611996</v>
      </c>
      <c r="F28" s="190">
        <f t="shared" si="4"/>
        <v>1.2</v>
      </c>
      <c r="G28" s="190">
        <f t="shared" si="5"/>
        <v>5787957.6951134391</v>
      </c>
      <c r="H28" s="190">
        <f t="shared" si="6"/>
        <v>694554.92341361265</v>
      </c>
      <c r="I28" s="191">
        <f t="shared" si="7"/>
        <v>6482512.618527052</v>
      </c>
      <c r="J28" s="193"/>
      <c r="K28" s="194">
        <f t="shared" si="8"/>
        <v>964659.61585223954</v>
      </c>
      <c r="L28" s="195">
        <f t="shared" si="9"/>
        <v>96465.961585223951</v>
      </c>
      <c r="M28" s="196">
        <f t="shared" si="10"/>
        <v>868193.65426701563</v>
      </c>
    </row>
    <row r="29" spans="1:13" ht="13.5" thickBot="1">
      <c r="A29" s="202">
        <v>1100</v>
      </c>
      <c r="B29" s="190">
        <f t="shared" si="0"/>
        <v>66.339314999999999</v>
      </c>
      <c r="C29" s="190">
        <f t="shared" si="1"/>
        <v>72973.246499999994</v>
      </c>
      <c r="D29" s="190">
        <f t="shared" si="2"/>
        <v>6.16</v>
      </c>
      <c r="E29" s="190">
        <f t="shared" si="3"/>
        <v>449515.19843999995</v>
      </c>
      <c r="F29" s="190">
        <f t="shared" si="4"/>
        <v>1.2</v>
      </c>
      <c r="G29" s="190">
        <f t="shared" si="5"/>
        <v>539418.23812799994</v>
      </c>
      <c r="H29" s="190">
        <f t="shared" si="6"/>
        <v>64730.188575359993</v>
      </c>
      <c r="I29" s="191">
        <f t="shared" si="7"/>
        <v>604148.42670335993</v>
      </c>
      <c r="J29" s="193"/>
      <c r="K29" s="194">
        <f t="shared" si="8"/>
        <v>89903.03968799999</v>
      </c>
      <c r="L29" s="195">
        <f t="shared" si="9"/>
        <v>8990.303968799999</v>
      </c>
      <c r="M29" s="196">
        <f t="shared" si="10"/>
        <v>80912.735719199991</v>
      </c>
    </row>
    <row r="30" spans="1:13" ht="13.5" thickBot="1">
      <c r="A30" s="203">
        <v>1300</v>
      </c>
      <c r="B30" s="190">
        <f t="shared" si="0"/>
        <v>66.339314999999999</v>
      </c>
      <c r="C30" s="190">
        <f t="shared" si="1"/>
        <v>86241.109500000006</v>
      </c>
      <c r="D30" s="190">
        <f t="shared" si="2"/>
        <v>6.16</v>
      </c>
      <c r="E30" s="190">
        <f t="shared" si="3"/>
        <v>531245.23452000006</v>
      </c>
      <c r="F30" s="190">
        <f t="shared" si="4"/>
        <v>1.2</v>
      </c>
      <c r="G30" s="190">
        <f t="shared" si="5"/>
        <v>637494.28142400004</v>
      </c>
      <c r="H30" s="190">
        <f t="shared" si="6"/>
        <v>76499.313770880006</v>
      </c>
      <c r="I30" s="191">
        <f t="shared" si="7"/>
        <v>713993.59519488015</v>
      </c>
      <c r="J30" s="193"/>
      <c r="K30" s="194">
        <f t="shared" si="8"/>
        <v>106249.0469040001</v>
      </c>
      <c r="L30" s="195">
        <f t="shared" si="9"/>
        <v>10624.90469040001</v>
      </c>
      <c r="M30" s="196">
        <f t="shared" si="10"/>
        <v>95624.142213600091</v>
      </c>
    </row>
    <row r="31" spans="1:13" ht="13.5" thickBot="1">
      <c r="A31" s="204"/>
      <c r="B31" s="190"/>
      <c r="C31" s="190"/>
      <c r="D31" s="190">
        <f t="shared" si="2"/>
        <v>6.16</v>
      </c>
      <c r="E31" s="190"/>
      <c r="F31" s="190">
        <f t="shared" si="4"/>
        <v>1.2</v>
      </c>
      <c r="G31" s="190"/>
      <c r="H31" s="190"/>
      <c r="I31" s="191">
        <f t="shared" si="7"/>
        <v>0</v>
      </c>
      <c r="J31" s="193"/>
      <c r="K31" s="194">
        <f t="shared" si="8"/>
        <v>0</v>
      </c>
      <c r="L31" s="195"/>
      <c r="M31" s="196"/>
    </row>
    <row r="32" spans="1:13" ht="13.5" thickBot="1">
      <c r="A32" s="204">
        <v>491</v>
      </c>
      <c r="B32" s="190">
        <f>B30</f>
        <v>66.339314999999999</v>
      </c>
      <c r="C32" s="190">
        <f t="shared" si="1"/>
        <v>32572.603664999999</v>
      </c>
      <c r="D32" s="190">
        <f t="shared" si="2"/>
        <v>6.16</v>
      </c>
      <c r="E32" s="190">
        <f t="shared" si="3"/>
        <v>200647.23857640001</v>
      </c>
      <c r="F32" s="190">
        <f t="shared" si="4"/>
        <v>1.2</v>
      </c>
      <c r="G32" s="190">
        <f t="shared" si="5"/>
        <v>240776.68629168</v>
      </c>
      <c r="H32" s="190">
        <f t="shared" si="6"/>
        <v>28893.202355001602</v>
      </c>
      <c r="I32" s="191">
        <f t="shared" si="7"/>
        <v>269669.88864668162</v>
      </c>
      <c r="J32" s="193"/>
      <c r="K32" s="194">
        <f t="shared" si="8"/>
        <v>40129.447715280025</v>
      </c>
      <c r="L32" s="195">
        <f t="shared" si="9"/>
        <v>4012.9447715280025</v>
      </c>
      <c r="M32" s="196">
        <f t="shared" si="10"/>
        <v>36116.502943752021</v>
      </c>
    </row>
    <row r="33" spans="1:13" ht="13.5" thickBot="1">
      <c r="A33" s="204">
        <v>577.5</v>
      </c>
      <c r="B33" s="190">
        <f t="shared" si="0"/>
        <v>66.339314999999999</v>
      </c>
      <c r="C33" s="190">
        <f t="shared" si="1"/>
        <v>38310.954412500003</v>
      </c>
      <c r="D33" s="190">
        <f t="shared" si="2"/>
        <v>6.16</v>
      </c>
      <c r="E33" s="190">
        <f t="shared" si="3"/>
        <v>235995.47918100003</v>
      </c>
      <c r="F33" s="190">
        <f t="shared" si="4"/>
        <v>1.2</v>
      </c>
      <c r="G33" s="190">
        <f t="shared" si="5"/>
        <v>283194.57501720003</v>
      </c>
      <c r="H33" s="190">
        <f t="shared" si="6"/>
        <v>33983.349002064002</v>
      </c>
      <c r="I33" s="191">
        <f t="shared" si="7"/>
        <v>317177.92401926406</v>
      </c>
      <c r="J33" s="193"/>
      <c r="K33" s="194">
        <f t="shared" si="8"/>
        <v>47199.095836200053</v>
      </c>
      <c r="L33" s="195">
        <f t="shared" si="9"/>
        <v>4719.9095836200049</v>
      </c>
      <c r="M33" s="196">
        <f t="shared" si="10"/>
        <v>42479.186252580046</v>
      </c>
    </row>
    <row r="34" spans="1:13" ht="13.5" thickBot="1">
      <c r="A34" s="203">
        <v>593.5</v>
      </c>
      <c r="B34" s="190">
        <f t="shared" si="0"/>
        <v>66.339314999999999</v>
      </c>
      <c r="C34" s="190">
        <f t="shared" si="1"/>
        <v>39372.383452499998</v>
      </c>
      <c r="D34" s="190">
        <f t="shared" si="2"/>
        <v>6.16</v>
      </c>
      <c r="E34" s="190">
        <f t="shared" si="3"/>
        <v>242533.8820674</v>
      </c>
      <c r="F34" s="190">
        <f t="shared" si="4"/>
        <v>1.2</v>
      </c>
      <c r="G34" s="190">
        <f t="shared" si="5"/>
        <v>291040.65848087997</v>
      </c>
      <c r="H34" s="190">
        <f t="shared" si="6"/>
        <v>34924.879017705593</v>
      </c>
      <c r="I34" s="191">
        <f t="shared" si="7"/>
        <v>325965.53749858559</v>
      </c>
      <c r="J34" s="193"/>
      <c r="K34" s="194">
        <f t="shared" si="8"/>
        <v>48506.776413479965</v>
      </c>
      <c r="L34" s="195">
        <f t="shared" si="9"/>
        <v>4850.6776413479965</v>
      </c>
      <c r="M34" s="196">
        <f t="shared" si="10"/>
        <v>43656.098772131969</v>
      </c>
    </row>
    <row r="35" spans="1:13" ht="13.5" thickBot="1">
      <c r="A35" s="205">
        <v>656.5</v>
      </c>
      <c r="B35" s="190">
        <f t="shared" si="0"/>
        <v>66.339314999999999</v>
      </c>
      <c r="C35" s="190">
        <f t="shared" si="1"/>
        <v>43551.760297499997</v>
      </c>
      <c r="D35" s="190">
        <f t="shared" si="2"/>
        <v>6.16</v>
      </c>
      <c r="E35" s="190">
        <f t="shared" si="3"/>
        <v>268278.84343259997</v>
      </c>
      <c r="F35" s="190">
        <f t="shared" si="4"/>
        <v>1.2</v>
      </c>
      <c r="G35" s="190">
        <f t="shared" si="5"/>
        <v>321934.61211911996</v>
      </c>
      <c r="H35" s="190">
        <f t="shared" si="6"/>
        <v>38632.153454294399</v>
      </c>
      <c r="I35" s="191">
        <f t="shared" si="7"/>
        <v>360566.76557341439</v>
      </c>
      <c r="J35" s="193"/>
      <c r="K35" s="194">
        <f t="shared" si="8"/>
        <v>53655.768686519994</v>
      </c>
      <c r="L35" s="195">
        <f t="shared" si="9"/>
        <v>5365.5768686519996</v>
      </c>
      <c r="M35" s="196">
        <f t="shared" si="10"/>
        <v>48290.191817867992</v>
      </c>
    </row>
    <row r="36" spans="1:13" ht="13.5" thickBot="1">
      <c r="A36">
        <v>590.5</v>
      </c>
      <c r="B36" s="190">
        <f t="shared" si="0"/>
        <v>66.339314999999999</v>
      </c>
      <c r="C36" s="190">
        <f t="shared" si="1"/>
        <v>39173.365507499999</v>
      </c>
      <c r="D36" s="190">
        <f t="shared" si="2"/>
        <v>6.16</v>
      </c>
      <c r="E36" s="190">
        <f t="shared" si="3"/>
        <v>241307.9315262</v>
      </c>
      <c r="F36" s="190">
        <f t="shared" si="4"/>
        <v>1.2</v>
      </c>
      <c r="G36" s="190">
        <f t="shared" si="5"/>
        <v>289569.51783143997</v>
      </c>
      <c r="H36" s="190">
        <f t="shared" si="6"/>
        <v>34748.342139772794</v>
      </c>
      <c r="I36" s="191">
        <f t="shared" si="7"/>
        <v>324317.85997121281</v>
      </c>
      <c r="J36" s="193"/>
      <c r="K36" s="194">
        <f t="shared" si="8"/>
        <v>48261.586305240024</v>
      </c>
      <c r="L36" s="195">
        <f t="shared" si="9"/>
        <v>4826.1586305240025</v>
      </c>
      <c r="M36" s="196">
        <f t="shared" si="10"/>
        <v>43435.427674716018</v>
      </c>
    </row>
    <row r="37" spans="1:13" s="177" customFormat="1" ht="13.5" thickBot="1">
      <c r="A37" s="202"/>
      <c r="B37" s="190"/>
      <c r="C37" s="190"/>
      <c r="D37" s="190">
        <f t="shared" si="2"/>
        <v>6.16</v>
      </c>
      <c r="E37" s="190"/>
      <c r="F37" s="190">
        <f t="shared" si="4"/>
        <v>1.2</v>
      </c>
      <c r="G37" s="190"/>
      <c r="H37" s="190"/>
      <c r="I37" s="191">
        <f t="shared" si="7"/>
        <v>0</v>
      </c>
      <c r="J37" s="193"/>
      <c r="K37" s="194">
        <f t="shared" si="8"/>
        <v>0</v>
      </c>
      <c r="L37" s="195"/>
      <c r="M37" s="196"/>
    </row>
    <row r="38" spans="1:13" s="177" customFormat="1" ht="13.5" thickBot="1">
      <c r="A38" s="203">
        <v>592</v>
      </c>
      <c r="B38" s="190">
        <f>B36</f>
        <v>66.339314999999999</v>
      </c>
      <c r="C38" s="190">
        <f t="shared" si="1"/>
        <v>39272.874479999999</v>
      </c>
      <c r="D38" s="190">
        <f t="shared" si="2"/>
        <v>6.16</v>
      </c>
      <c r="E38" s="190">
        <f t="shared" si="3"/>
        <v>241920.9067968</v>
      </c>
      <c r="F38" s="190">
        <f t="shared" si="4"/>
        <v>1.2</v>
      </c>
      <c r="G38" s="190">
        <f t="shared" si="5"/>
        <v>290305.08815615997</v>
      </c>
      <c r="H38" s="190">
        <f t="shared" si="6"/>
        <v>34836.610578739193</v>
      </c>
      <c r="I38" s="191">
        <f t="shared" si="7"/>
        <v>325141.69873489917</v>
      </c>
      <c r="J38" s="193"/>
      <c r="K38" s="194">
        <f t="shared" si="8"/>
        <v>48384.181359359965</v>
      </c>
      <c r="L38" s="195">
        <f t="shared" si="9"/>
        <v>4838.4181359359964</v>
      </c>
      <c r="M38" s="196">
        <f t="shared" si="10"/>
        <v>43545.763223423972</v>
      </c>
    </row>
    <row r="39" spans="1:13" s="177" customFormat="1" ht="13.5" thickBot="1">
      <c r="A39" s="205">
        <v>627</v>
      </c>
      <c r="B39" s="190">
        <f t="shared" si="0"/>
        <v>66.339314999999999</v>
      </c>
      <c r="C39" s="190">
        <f t="shared" si="1"/>
        <v>41594.750504999996</v>
      </c>
      <c r="D39" s="190">
        <f t="shared" si="2"/>
        <v>6.16</v>
      </c>
      <c r="E39" s="190">
        <f t="shared" si="3"/>
        <v>256223.66311079997</v>
      </c>
      <c r="F39" s="190">
        <f t="shared" si="4"/>
        <v>1.2</v>
      </c>
      <c r="G39" s="190">
        <f t="shared" si="5"/>
        <v>307468.39573295997</v>
      </c>
      <c r="H39" s="190">
        <f t="shared" si="6"/>
        <v>36896.207487955195</v>
      </c>
      <c r="I39" s="191">
        <f t="shared" si="7"/>
        <v>344364.60322091519</v>
      </c>
      <c r="J39" s="193"/>
      <c r="K39" s="194">
        <f t="shared" si="8"/>
        <v>51244.732622159994</v>
      </c>
      <c r="L39" s="195">
        <f t="shared" si="9"/>
        <v>5124.4732622159991</v>
      </c>
      <c r="M39" s="196">
        <f t="shared" si="10"/>
        <v>46120.259359943993</v>
      </c>
    </row>
    <row r="40" spans="1:13" s="177" customFormat="1" ht="13.5" thickBot="1">
      <c r="A40" s="180">
        <v>636.5</v>
      </c>
      <c r="B40" s="190">
        <f t="shared" si="0"/>
        <v>66.339314999999999</v>
      </c>
      <c r="C40" s="190">
        <f t="shared" si="1"/>
        <v>42224.973997499997</v>
      </c>
      <c r="D40" s="190">
        <f t="shared" si="2"/>
        <v>6.16</v>
      </c>
      <c r="E40" s="190">
        <f t="shared" si="3"/>
        <v>260105.8398246</v>
      </c>
      <c r="F40" s="190">
        <f t="shared" si="4"/>
        <v>1.2</v>
      </c>
      <c r="G40" s="190">
        <f t="shared" si="5"/>
        <v>312127.00778951996</v>
      </c>
      <c r="H40" s="190">
        <f t="shared" si="6"/>
        <v>37455.240934742396</v>
      </c>
      <c r="I40" s="191">
        <f t="shared" si="7"/>
        <v>349582.2487242624</v>
      </c>
      <c r="J40" s="193"/>
      <c r="K40" s="194">
        <f t="shared" si="8"/>
        <v>52021.167964920023</v>
      </c>
      <c r="L40" s="195">
        <f t="shared" si="9"/>
        <v>5202.1167964920023</v>
      </c>
      <c r="M40" s="196">
        <f t="shared" si="10"/>
        <v>46819.051168428021</v>
      </c>
    </row>
    <row r="41" spans="1:13" s="177" customFormat="1" ht="13.5" thickBot="1">
      <c r="A41" s="202">
        <v>653</v>
      </c>
      <c r="B41" s="190">
        <f t="shared" si="0"/>
        <v>66.339314999999999</v>
      </c>
      <c r="C41" s="190">
        <f t="shared" si="1"/>
        <v>43319.572695000003</v>
      </c>
      <c r="D41" s="190">
        <f t="shared" si="2"/>
        <v>6.16</v>
      </c>
      <c r="E41" s="190">
        <f t="shared" si="3"/>
        <v>266848.56780120003</v>
      </c>
      <c r="F41" s="190">
        <f t="shared" si="4"/>
        <v>1.2</v>
      </c>
      <c r="G41" s="190">
        <f t="shared" si="5"/>
        <v>320218.28136144002</v>
      </c>
      <c r="H41" s="190">
        <f t="shared" si="6"/>
        <v>38426.193763372808</v>
      </c>
      <c r="I41" s="191">
        <f t="shared" si="7"/>
        <v>358644.47512481286</v>
      </c>
      <c r="J41" s="193"/>
      <c r="K41" s="194">
        <f t="shared" si="8"/>
        <v>53369.713560240052</v>
      </c>
      <c r="L41" s="195">
        <f t="shared" si="9"/>
        <v>5336.9713560240052</v>
      </c>
      <c r="M41" s="196">
        <f t="shared" si="10"/>
        <v>48032.742204216047</v>
      </c>
    </row>
    <row r="42" spans="1:13" s="177" customFormat="1" ht="13.5" thickBot="1">
      <c r="A42" s="203">
        <v>771.5</v>
      </c>
      <c r="B42" s="190">
        <f t="shared" si="0"/>
        <v>66.339314999999999</v>
      </c>
      <c r="C42" s="190">
        <f t="shared" si="1"/>
        <v>51180.781522500001</v>
      </c>
      <c r="D42" s="190">
        <f t="shared" si="2"/>
        <v>6.16</v>
      </c>
      <c r="E42" s="190">
        <f t="shared" si="3"/>
        <v>315273.61417860002</v>
      </c>
      <c r="F42" s="190">
        <f t="shared" si="4"/>
        <v>1.2</v>
      </c>
      <c r="G42" s="190">
        <f t="shared" si="5"/>
        <v>378328.33701432002</v>
      </c>
      <c r="H42" s="190">
        <f t="shared" si="6"/>
        <v>45399.400441718397</v>
      </c>
      <c r="I42" s="191">
        <f t="shared" si="7"/>
        <v>423727.73745603848</v>
      </c>
      <c r="J42" s="193"/>
      <c r="K42" s="194">
        <f t="shared" si="8"/>
        <v>63054.722835720051</v>
      </c>
      <c r="L42" s="195">
        <f t="shared" si="9"/>
        <v>6305.4722835720049</v>
      </c>
      <c r="M42" s="196">
        <f t="shared" si="10"/>
        <v>56749.250552148049</v>
      </c>
    </row>
    <row r="43" spans="1:13" s="177" customFormat="1" ht="13.5" thickBot="1">
      <c r="A43" s="203">
        <v>785</v>
      </c>
      <c r="B43" s="190">
        <f t="shared" si="0"/>
        <v>66.339314999999999</v>
      </c>
      <c r="C43" s="190">
        <f t="shared" si="1"/>
        <v>52076.362274999999</v>
      </c>
      <c r="D43" s="190">
        <f t="shared" si="2"/>
        <v>6.16</v>
      </c>
      <c r="E43" s="190">
        <f t="shared" si="3"/>
        <v>320790.39161400002</v>
      </c>
      <c r="F43" s="190">
        <f t="shared" si="4"/>
        <v>1.2</v>
      </c>
      <c r="G43" s="190">
        <f t="shared" si="5"/>
        <v>384948.46993680001</v>
      </c>
      <c r="H43" s="190">
        <f t="shared" si="6"/>
        <v>46193.816392416004</v>
      </c>
      <c r="I43" s="191">
        <f t="shared" si="7"/>
        <v>431142.28632921603</v>
      </c>
      <c r="J43" s="193"/>
      <c r="K43" s="194">
        <f t="shared" si="8"/>
        <v>64158.078322799993</v>
      </c>
      <c r="L43" s="195">
        <f t="shared" si="9"/>
        <v>6415.8078322799993</v>
      </c>
      <c r="M43" s="196">
        <f t="shared" si="10"/>
        <v>57742.270490519993</v>
      </c>
    </row>
    <row r="44" spans="1:13" s="177" customFormat="1" ht="13.5" thickBot="1">
      <c r="A44" s="203">
        <v>801.5</v>
      </c>
      <c r="B44" s="190">
        <f t="shared" si="0"/>
        <v>66.339314999999999</v>
      </c>
      <c r="C44" s="190">
        <f t="shared" si="1"/>
        <v>53170.960972499997</v>
      </c>
      <c r="D44" s="190">
        <f t="shared" si="2"/>
        <v>6.16</v>
      </c>
      <c r="E44" s="190">
        <f t="shared" si="3"/>
        <v>327533.11959059996</v>
      </c>
      <c r="F44" s="190">
        <f t="shared" si="4"/>
        <v>1.2</v>
      </c>
      <c r="G44" s="190">
        <f t="shared" si="5"/>
        <v>393039.74350871996</v>
      </c>
      <c r="H44" s="190">
        <f t="shared" si="6"/>
        <v>47164.769221046401</v>
      </c>
      <c r="I44" s="191">
        <f t="shared" si="7"/>
        <v>440204.51272976637</v>
      </c>
      <c r="J44" s="193"/>
      <c r="K44" s="194">
        <f t="shared" si="8"/>
        <v>65506.623918119993</v>
      </c>
      <c r="L44" s="195">
        <f t="shared" si="9"/>
        <v>6550.6623918119994</v>
      </c>
      <c r="M44" s="196">
        <f t="shared" si="10"/>
        <v>58955.96152630799</v>
      </c>
    </row>
    <row r="45" spans="1:13" s="177" customFormat="1" ht="13.5" thickBot="1">
      <c r="A45" s="205">
        <v>1047</v>
      </c>
      <c r="B45" s="190">
        <f t="shared" si="0"/>
        <v>66.339314999999999</v>
      </c>
      <c r="C45" s="190">
        <f t="shared" si="1"/>
        <v>69457.262805000006</v>
      </c>
      <c r="D45" s="190">
        <f t="shared" si="2"/>
        <v>6.16</v>
      </c>
      <c r="E45" s="190">
        <f t="shared" si="3"/>
        <v>427856.73887880007</v>
      </c>
      <c r="F45" s="190">
        <f t="shared" si="4"/>
        <v>1.2</v>
      </c>
      <c r="G45" s="190">
        <f t="shared" si="5"/>
        <v>513428.08665456006</v>
      </c>
      <c r="H45" s="190">
        <f t="shared" si="6"/>
        <v>61611.370398547202</v>
      </c>
      <c r="I45" s="191">
        <f t="shared" si="7"/>
        <v>575039.45705310733</v>
      </c>
      <c r="J45" s="193"/>
      <c r="K45" s="194">
        <f t="shared" si="8"/>
        <v>85571.347775760049</v>
      </c>
      <c r="L45" s="195">
        <f t="shared" si="9"/>
        <v>8557.1347775760041</v>
      </c>
      <c r="M45" s="196">
        <f t="shared" si="10"/>
        <v>77014.212998184041</v>
      </c>
    </row>
    <row r="46" spans="1:13" s="177" customFormat="1" ht="13.5" thickBot="1">
      <c r="A46" s="180">
        <v>1127.5</v>
      </c>
      <c r="B46" s="190">
        <f t="shared" si="0"/>
        <v>66.339314999999999</v>
      </c>
      <c r="C46" s="190">
        <f t="shared" si="1"/>
        <v>74797.5776625</v>
      </c>
      <c r="D46" s="190">
        <f t="shared" si="2"/>
        <v>6.16</v>
      </c>
      <c r="E46" s="190">
        <f t="shared" si="3"/>
        <v>460753.07840100001</v>
      </c>
      <c r="F46" s="190">
        <f t="shared" si="4"/>
        <v>1.2</v>
      </c>
      <c r="G46" s="190">
        <f t="shared" si="5"/>
        <v>552903.69408119994</v>
      </c>
      <c r="H46" s="190">
        <f t="shared" si="6"/>
        <v>66348.443289743998</v>
      </c>
      <c r="I46" s="191">
        <f t="shared" si="7"/>
        <v>619252.13737094402</v>
      </c>
      <c r="J46" s="193"/>
      <c r="K46" s="194">
        <f t="shared" si="8"/>
        <v>92150.615680200048</v>
      </c>
      <c r="L46" s="195">
        <f t="shared" si="9"/>
        <v>9215.0615680200044</v>
      </c>
      <c r="M46" s="196">
        <f t="shared" si="10"/>
        <v>82935.554112180049</v>
      </c>
    </row>
    <row r="47" spans="1:13" s="177" customFormat="1" ht="13.5" thickBot="1">
      <c r="A47" s="202">
        <v>1241</v>
      </c>
      <c r="B47" s="190">
        <f t="shared" si="0"/>
        <v>66.339314999999999</v>
      </c>
      <c r="C47" s="190">
        <f t="shared" si="1"/>
        <v>82327.089915000004</v>
      </c>
      <c r="D47" s="190">
        <f t="shared" si="2"/>
        <v>6.16</v>
      </c>
      <c r="E47" s="190">
        <f t="shared" si="3"/>
        <v>507134.87387640006</v>
      </c>
      <c r="F47" s="190">
        <f t="shared" si="4"/>
        <v>1.2</v>
      </c>
      <c r="G47" s="190">
        <f t="shared" si="5"/>
        <v>608561.84865168005</v>
      </c>
      <c r="H47" s="190">
        <f t="shared" si="6"/>
        <v>73027.421838201597</v>
      </c>
      <c r="I47" s="191">
        <f t="shared" si="7"/>
        <v>681589.27048988175</v>
      </c>
      <c r="J47" s="193"/>
      <c r="K47" s="194">
        <f t="shared" si="8"/>
        <v>101426.9747752801</v>
      </c>
      <c r="L47" s="195">
        <f t="shared" si="9"/>
        <v>10142.69747752801</v>
      </c>
      <c r="M47" s="196">
        <f t="shared" si="10"/>
        <v>91284.277297752094</v>
      </c>
    </row>
    <row r="48" spans="1:13" s="177" customFormat="1" ht="13.5" thickBot="1">
      <c r="A48" s="203">
        <v>1290.5</v>
      </c>
      <c r="B48" s="190">
        <f t="shared" si="0"/>
        <v>66.339314999999999</v>
      </c>
      <c r="C48" s="190">
        <f t="shared" si="1"/>
        <v>85610.886007499998</v>
      </c>
      <c r="D48" s="190">
        <f t="shared" si="2"/>
        <v>6.16</v>
      </c>
      <c r="E48" s="190">
        <f t="shared" si="3"/>
        <v>527363.0578062</v>
      </c>
      <c r="F48" s="190">
        <f t="shared" si="4"/>
        <v>1.2</v>
      </c>
      <c r="G48" s="190">
        <f t="shared" si="5"/>
        <v>632835.66936743993</v>
      </c>
      <c r="H48" s="190">
        <f t="shared" si="6"/>
        <v>75940.28032409279</v>
      </c>
      <c r="I48" s="191">
        <f t="shared" si="7"/>
        <v>708775.94969153276</v>
      </c>
      <c r="J48" s="193"/>
      <c r="K48" s="194">
        <f t="shared" si="8"/>
        <v>105472.61156123993</v>
      </c>
      <c r="L48" s="195">
        <f t="shared" si="9"/>
        <v>10547.261156123994</v>
      </c>
      <c r="M48" s="196">
        <f t="shared" si="10"/>
        <v>94925.35040511594</v>
      </c>
    </row>
    <row r="49" spans="1:13" s="177" customFormat="1" ht="13.5" thickBot="1">
      <c r="A49" s="203">
        <v>65</v>
      </c>
      <c r="B49" s="190">
        <f t="shared" si="0"/>
        <v>66.339314999999999</v>
      </c>
      <c r="C49" s="190">
        <f t="shared" si="1"/>
        <v>4312.0554750000001</v>
      </c>
      <c r="D49" s="190">
        <f t="shared" si="2"/>
        <v>6.16</v>
      </c>
      <c r="E49" s="190">
        <f t="shared" si="3"/>
        <v>26562.261726000001</v>
      </c>
      <c r="F49" s="190">
        <f t="shared" si="4"/>
        <v>1.2</v>
      </c>
      <c r="G49" s="190">
        <f t="shared" si="5"/>
        <v>31874.7140712</v>
      </c>
      <c r="H49" s="190">
        <f t="shared" si="6"/>
        <v>3824.9656885439999</v>
      </c>
      <c r="I49" s="191">
        <f t="shared" si="7"/>
        <v>35699.679759744002</v>
      </c>
      <c r="J49" s="193"/>
      <c r="K49" s="194">
        <f t="shared" si="8"/>
        <v>5312.452345200003</v>
      </c>
      <c r="L49" s="195">
        <f t="shared" si="9"/>
        <v>531.24523452000028</v>
      </c>
      <c r="M49" s="196">
        <f t="shared" si="10"/>
        <v>4781.2071106800031</v>
      </c>
    </row>
    <row r="50" spans="1:13" s="177" customFormat="1" ht="13.5" thickBot="1">
      <c r="A50" s="203">
        <v>75</v>
      </c>
      <c r="B50" s="190">
        <f t="shared" si="0"/>
        <v>66.339314999999999</v>
      </c>
      <c r="C50" s="190">
        <f t="shared" si="1"/>
        <v>4975.448625</v>
      </c>
      <c r="D50" s="190">
        <f t="shared" si="2"/>
        <v>6.16</v>
      </c>
      <c r="E50" s="190">
        <f t="shared" si="3"/>
        <v>30648.76353</v>
      </c>
      <c r="F50" s="190">
        <f t="shared" si="4"/>
        <v>1.2</v>
      </c>
      <c r="G50" s="190">
        <f t="shared" si="5"/>
        <v>36778.516235999996</v>
      </c>
      <c r="H50" s="190">
        <f t="shared" si="6"/>
        <v>4413.4219483199995</v>
      </c>
      <c r="I50" s="191">
        <f t="shared" si="7"/>
        <v>41191.938184320003</v>
      </c>
      <c r="J50" s="193"/>
      <c r="K50" s="194">
        <f t="shared" si="8"/>
        <v>6129.7527060000029</v>
      </c>
      <c r="L50" s="195">
        <f t="shared" si="9"/>
        <v>612.97527060000027</v>
      </c>
      <c r="M50" s="196">
        <f t="shared" si="10"/>
        <v>5516.777435400003</v>
      </c>
    </row>
    <row r="51" spans="1:13" s="177" customFormat="1" ht="13.5" thickBot="1">
      <c r="A51" s="203"/>
      <c r="B51" s="190"/>
      <c r="C51" s="190"/>
      <c r="D51" s="190">
        <f t="shared" si="2"/>
        <v>6.16</v>
      </c>
      <c r="E51" s="190"/>
      <c r="F51" s="190">
        <f t="shared" si="4"/>
        <v>1.2</v>
      </c>
      <c r="G51" s="190"/>
      <c r="H51" s="190"/>
      <c r="I51" s="191">
        <f t="shared" si="7"/>
        <v>0</v>
      </c>
      <c r="J51" s="193"/>
      <c r="K51" s="194">
        <f t="shared" si="8"/>
        <v>0</v>
      </c>
      <c r="L51" s="195"/>
      <c r="M51" s="196"/>
    </row>
    <row r="52" spans="1:13" s="177" customFormat="1" ht="13.5" thickBot="1">
      <c r="A52" s="205">
        <v>520</v>
      </c>
      <c r="B52" s="190">
        <f>B50</f>
        <v>66.339314999999999</v>
      </c>
      <c r="C52" s="190">
        <f t="shared" si="1"/>
        <v>34496.443800000001</v>
      </c>
      <c r="D52" s="190">
        <f t="shared" si="2"/>
        <v>6.16</v>
      </c>
      <c r="E52" s="190">
        <f t="shared" si="3"/>
        <v>212498.09380800001</v>
      </c>
      <c r="F52" s="190">
        <f t="shared" si="4"/>
        <v>1.2</v>
      </c>
      <c r="G52" s="190">
        <f t="shared" si="5"/>
        <v>254997.7125696</v>
      </c>
      <c r="H52" s="190">
        <f t="shared" si="6"/>
        <v>30599.725508351999</v>
      </c>
      <c r="I52" s="191">
        <f t="shared" si="7"/>
        <v>285597.43807795201</v>
      </c>
      <c r="J52" s="193"/>
      <c r="K52" s="194">
        <f t="shared" si="8"/>
        <v>42499.618761600024</v>
      </c>
      <c r="L52" s="195">
        <f t="shared" si="9"/>
        <v>4249.9618761600022</v>
      </c>
      <c r="M52" s="196">
        <f t="shared" si="10"/>
        <v>38249.656885440025</v>
      </c>
    </row>
    <row r="53" spans="1:13" s="177" customFormat="1" ht="13.5" thickBot="1">
      <c r="A53" s="180">
        <v>545</v>
      </c>
      <c r="B53" s="190">
        <f t="shared" si="0"/>
        <v>66.339314999999999</v>
      </c>
      <c r="C53" s="190">
        <f t="shared" si="1"/>
        <v>36154.926675000002</v>
      </c>
      <c r="D53" s="190">
        <f t="shared" si="2"/>
        <v>6.16</v>
      </c>
      <c r="E53" s="190">
        <f t="shared" si="3"/>
        <v>222714.34831800003</v>
      </c>
      <c r="F53" s="190">
        <f t="shared" si="4"/>
        <v>1.2</v>
      </c>
      <c r="G53" s="190">
        <f t="shared" si="5"/>
        <v>267257.21798160003</v>
      </c>
      <c r="H53" s="190">
        <f t="shared" si="6"/>
        <v>32070.866157792007</v>
      </c>
      <c r="I53" s="191">
        <f t="shared" si="7"/>
        <v>299328.08413939207</v>
      </c>
      <c r="J53" s="193"/>
      <c r="K53" s="194">
        <f t="shared" si="8"/>
        <v>44542.869663600053</v>
      </c>
      <c r="L53" s="195">
        <f t="shared" si="9"/>
        <v>4454.286966360005</v>
      </c>
      <c r="M53" s="196">
        <f t="shared" si="10"/>
        <v>40088.582697240046</v>
      </c>
    </row>
    <row r="54" spans="1:13" s="177" customFormat="1" ht="13.5" thickBot="1">
      <c r="A54" s="202">
        <v>555</v>
      </c>
      <c r="B54" s="190">
        <f t="shared" si="0"/>
        <v>66.339314999999999</v>
      </c>
      <c r="C54" s="190">
        <f t="shared" si="1"/>
        <v>36818.319824999999</v>
      </c>
      <c r="D54" s="190">
        <f t="shared" si="2"/>
        <v>6.16</v>
      </c>
      <c r="E54" s="190">
        <f t="shared" si="3"/>
        <v>226800.850122</v>
      </c>
      <c r="F54" s="190">
        <f t="shared" si="4"/>
        <v>1.2</v>
      </c>
      <c r="G54" s="190">
        <f t="shared" si="5"/>
        <v>272161.02014639997</v>
      </c>
      <c r="H54" s="190">
        <f t="shared" si="6"/>
        <v>32659.322417567997</v>
      </c>
      <c r="I54" s="191">
        <f t="shared" si="7"/>
        <v>304820.34256396798</v>
      </c>
      <c r="J54" s="193"/>
      <c r="K54" s="194">
        <f t="shared" si="8"/>
        <v>45360.170024399966</v>
      </c>
      <c r="L54" s="195">
        <f t="shared" si="9"/>
        <v>4536.0170024399968</v>
      </c>
      <c r="M54" s="196">
        <f t="shared" si="10"/>
        <v>40824.153021959966</v>
      </c>
    </row>
    <row r="55" spans="1:13" s="177" customFormat="1" ht="13.5" thickBot="1">
      <c r="A55" s="203">
        <v>632.5</v>
      </c>
      <c r="B55" s="190">
        <f t="shared" si="0"/>
        <v>66.339314999999999</v>
      </c>
      <c r="C55" s="190">
        <f t="shared" si="1"/>
        <v>41959.6167375</v>
      </c>
      <c r="D55" s="190">
        <f t="shared" si="2"/>
        <v>6.16</v>
      </c>
      <c r="E55" s="190">
        <f t="shared" si="3"/>
        <v>258471.239103</v>
      </c>
      <c r="F55" s="190">
        <f t="shared" si="4"/>
        <v>1.2</v>
      </c>
      <c r="G55" s="190">
        <f t="shared" si="5"/>
        <v>310165.48692359996</v>
      </c>
      <c r="H55" s="190">
        <f t="shared" si="6"/>
        <v>37219.858430831999</v>
      </c>
      <c r="I55" s="191">
        <f t="shared" si="7"/>
        <v>347385.34535443201</v>
      </c>
      <c r="J55" s="193"/>
      <c r="K55" s="194">
        <f t="shared" si="8"/>
        <v>51694.247820600023</v>
      </c>
      <c r="L55" s="195">
        <f t="shared" si="9"/>
        <v>5169.4247820600021</v>
      </c>
      <c r="M55" s="196">
        <f t="shared" si="10"/>
        <v>46524.823038540024</v>
      </c>
    </row>
    <row r="56" spans="1:13" s="177" customFormat="1" ht="13.5" thickBot="1">
      <c r="A56" s="203">
        <v>770</v>
      </c>
      <c r="B56" s="190">
        <f t="shared" si="0"/>
        <v>66.339314999999999</v>
      </c>
      <c r="C56" s="190">
        <f t="shared" si="1"/>
        <v>51081.272550000002</v>
      </c>
      <c r="D56" s="190">
        <f t="shared" si="2"/>
        <v>6.16</v>
      </c>
      <c r="E56" s="190">
        <f t="shared" si="3"/>
        <v>314660.63890800002</v>
      </c>
      <c r="F56" s="190">
        <f t="shared" si="4"/>
        <v>1.2</v>
      </c>
      <c r="G56" s="190">
        <f t="shared" si="5"/>
        <v>377592.76668960002</v>
      </c>
      <c r="H56" s="190">
        <f t="shared" si="6"/>
        <v>45311.132002752005</v>
      </c>
      <c r="I56" s="191">
        <f t="shared" si="7"/>
        <v>422903.89869235206</v>
      </c>
      <c r="J56" s="193"/>
      <c r="K56" s="194">
        <f t="shared" si="8"/>
        <v>62932.127781600051</v>
      </c>
      <c r="L56" s="195">
        <f t="shared" si="9"/>
        <v>6293.2127781600047</v>
      </c>
      <c r="M56" s="196">
        <f t="shared" si="10"/>
        <v>56638.915003440045</v>
      </c>
    </row>
    <row r="57" spans="1:13" s="177" customFormat="1" ht="13.5" thickBot="1">
      <c r="A57" s="203">
        <v>840</v>
      </c>
      <c r="B57" s="190">
        <f t="shared" si="0"/>
        <v>66.339314999999999</v>
      </c>
      <c r="C57" s="190">
        <f t="shared" si="1"/>
        <v>55725.024599999997</v>
      </c>
      <c r="D57" s="190">
        <f t="shared" si="2"/>
        <v>6.16</v>
      </c>
      <c r="E57" s="190">
        <f t="shared" si="3"/>
        <v>343266.15153599996</v>
      </c>
      <c r="F57" s="190">
        <f t="shared" si="4"/>
        <v>1.2</v>
      </c>
      <c r="G57" s="190">
        <f t="shared" si="5"/>
        <v>411919.38184319995</v>
      </c>
      <c r="H57" s="190">
        <f t="shared" si="6"/>
        <v>49430.325821183993</v>
      </c>
      <c r="I57" s="191">
        <f t="shared" si="7"/>
        <v>461349.70766438398</v>
      </c>
      <c r="J57" s="193"/>
      <c r="K57" s="194">
        <f t="shared" si="8"/>
        <v>68653.23030720005</v>
      </c>
      <c r="L57" s="195">
        <f t="shared" si="9"/>
        <v>6865.3230307200047</v>
      </c>
      <c r="M57" s="196">
        <f t="shared" si="10"/>
        <v>61787.907276480044</v>
      </c>
    </row>
    <row r="58" spans="1:13" s="177" customFormat="1" ht="13.5" thickBot="1">
      <c r="A58" s="205">
        <v>1042</v>
      </c>
      <c r="B58" s="190">
        <f t="shared" si="0"/>
        <v>66.339314999999999</v>
      </c>
      <c r="C58" s="190">
        <f t="shared" si="1"/>
        <v>69125.566229999997</v>
      </c>
      <c r="D58" s="190">
        <f t="shared" si="2"/>
        <v>6.16</v>
      </c>
      <c r="E58" s="190">
        <f t="shared" si="3"/>
        <v>425813.48797680001</v>
      </c>
      <c r="F58" s="190">
        <f t="shared" si="4"/>
        <v>1.2</v>
      </c>
      <c r="G58" s="190">
        <f t="shared" si="5"/>
        <v>510976.18557216</v>
      </c>
      <c r="H58" s="190">
        <f t="shared" si="6"/>
        <v>61317.142268659205</v>
      </c>
      <c r="I58" s="191">
        <f t="shared" si="7"/>
        <v>572293.32784081926</v>
      </c>
      <c r="J58" s="193"/>
      <c r="K58" s="194">
        <f t="shared" si="8"/>
        <v>85162.697595360049</v>
      </c>
      <c r="L58" s="195">
        <f t="shared" si="9"/>
        <v>8516.2697595360041</v>
      </c>
      <c r="M58" s="196">
        <f t="shared" si="10"/>
        <v>76646.427835824041</v>
      </c>
    </row>
    <row r="59" spans="1:13" s="177" customFormat="1" ht="13.5" thickBot="1">
      <c r="A59" s="180">
        <v>1044</v>
      </c>
      <c r="B59" s="190">
        <f t="shared" si="0"/>
        <v>66.339314999999999</v>
      </c>
      <c r="C59" s="190">
        <f t="shared" si="1"/>
        <v>69258.244860000006</v>
      </c>
      <c r="D59" s="190">
        <f t="shared" si="2"/>
        <v>6.16</v>
      </c>
      <c r="E59" s="190">
        <f t="shared" si="3"/>
        <v>426630.78833760007</v>
      </c>
      <c r="F59" s="190">
        <f t="shared" si="4"/>
        <v>1.2</v>
      </c>
      <c r="G59" s="190">
        <f t="shared" si="5"/>
        <v>511956.94600512006</v>
      </c>
      <c r="H59" s="190">
        <f t="shared" si="6"/>
        <v>61434.833520614411</v>
      </c>
      <c r="I59" s="191">
        <f t="shared" si="7"/>
        <v>573391.77952573448</v>
      </c>
      <c r="J59" s="193"/>
      <c r="K59" s="194">
        <f t="shared" si="8"/>
        <v>85326.15766751999</v>
      </c>
      <c r="L59" s="195">
        <f t="shared" si="9"/>
        <v>8532.6157667519983</v>
      </c>
      <c r="M59" s="196">
        <f t="shared" si="10"/>
        <v>76793.541900767988</v>
      </c>
    </row>
    <row r="60" spans="1:13" s="177" customFormat="1" ht="13.5" thickBot="1">
      <c r="A60" s="202">
        <v>1120</v>
      </c>
      <c r="B60" s="190">
        <f t="shared" si="0"/>
        <v>66.339314999999999</v>
      </c>
      <c r="C60" s="190">
        <f t="shared" si="1"/>
        <v>74300.032800000001</v>
      </c>
      <c r="D60" s="190">
        <f t="shared" si="2"/>
        <v>6.16</v>
      </c>
      <c r="E60" s="190">
        <f t="shared" si="3"/>
        <v>457688.20204800001</v>
      </c>
      <c r="F60" s="190">
        <f t="shared" si="4"/>
        <v>1.2</v>
      </c>
      <c r="G60" s="190">
        <f t="shared" si="5"/>
        <v>549225.84245759994</v>
      </c>
      <c r="H60" s="190">
        <f t="shared" si="6"/>
        <v>65907.101094911995</v>
      </c>
      <c r="I60" s="191">
        <f t="shared" si="7"/>
        <v>615132.94355251198</v>
      </c>
      <c r="J60" s="193"/>
      <c r="K60" s="194">
        <f t="shared" si="8"/>
        <v>91537.640409599931</v>
      </c>
      <c r="L60" s="195">
        <f t="shared" si="9"/>
        <v>9153.7640409599935</v>
      </c>
      <c r="M60" s="196">
        <f t="shared" si="10"/>
        <v>82383.876368639932</v>
      </c>
    </row>
    <row r="61" spans="1:13" s="177" customFormat="1" ht="13.5" thickBot="1">
      <c r="A61" s="203">
        <v>1345</v>
      </c>
      <c r="B61" s="190">
        <f t="shared" si="0"/>
        <v>66.339314999999999</v>
      </c>
      <c r="C61" s="190">
        <f t="shared" si="1"/>
        <v>89226.378675</v>
      </c>
      <c r="D61" s="190">
        <f t="shared" si="2"/>
        <v>6.16</v>
      </c>
      <c r="E61" s="190">
        <f t="shared" si="3"/>
        <v>549634.49263800005</v>
      </c>
      <c r="F61" s="190">
        <f t="shared" si="4"/>
        <v>1.2</v>
      </c>
      <c r="G61" s="190">
        <f t="shared" si="5"/>
        <v>659561.39116560004</v>
      </c>
      <c r="H61" s="190">
        <f t="shared" si="6"/>
        <v>79147.366939871994</v>
      </c>
      <c r="I61" s="191">
        <f t="shared" si="7"/>
        <v>738708.75810547208</v>
      </c>
      <c r="J61" s="193"/>
      <c r="K61" s="194">
        <f t="shared" si="8"/>
        <v>109926.89852759999</v>
      </c>
      <c r="L61" s="195">
        <f t="shared" si="9"/>
        <v>10992.689852759999</v>
      </c>
      <c r="M61" s="196">
        <f t="shared" si="10"/>
        <v>98934.208674839989</v>
      </c>
    </row>
    <row r="62" spans="1:13" s="177" customFormat="1" ht="13.5" thickBot="1">
      <c r="A62" s="203">
        <v>1786</v>
      </c>
      <c r="B62" s="190">
        <f t="shared" si="0"/>
        <v>66.339314999999999</v>
      </c>
      <c r="C62" s="190">
        <f t="shared" si="1"/>
        <v>118482.01659</v>
      </c>
      <c r="D62" s="190">
        <f t="shared" si="2"/>
        <v>6.16</v>
      </c>
      <c r="E62" s="190">
        <f t="shared" si="3"/>
        <v>729849.22219440003</v>
      </c>
      <c r="F62" s="190">
        <f t="shared" si="4"/>
        <v>1.2</v>
      </c>
      <c r="G62" s="190">
        <f t="shared" si="5"/>
        <v>875819.06663328002</v>
      </c>
      <c r="H62" s="190">
        <f t="shared" si="6"/>
        <v>105098.28799599361</v>
      </c>
      <c r="I62" s="191">
        <f t="shared" si="7"/>
        <v>980917.35462927376</v>
      </c>
      <c r="J62" s="193"/>
      <c r="K62" s="194">
        <f t="shared" si="8"/>
        <v>145969.8444388801</v>
      </c>
      <c r="L62" s="195">
        <f t="shared" si="9"/>
        <v>14596.98444388801</v>
      </c>
      <c r="M62" s="196">
        <f t="shared" si="10"/>
        <v>131372.85999499209</v>
      </c>
    </row>
    <row r="63" spans="1:13" s="177" customFormat="1" ht="13.5" thickBot="1">
      <c r="A63" s="203">
        <v>1795.5</v>
      </c>
      <c r="B63" s="190">
        <f t="shared" si="0"/>
        <v>66.339314999999999</v>
      </c>
      <c r="C63" s="190">
        <f t="shared" si="1"/>
        <v>119112.24008249999</v>
      </c>
      <c r="D63" s="190">
        <f t="shared" si="2"/>
        <v>6.16</v>
      </c>
      <c r="E63" s="190">
        <f t="shared" si="3"/>
        <v>733731.39890819998</v>
      </c>
      <c r="F63" s="190">
        <f t="shared" si="4"/>
        <v>1.2</v>
      </c>
      <c r="G63" s="190">
        <f t="shared" si="5"/>
        <v>880477.6786898399</v>
      </c>
      <c r="H63" s="190">
        <f t="shared" si="6"/>
        <v>105657.3214427808</v>
      </c>
      <c r="I63" s="191">
        <f t="shared" si="7"/>
        <v>986135.0001326208</v>
      </c>
      <c r="J63" s="193"/>
      <c r="K63" s="194">
        <f t="shared" si="8"/>
        <v>146746.27978164004</v>
      </c>
      <c r="L63" s="195">
        <f t="shared" si="9"/>
        <v>14674.627978164004</v>
      </c>
      <c r="M63" s="196">
        <f t="shared" si="10"/>
        <v>132071.65180347604</v>
      </c>
    </row>
    <row r="64" spans="1:13" s="177" customFormat="1" ht="13.5" thickBot="1">
      <c r="A64" s="203">
        <v>532</v>
      </c>
      <c r="B64" s="190">
        <f t="shared" si="0"/>
        <v>66.339314999999999</v>
      </c>
      <c r="C64" s="190">
        <f t="shared" si="1"/>
        <v>35292.515579999999</v>
      </c>
      <c r="D64" s="190">
        <f t="shared" si="2"/>
        <v>6.16</v>
      </c>
      <c r="E64" s="190">
        <f t="shared" si="3"/>
        <v>217401.8959728</v>
      </c>
      <c r="F64" s="190">
        <f t="shared" si="4"/>
        <v>1.2</v>
      </c>
      <c r="G64" s="190">
        <f t="shared" si="5"/>
        <v>260882.27516736</v>
      </c>
      <c r="H64" s="190">
        <f t="shared" si="6"/>
        <v>31305.8730200832</v>
      </c>
      <c r="I64" s="191">
        <f t="shared" si="7"/>
        <v>292188.14818744321</v>
      </c>
      <c r="J64" s="193"/>
      <c r="K64" s="194">
        <f t="shared" si="8"/>
        <v>43480.379194559995</v>
      </c>
      <c r="L64" s="195">
        <f t="shared" si="9"/>
        <v>4348.0379194559991</v>
      </c>
      <c r="M64" s="196">
        <f t="shared" si="10"/>
        <v>39132.341275103994</v>
      </c>
    </row>
    <row r="65" spans="1:13" s="177" customFormat="1" ht="13.5" thickBot="1">
      <c r="A65" s="203">
        <v>555.5</v>
      </c>
      <c r="B65" s="190">
        <f t="shared" si="0"/>
        <v>66.339314999999999</v>
      </c>
      <c r="C65" s="190">
        <f t="shared" si="1"/>
        <v>36851.489482500001</v>
      </c>
      <c r="D65" s="190">
        <f t="shared" si="2"/>
        <v>6.16</v>
      </c>
      <c r="E65" s="190">
        <f t="shared" si="3"/>
        <v>227005.1752122</v>
      </c>
      <c r="F65" s="190">
        <f t="shared" si="4"/>
        <v>1.2</v>
      </c>
      <c r="G65" s="190">
        <f t="shared" si="5"/>
        <v>272406.21025463997</v>
      </c>
      <c r="H65" s="190">
        <f t="shared" si="6"/>
        <v>32688.745230556797</v>
      </c>
      <c r="I65" s="191">
        <f t="shared" si="7"/>
        <v>305094.95548519678</v>
      </c>
      <c r="J65" s="193"/>
      <c r="K65" s="194">
        <f t="shared" si="8"/>
        <v>45401.035042439966</v>
      </c>
      <c r="L65" s="195">
        <f t="shared" si="9"/>
        <v>4540.1035042439962</v>
      </c>
      <c r="M65" s="196">
        <f t="shared" si="10"/>
        <v>40860.931538195968</v>
      </c>
    </row>
    <row r="66" spans="1:13" s="177" customFormat="1" ht="13.5" thickBot="1">
      <c r="A66" s="203">
        <v>597.5</v>
      </c>
      <c r="B66" s="190">
        <f t="shared" si="0"/>
        <v>66.339314999999999</v>
      </c>
      <c r="C66" s="190">
        <f t="shared" si="1"/>
        <v>39637.740712500003</v>
      </c>
      <c r="D66" s="190">
        <f t="shared" si="2"/>
        <v>6.16</v>
      </c>
      <c r="E66" s="190">
        <f t="shared" si="3"/>
        <v>244168.48278900003</v>
      </c>
      <c r="F66" s="190">
        <f t="shared" si="4"/>
        <v>1.2</v>
      </c>
      <c r="G66" s="190">
        <f t="shared" si="5"/>
        <v>293002.17934680003</v>
      </c>
      <c r="H66" s="190">
        <f t="shared" si="6"/>
        <v>35160.261521615997</v>
      </c>
      <c r="I66" s="191">
        <f t="shared" si="7"/>
        <v>328162.44086841604</v>
      </c>
      <c r="J66" s="193"/>
      <c r="K66" s="194">
        <f t="shared" si="8"/>
        <v>48833.696557799994</v>
      </c>
      <c r="L66" s="195">
        <f t="shared" si="9"/>
        <v>4883.3696557799994</v>
      </c>
      <c r="M66" s="196">
        <f t="shared" si="10"/>
        <v>43950.326902019995</v>
      </c>
    </row>
    <row r="67" spans="1:13" s="177" customFormat="1" ht="13.5" thickBot="1">
      <c r="A67" s="203">
        <v>626.5</v>
      </c>
      <c r="B67" s="190">
        <f t="shared" si="0"/>
        <v>66.339314999999999</v>
      </c>
      <c r="C67" s="190">
        <f t="shared" si="1"/>
        <v>41561.580847500001</v>
      </c>
      <c r="D67" s="190">
        <f t="shared" si="2"/>
        <v>6.16</v>
      </c>
      <c r="E67" s="190">
        <f t="shared" si="3"/>
        <v>256019.3380206</v>
      </c>
      <c r="F67" s="190">
        <f t="shared" si="4"/>
        <v>1.2</v>
      </c>
      <c r="G67" s="190">
        <f t="shared" si="5"/>
        <v>307223.20562471997</v>
      </c>
      <c r="H67" s="190">
        <f t="shared" si="6"/>
        <v>36866.784674966395</v>
      </c>
      <c r="I67" s="191">
        <f t="shared" si="7"/>
        <v>344089.99029968638</v>
      </c>
      <c r="J67" s="193"/>
      <c r="K67" s="194">
        <f t="shared" si="8"/>
        <v>51203.867604119965</v>
      </c>
      <c r="L67" s="195">
        <f t="shared" si="9"/>
        <v>5120.3867604119969</v>
      </c>
      <c r="M67" s="196">
        <f t="shared" si="10"/>
        <v>46083.48084370797</v>
      </c>
    </row>
    <row r="68" spans="1:13" s="177" customFormat="1" ht="13.5" thickBot="1">
      <c r="A68" s="203">
        <v>808.5</v>
      </c>
      <c r="B68" s="190">
        <f t="shared" ref="B68:B80" si="11">B67</f>
        <v>66.339314999999999</v>
      </c>
      <c r="C68" s="190">
        <f t="shared" ref="C68:C80" si="12">A68*B68</f>
        <v>53635.336177500001</v>
      </c>
      <c r="D68" s="190">
        <f t="shared" ref="D68:D80" si="13">D67</f>
        <v>6.16</v>
      </c>
      <c r="E68" s="190">
        <f t="shared" ref="E68:E80" si="14">C68*D68</f>
        <v>330393.67085340002</v>
      </c>
      <c r="F68" s="190">
        <f t="shared" ref="F68:F80" si="15">F67</f>
        <v>1.2</v>
      </c>
      <c r="G68" s="190">
        <f t="shared" ref="G68:G80" si="16">E68*F68</f>
        <v>396472.40502408001</v>
      </c>
      <c r="H68" s="190">
        <f t="shared" ref="H68:H80" si="17">G68*12/100</f>
        <v>47576.688602889597</v>
      </c>
      <c r="I68" s="191">
        <f t="shared" ref="I68:I80" si="18">G68*1.12</f>
        <v>444049.09362696967</v>
      </c>
      <c r="J68" s="193"/>
      <c r="K68" s="194">
        <f t="shared" ref="K68:K80" si="19">I68-H68-E68</f>
        <v>66078.734170680051</v>
      </c>
      <c r="L68" s="195">
        <f t="shared" ref="L68:L80" si="20">K68*10/100</f>
        <v>6607.8734170680054</v>
      </c>
      <c r="M68" s="196">
        <f t="shared" ref="M68:M80" si="21">K68-L68</f>
        <v>59470.860753612047</v>
      </c>
    </row>
    <row r="69" spans="1:13" s="177" customFormat="1" ht="13.5" thickBot="1">
      <c r="A69" s="205">
        <v>877</v>
      </c>
      <c r="B69" s="190">
        <f t="shared" si="11"/>
        <v>66.339314999999999</v>
      </c>
      <c r="C69" s="190">
        <f t="shared" si="12"/>
        <v>58179.579254999997</v>
      </c>
      <c r="D69" s="190">
        <f t="shared" si="13"/>
        <v>6.16</v>
      </c>
      <c r="E69" s="190">
        <f t="shared" si="14"/>
        <v>358386.20821080002</v>
      </c>
      <c r="F69" s="190">
        <f t="shared" si="15"/>
        <v>1.2</v>
      </c>
      <c r="G69" s="190">
        <f t="shared" si="16"/>
        <v>430063.44985296001</v>
      </c>
      <c r="H69" s="190">
        <f t="shared" si="17"/>
        <v>51607.6139823552</v>
      </c>
      <c r="I69" s="191">
        <f t="shared" si="18"/>
        <v>481671.06383531523</v>
      </c>
      <c r="J69" s="193"/>
      <c r="K69" s="194">
        <f t="shared" si="19"/>
        <v>71677.241642159992</v>
      </c>
      <c r="L69" s="195">
        <f t="shared" si="20"/>
        <v>7167.7241642159988</v>
      </c>
      <c r="M69" s="196">
        <f t="shared" si="21"/>
        <v>64509.517477943991</v>
      </c>
    </row>
    <row r="70" spans="1:13" s="177" customFormat="1" ht="13.5" thickBot="1">
      <c r="A70" s="180"/>
      <c r="B70" s="190"/>
      <c r="C70" s="190"/>
      <c r="D70" s="190">
        <f t="shared" si="13"/>
        <v>6.16</v>
      </c>
      <c r="E70" s="190"/>
      <c r="F70" s="190">
        <f t="shared" si="15"/>
        <v>1.2</v>
      </c>
      <c r="G70" s="190"/>
      <c r="H70" s="190"/>
      <c r="I70" s="191">
        <f t="shared" si="18"/>
        <v>0</v>
      </c>
      <c r="J70" s="193"/>
      <c r="K70" s="194">
        <f t="shared" si="19"/>
        <v>0</v>
      </c>
      <c r="L70" s="195"/>
      <c r="M70" s="196"/>
    </row>
    <row r="71" spans="1:13" s="177" customFormat="1" ht="13.5" thickBot="1">
      <c r="A71" s="202">
        <v>1249.5</v>
      </c>
      <c r="B71" s="190">
        <f>B69</f>
        <v>66.339314999999999</v>
      </c>
      <c r="C71" s="190">
        <f t="shared" si="12"/>
        <v>82890.974092499993</v>
      </c>
      <c r="D71" s="190">
        <f t="shared" si="13"/>
        <v>6.16</v>
      </c>
      <c r="E71" s="190">
        <f t="shared" si="14"/>
        <v>510608.40040979994</v>
      </c>
      <c r="F71" s="190">
        <f t="shared" si="15"/>
        <v>1.2</v>
      </c>
      <c r="G71" s="190">
        <f t="shared" si="16"/>
        <v>612730.08049175993</v>
      </c>
      <c r="H71" s="190">
        <f t="shared" si="17"/>
        <v>73527.609659011199</v>
      </c>
      <c r="I71" s="191">
        <f t="shared" si="18"/>
        <v>686257.69015077117</v>
      </c>
      <c r="J71" s="193"/>
      <c r="K71" s="194">
        <f t="shared" si="19"/>
        <v>102121.68008195999</v>
      </c>
      <c r="L71" s="195">
        <f t="shared" si="20"/>
        <v>10212.168008195998</v>
      </c>
      <c r="M71" s="196">
        <f t="shared" si="21"/>
        <v>91909.512073763995</v>
      </c>
    </row>
    <row r="72" spans="1:13" s="177" customFormat="1" ht="13.5" thickBot="1">
      <c r="A72" s="205">
        <v>1127</v>
      </c>
      <c r="B72" s="190">
        <f t="shared" si="11"/>
        <v>66.339314999999999</v>
      </c>
      <c r="C72" s="190">
        <f t="shared" si="12"/>
        <v>74764.408005000005</v>
      </c>
      <c r="D72" s="190">
        <f t="shared" si="13"/>
        <v>6.16</v>
      </c>
      <c r="E72" s="190">
        <f t="shared" si="14"/>
        <v>460548.75331080006</v>
      </c>
      <c r="F72" s="190">
        <f t="shared" si="15"/>
        <v>1.2</v>
      </c>
      <c r="G72" s="190">
        <f t="shared" si="16"/>
        <v>552658.50397296005</v>
      </c>
      <c r="H72" s="190">
        <f t="shared" si="17"/>
        <v>66319.020476755206</v>
      </c>
      <c r="I72" s="191">
        <f t="shared" si="18"/>
        <v>618977.52444971527</v>
      </c>
      <c r="J72" s="193"/>
      <c r="K72" s="194">
        <f t="shared" si="19"/>
        <v>92109.75066215999</v>
      </c>
      <c r="L72" s="195">
        <f t="shared" si="20"/>
        <v>9210.9750662159986</v>
      </c>
      <c r="M72" s="196">
        <f t="shared" si="21"/>
        <v>82898.775595943996</v>
      </c>
    </row>
    <row r="73" spans="1:13" s="177" customFormat="1" ht="13.5" thickBot="1">
      <c r="A73" s="180">
        <v>1280.5</v>
      </c>
      <c r="B73" s="190">
        <f t="shared" si="11"/>
        <v>66.339314999999999</v>
      </c>
      <c r="C73" s="190">
        <f t="shared" si="12"/>
        <v>84947.492857499994</v>
      </c>
      <c r="D73" s="190">
        <f t="shared" si="13"/>
        <v>6.16</v>
      </c>
      <c r="E73" s="190">
        <f t="shared" si="14"/>
        <v>523276.5560022</v>
      </c>
      <c r="F73" s="190">
        <f t="shared" si="15"/>
        <v>1.2</v>
      </c>
      <c r="G73" s="190">
        <f t="shared" si="16"/>
        <v>627931.86720263993</v>
      </c>
      <c r="H73" s="190">
        <f t="shared" si="17"/>
        <v>75351.824064316781</v>
      </c>
      <c r="I73" s="191">
        <f t="shared" si="18"/>
        <v>703283.69126695674</v>
      </c>
      <c r="J73" s="193"/>
      <c r="K73" s="194">
        <f t="shared" si="19"/>
        <v>104655.31120043993</v>
      </c>
      <c r="L73" s="195">
        <f t="shared" si="20"/>
        <v>10465.531120043994</v>
      </c>
      <c r="M73" s="196">
        <f t="shared" si="21"/>
        <v>94189.78008039594</v>
      </c>
    </row>
    <row r="74" spans="1:13" s="177" customFormat="1" ht="13.5" thickBot="1">
      <c r="A74" s="202">
        <v>1389</v>
      </c>
      <c r="B74" s="190">
        <f t="shared" si="11"/>
        <v>66.339314999999999</v>
      </c>
      <c r="C74" s="190">
        <f t="shared" si="12"/>
        <v>92145.308535000004</v>
      </c>
      <c r="D74" s="190">
        <f t="shared" si="13"/>
        <v>6.16</v>
      </c>
      <c r="E74" s="190">
        <f t="shared" si="14"/>
        <v>567615.10057560005</v>
      </c>
      <c r="F74" s="190">
        <f t="shared" si="15"/>
        <v>1.2</v>
      </c>
      <c r="G74" s="190">
        <f t="shared" si="16"/>
        <v>681138.12069072004</v>
      </c>
      <c r="H74" s="190">
        <f t="shared" si="17"/>
        <v>81736.574482886397</v>
      </c>
      <c r="I74" s="191">
        <f t="shared" si="18"/>
        <v>762874.69517360651</v>
      </c>
      <c r="J74" s="193"/>
      <c r="K74" s="194">
        <f t="shared" si="19"/>
        <v>113523.0201151201</v>
      </c>
      <c r="L74" s="195">
        <f t="shared" si="20"/>
        <v>11352.302011512011</v>
      </c>
      <c r="M74" s="196">
        <f t="shared" si="21"/>
        <v>102170.71810360809</v>
      </c>
    </row>
    <row r="75" spans="1:13" s="177" customFormat="1" ht="13.5" thickBot="1">
      <c r="A75" s="203">
        <v>1410.5</v>
      </c>
      <c r="B75" s="190">
        <f t="shared" si="11"/>
        <v>66.339314999999999</v>
      </c>
      <c r="C75" s="190">
        <f t="shared" si="12"/>
        <v>93571.603807499996</v>
      </c>
      <c r="D75" s="190">
        <f t="shared" si="13"/>
        <v>6.16</v>
      </c>
      <c r="E75" s="190">
        <f t="shared" si="14"/>
        <v>576401.07945419999</v>
      </c>
      <c r="F75" s="190">
        <f t="shared" si="15"/>
        <v>1.2</v>
      </c>
      <c r="G75" s="190">
        <f t="shared" si="16"/>
        <v>691681.29534503992</v>
      </c>
      <c r="H75" s="190">
        <f t="shared" si="17"/>
        <v>83001.755441404792</v>
      </c>
      <c r="I75" s="191">
        <f t="shared" si="18"/>
        <v>774683.0507864448</v>
      </c>
      <c r="J75" s="193"/>
      <c r="K75" s="194">
        <f t="shared" si="19"/>
        <v>115280.21589084005</v>
      </c>
      <c r="L75" s="195">
        <f t="shared" si="20"/>
        <v>11528.021589084005</v>
      </c>
      <c r="M75" s="196">
        <f t="shared" si="21"/>
        <v>103752.19430175604</v>
      </c>
    </row>
    <row r="76" spans="1:13" s="177" customFormat="1" ht="13.5" thickBot="1">
      <c r="A76" s="203">
        <v>1611</v>
      </c>
      <c r="B76" s="190">
        <f t="shared" si="11"/>
        <v>66.339314999999999</v>
      </c>
      <c r="C76" s="190">
        <f t="shared" si="12"/>
        <v>106872.636465</v>
      </c>
      <c r="D76" s="190">
        <f t="shared" si="13"/>
        <v>6.16</v>
      </c>
      <c r="E76" s="190">
        <f t="shared" si="14"/>
        <v>658335.44062440004</v>
      </c>
      <c r="F76" s="190">
        <f t="shared" si="15"/>
        <v>1.2</v>
      </c>
      <c r="G76" s="190">
        <f t="shared" si="16"/>
        <v>790002.52874928003</v>
      </c>
      <c r="H76" s="190">
        <f t="shared" si="17"/>
        <v>94800.303449913597</v>
      </c>
      <c r="I76" s="191">
        <f t="shared" si="18"/>
        <v>884802.83219919377</v>
      </c>
      <c r="J76" s="193"/>
      <c r="K76" s="194">
        <f t="shared" si="19"/>
        <v>131667.0881248801</v>
      </c>
      <c r="L76" s="195">
        <f t="shared" si="20"/>
        <v>13166.70881248801</v>
      </c>
      <c r="M76" s="196">
        <f t="shared" si="21"/>
        <v>118500.37931239209</v>
      </c>
    </row>
    <row r="77" spans="1:13" s="177" customFormat="1" ht="13.5" thickBot="1">
      <c r="A77" s="203"/>
      <c r="B77" s="190"/>
      <c r="C77" s="190"/>
      <c r="D77" s="190">
        <f t="shared" si="13"/>
        <v>6.16</v>
      </c>
      <c r="E77" s="190"/>
      <c r="F77" s="190">
        <f t="shared" si="15"/>
        <v>1.2</v>
      </c>
      <c r="G77" s="190"/>
      <c r="H77" s="190"/>
      <c r="I77" s="191">
        <f t="shared" si="18"/>
        <v>0</v>
      </c>
      <c r="J77" s="193"/>
      <c r="K77" s="194">
        <f t="shared" si="19"/>
        <v>0</v>
      </c>
      <c r="L77" s="195"/>
      <c r="M77" s="196"/>
    </row>
    <row r="78" spans="1:13" s="177" customFormat="1" ht="13.5" thickBot="1">
      <c r="A78" s="203">
        <v>147</v>
      </c>
      <c r="B78" s="190">
        <f>B76</f>
        <v>66.339314999999999</v>
      </c>
      <c r="C78" s="190">
        <f t="shared" si="12"/>
        <v>9751.8793050000004</v>
      </c>
      <c r="D78" s="190">
        <f t="shared" si="13"/>
        <v>6.16</v>
      </c>
      <c r="E78" s="190">
        <f t="shared" si="14"/>
        <v>60071.5765188</v>
      </c>
      <c r="F78" s="190">
        <f t="shared" si="15"/>
        <v>1.2</v>
      </c>
      <c r="G78" s="190">
        <f t="shared" si="16"/>
        <v>72085.891822559992</v>
      </c>
      <c r="H78" s="190">
        <f t="shared" si="17"/>
        <v>8650.3070187071989</v>
      </c>
      <c r="I78" s="191">
        <f t="shared" si="18"/>
        <v>80736.198841267193</v>
      </c>
      <c r="J78" s="193"/>
      <c r="K78" s="194">
        <f t="shared" si="19"/>
        <v>12014.315303759991</v>
      </c>
      <c r="L78" s="195">
        <f t="shared" si="20"/>
        <v>1201.431530375999</v>
      </c>
      <c r="M78" s="196">
        <f t="shared" si="21"/>
        <v>10812.883773383992</v>
      </c>
    </row>
    <row r="79" spans="1:13" s="177" customFormat="1" ht="13.5" thickBot="1">
      <c r="A79" s="203">
        <v>800</v>
      </c>
      <c r="B79" s="190">
        <f t="shared" si="11"/>
        <v>66.339314999999999</v>
      </c>
      <c r="C79" s="190">
        <f t="shared" si="12"/>
        <v>53071.451999999997</v>
      </c>
      <c r="D79" s="190">
        <f t="shared" si="13"/>
        <v>6.16</v>
      </c>
      <c r="E79" s="190">
        <f t="shared" si="14"/>
        <v>326920.14431999996</v>
      </c>
      <c r="F79" s="190">
        <f t="shared" si="15"/>
        <v>1.2</v>
      </c>
      <c r="G79" s="190">
        <f t="shared" si="16"/>
        <v>392304.17318399996</v>
      </c>
      <c r="H79" s="190">
        <f t="shared" si="17"/>
        <v>47076.500782079995</v>
      </c>
      <c r="I79" s="191">
        <f t="shared" si="18"/>
        <v>439380.67396608001</v>
      </c>
      <c r="J79" s="193"/>
      <c r="K79" s="194">
        <f t="shared" si="19"/>
        <v>65384.028864000051</v>
      </c>
      <c r="L79" s="195">
        <f t="shared" si="20"/>
        <v>6538.4028864000047</v>
      </c>
      <c r="M79" s="196">
        <f t="shared" si="21"/>
        <v>58845.625977600044</v>
      </c>
    </row>
    <row r="80" spans="1:13" s="177" customFormat="1" ht="13.5" thickBot="1">
      <c r="A80" s="205">
        <v>2100</v>
      </c>
      <c r="B80" s="190">
        <f t="shared" si="11"/>
        <v>66.339314999999999</v>
      </c>
      <c r="C80" s="190">
        <f t="shared" si="12"/>
        <v>139312.56150000001</v>
      </c>
      <c r="D80" s="190">
        <f t="shared" si="13"/>
        <v>6.16</v>
      </c>
      <c r="E80" s="190">
        <f t="shared" si="14"/>
        <v>858165.37884000014</v>
      </c>
      <c r="F80" s="190">
        <f t="shared" si="15"/>
        <v>1.2</v>
      </c>
      <c r="G80" s="190">
        <f t="shared" si="16"/>
        <v>1029798.4546080001</v>
      </c>
      <c r="H80" s="190">
        <f t="shared" si="17"/>
        <v>123575.81455296003</v>
      </c>
      <c r="I80" s="191">
        <f t="shared" si="18"/>
        <v>1153374.2691609603</v>
      </c>
      <c r="J80" s="193"/>
      <c r="K80" s="194">
        <f t="shared" si="19"/>
        <v>171633.07576800021</v>
      </c>
      <c r="L80" s="195">
        <f t="shared" si="20"/>
        <v>17163.30757680002</v>
      </c>
      <c r="M80" s="196">
        <f t="shared" si="21"/>
        <v>154469.76819120019</v>
      </c>
    </row>
  </sheetData>
  <customSheetViews>
    <customSheetView guid="{9EFA7784-3A63-4493-A104-8931F74310FB}" scale="85" showPageBreaks="1" printArea="1" state="hidden" view="pageBreakPreview">
      <pane ySplit="1" topLeftCell="A2" activePane="bottomLeft" state="frozen"/>
      <selection pane="bottomLeft" activeCell="H3" sqref="H3"/>
      <rowBreaks count="2" manualBreakCount="2">
        <brk id="45" max="12" man="1"/>
        <brk id="46" max="15" man="1"/>
      </rowBreaks>
      <pageMargins left="0.7" right="0.7" top="0.75" bottom="0.75" header="0.3" footer="0.3"/>
      <pageSetup paperSize="9" scale="80" orientation="landscape" r:id="rId1"/>
    </customSheetView>
  </customSheetViews>
  <pageMargins left="0.7" right="0.7" top="0.75" bottom="0.75" header="0.3" footer="0.3"/>
  <pageSetup paperSize="9" scale="80" orientation="landscape" r:id="rId2"/>
  <rowBreaks count="1" manualBreakCount="1">
    <brk id="46" max="15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/>
  </sheetPr>
  <dimension ref="A1:J74"/>
  <sheetViews>
    <sheetView view="pageBreakPreview" zoomScale="85" zoomScaleNormal="100" zoomScaleSheetLayoutView="85" workbookViewId="0">
      <pane ySplit="1" topLeftCell="A2" activePane="bottomLeft" state="frozen"/>
      <selection activeCell="R174" sqref="R174"/>
      <selection pane="bottomLeft" activeCell="D3" sqref="D3"/>
    </sheetView>
  </sheetViews>
  <sheetFormatPr defaultRowHeight="12.75"/>
  <cols>
    <col min="3" max="3" width="10.140625" customWidth="1"/>
    <col min="5" max="5" width="10.7109375" customWidth="1"/>
    <col min="7" max="7" width="12" customWidth="1"/>
    <col min="8" max="8" width="11.85546875" customWidth="1"/>
    <col min="9" max="9" width="11.7109375" bestFit="1" customWidth="1"/>
    <col min="10" max="10" width="13.85546875" customWidth="1"/>
  </cols>
  <sheetData>
    <row r="1" spans="1:10" ht="23.25" thickBot="1">
      <c r="A1" s="182" t="s">
        <v>986</v>
      </c>
      <c r="B1" s="183" t="s">
        <v>987</v>
      </c>
      <c r="C1" s="183" t="s">
        <v>988</v>
      </c>
      <c r="D1" s="183" t="s">
        <v>989</v>
      </c>
      <c r="E1" s="184" t="s">
        <v>990</v>
      </c>
      <c r="F1" s="184" t="s">
        <v>991</v>
      </c>
      <c r="G1" s="184" t="s">
        <v>993</v>
      </c>
      <c r="H1" s="184" t="s">
        <v>992</v>
      </c>
      <c r="I1" s="184" t="s">
        <v>994</v>
      </c>
      <c r="J1" s="184" t="s">
        <v>995</v>
      </c>
    </row>
    <row r="2" spans="1:10" ht="13.5" thickBot="1">
      <c r="A2" s="211"/>
      <c r="B2" s="212">
        <f>РФ!J11</f>
        <v>62.319705000000006</v>
      </c>
      <c r="C2" s="212"/>
      <c r="D2" s="212">
        <f>KZT!I3</f>
        <v>6.16</v>
      </c>
      <c r="E2" s="213"/>
      <c r="F2" s="213">
        <v>1.25</v>
      </c>
      <c r="G2" s="213"/>
      <c r="H2" s="213"/>
      <c r="I2" s="213"/>
      <c r="J2" s="213"/>
    </row>
    <row r="3" spans="1:10" ht="13.5" thickBot="1">
      <c r="A3" s="220">
        <v>2891.7000000000003</v>
      </c>
      <c r="B3" s="190">
        <f>B2</f>
        <v>62.319705000000006</v>
      </c>
      <c r="C3" s="190">
        <f>A3*B3</f>
        <v>180209.89094850005</v>
      </c>
      <c r="D3" s="213">
        <f>D2</f>
        <v>6.16</v>
      </c>
      <c r="E3" s="190">
        <f>C3*D3</f>
        <v>1110092.9282427602</v>
      </c>
      <c r="F3" s="190">
        <f>F2</f>
        <v>1.25</v>
      </c>
      <c r="G3" s="190">
        <f>E3*F3</f>
        <v>1387616.1603034502</v>
      </c>
      <c r="H3" s="190">
        <f>G3*12/100</f>
        <v>166513.93923641404</v>
      </c>
      <c r="I3" s="191">
        <f>E3+H3</f>
        <v>1276606.8674791744</v>
      </c>
      <c r="J3" s="192">
        <f>I3</f>
        <v>1276606.8674791744</v>
      </c>
    </row>
    <row r="4" spans="1:10" ht="13.5" thickBot="1">
      <c r="A4" s="221">
        <v>4649.16</v>
      </c>
      <c r="B4" s="190">
        <f t="shared" ref="B4:B67" si="0">B3</f>
        <v>62.319705000000006</v>
      </c>
      <c r="C4" s="173">
        <f>A4*B4</f>
        <v>289734.2796978</v>
      </c>
      <c r="D4" s="213">
        <f t="shared" ref="D4:D67" si="1">D3</f>
        <v>6.16</v>
      </c>
      <c r="E4" s="173">
        <f>C4*D4</f>
        <v>1784763.1629384481</v>
      </c>
      <c r="F4" s="190">
        <f t="shared" ref="F4:F67" si="2">F3</f>
        <v>1.25</v>
      </c>
      <c r="G4" s="173">
        <f>E4*F4</f>
        <v>2230953.9536730601</v>
      </c>
      <c r="H4" s="173">
        <f>G4*12/100</f>
        <v>267714.4744407672</v>
      </c>
      <c r="I4" s="181">
        <f>E4+H4</f>
        <v>2052477.6373792153</v>
      </c>
      <c r="J4" s="192">
        <f t="shared" ref="J4:J67" si="3">I4</f>
        <v>2052477.6373792153</v>
      </c>
    </row>
    <row r="5" spans="1:10" ht="13.5" thickBot="1">
      <c r="A5" s="221">
        <v>6299.52</v>
      </c>
      <c r="B5" s="190">
        <f t="shared" si="0"/>
        <v>62.319705000000006</v>
      </c>
      <c r="C5" s="173">
        <f>A5*B5</f>
        <v>392584.22804160009</v>
      </c>
      <c r="D5" s="213">
        <f t="shared" si="1"/>
        <v>6.16</v>
      </c>
      <c r="E5" s="173">
        <f>C5*D5</f>
        <v>2418318.8447362566</v>
      </c>
      <c r="F5" s="190">
        <f t="shared" si="2"/>
        <v>1.25</v>
      </c>
      <c r="G5" s="173">
        <f>E5*F5</f>
        <v>3022898.5559203206</v>
      </c>
      <c r="H5" s="173">
        <f>G5*12/100</f>
        <v>362747.82671043841</v>
      </c>
      <c r="I5" s="181">
        <f>E5+H5</f>
        <v>2781066.671446695</v>
      </c>
      <c r="J5" s="192">
        <f t="shared" si="3"/>
        <v>2781066.671446695</v>
      </c>
    </row>
    <row r="6" spans="1:10" ht="13.5" thickBot="1">
      <c r="A6" s="222">
        <v>9980.7000000000007</v>
      </c>
      <c r="B6" s="190">
        <f t="shared" si="0"/>
        <v>62.319705000000006</v>
      </c>
      <c r="C6" s="160">
        <f>A6*B6</f>
        <v>621994.27969350014</v>
      </c>
      <c r="D6" s="213">
        <f t="shared" si="1"/>
        <v>6.16</v>
      </c>
      <c r="E6" s="160">
        <f>C6*D6</f>
        <v>3831484.7629119609</v>
      </c>
      <c r="F6" s="190">
        <f t="shared" si="2"/>
        <v>1.25</v>
      </c>
      <c r="G6" s="160">
        <f>E6*F6</f>
        <v>4789355.9536399515</v>
      </c>
      <c r="H6" s="160">
        <f>G6*12/100</f>
        <v>574722.71443679417</v>
      </c>
      <c r="I6" s="200">
        <f>E6+H6</f>
        <v>4406207.4773487551</v>
      </c>
      <c r="J6" s="192">
        <f t="shared" si="3"/>
        <v>4406207.4773487551</v>
      </c>
    </row>
    <row r="7" spans="1:10" ht="13.5" thickBot="1">
      <c r="A7" s="114"/>
      <c r="B7" s="190">
        <f t="shared" si="0"/>
        <v>62.319705000000006</v>
      </c>
      <c r="C7" s="218"/>
      <c r="D7" s="213">
        <f t="shared" si="1"/>
        <v>6.16</v>
      </c>
      <c r="E7" s="218"/>
      <c r="F7" s="190">
        <f t="shared" si="2"/>
        <v>1.25</v>
      </c>
      <c r="G7" s="218"/>
      <c r="H7" s="218"/>
      <c r="I7" s="219"/>
      <c r="J7" s="192">
        <f t="shared" si="3"/>
        <v>0</v>
      </c>
    </row>
    <row r="8" spans="1:10" ht="13.5" thickBot="1">
      <c r="A8" s="220">
        <v>3563.88</v>
      </c>
      <c r="B8" s="190">
        <f t="shared" si="0"/>
        <v>62.319705000000006</v>
      </c>
      <c r="C8" s="190">
        <f>A8*B8</f>
        <v>222099.95025540004</v>
      </c>
      <c r="D8" s="213">
        <f t="shared" si="1"/>
        <v>6.16</v>
      </c>
      <c r="E8" s="190">
        <f>C8*D8</f>
        <v>1368135.6935732642</v>
      </c>
      <c r="F8" s="190">
        <f t="shared" si="2"/>
        <v>1.25</v>
      </c>
      <c r="G8" s="190">
        <f>E8*F8</f>
        <v>1710169.6169665803</v>
      </c>
      <c r="H8" s="190">
        <f>G8*12/100</f>
        <v>205220.35403598964</v>
      </c>
      <c r="I8" s="191">
        <f>E8+H8</f>
        <v>1573356.0476092538</v>
      </c>
      <c r="J8" s="192">
        <f t="shared" si="3"/>
        <v>1573356.0476092538</v>
      </c>
    </row>
    <row r="9" spans="1:10" ht="13.5" thickBot="1">
      <c r="A9" s="221">
        <v>5574.3</v>
      </c>
      <c r="B9" s="190">
        <f t="shared" si="0"/>
        <v>62.319705000000006</v>
      </c>
      <c r="C9" s="173">
        <f>A9*B9</f>
        <v>347388.73158150003</v>
      </c>
      <c r="D9" s="213">
        <f t="shared" si="1"/>
        <v>6.16</v>
      </c>
      <c r="E9" s="173">
        <f>C9*D9</f>
        <v>2139914.5865420401</v>
      </c>
      <c r="F9" s="190">
        <f t="shared" si="2"/>
        <v>1.25</v>
      </c>
      <c r="G9" s="173">
        <f>E9*F9</f>
        <v>2674893.2331775501</v>
      </c>
      <c r="H9" s="173">
        <f>G9*12/100</f>
        <v>320987.18798130599</v>
      </c>
      <c r="I9" s="181">
        <f>E9+H9</f>
        <v>2460901.7745233462</v>
      </c>
      <c r="J9" s="192">
        <f t="shared" si="3"/>
        <v>2460901.7745233462</v>
      </c>
    </row>
    <row r="10" spans="1:10" ht="13.5" thickBot="1">
      <c r="A10" s="223">
        <v>12668.4</v>
      </c>
      <c r="B10" s="190">
        <f t="shared" si="0"/>
        <v>62.319705000000006</v>
      </c>
      <c r="C10" s="160">
        <f>A10*B10</f>
        <v>789490.95082200004</v>
      </c>
      <c r="D10" s="213">
        <f t="shared" si="1"/>
        <v>6.16</v>
      </c>
      <c r="E10" s="160">
        <f>C10*D10</f>
        <v>4863264.2570635201</v>
      </c>
      <c r="F10" s="190">
        <f t="shared" si="2"/>
        <v>1.25</v>
      </c>
      <c r="G10" s="160">
        <f>E10*F10</f>
        <v>6079080.3213293999</v>
      </c>
      <c r="H10" s="160">
        <f>G10*12/100</f>
        <v>729489.63855952804</v>
      </c>
      <c r="I10" s="200">
        <f>E10+H10</f>
        <v>5592753.8956230478</v>
      </c>
      <c r="J10" s="192">
        <f t="shared" si="3"/>
        <v>5592753.8956230478</v>
      </c>
    </row>
    <row r="11" spans="1:10" ht="13.5" thickBot="1">
      <c r="A11" s="217"/>
      <c r="B11" s="190">
        <f t="shared" si="0"/>
        <v>62.319705000000006</v>
      </c>
      <c r="C11" s="218"/>
      <c r="D11" s="213">
        <f t="shared" si="1"/>
        <v>6.16</v>
      </c>
      <c r="E11" s="218"/>
      <c r="F11" s="190">
        <f t="shared" si="2"/>
        <v>1.25</v>
      </c>
      <c r="G11" s="218"/>
      <c r="H11" s="218"/>
      <c r="I11" s="219"/>
      <c r="J11" s="192">
        <f t="shared" si="3"/>
        <v>0</v>
      </c>
    </row>
    <row r="12" spans="1:10" ht="13.5" thickBot="1">
      <c r="A12" s="220">
        <v>3742.38</v>
      </c>
      <c r="B12" s="190">
        <f t="shared" si="0"/>
        <v>62.319705000000006</v>
      </c>
      <c r="C12" s="190">
        <f>A12*B12</f>
        <v>233224.01759790003</v>
      </c>
      <c r="D12" s="213">
        <f t="shared" si="1"/>
        <v>6.16</v>
      </c>
      <c r="E12" s="190">
        <f>C12*D12</f>
        <v>1436659.9484030642</v>
      </c>
      <c r="F12" s="190">
        <f t="shared" si="2"/>
        <v>1.25</v>
      </c>
      <c r="G12" s="190">
        <f>E12*F12</f>
        <v>1795824.9355038302</v>
      </c>
      <c r="H12" s="190">
        <f>G12*12/100</f>
        <v>215498.99226045964</v>
      </c>
      <c r="I12" s="191">
        <f>E12+H12</f>
        <v>1652158.9406635237</v>
      </c>
      <c r="J12" s="192">
        <f t="shared" si="3"/>
        <v>1652158.9406635237</v>
      </c>
    </row>
    <row r="13" spans="1:10" ht="13.5" thickBot="1">
      <c r="A13" s="223">
        <v>5852.76</v>
      </c>
      <c r="B13" s="190">
        <f t="shared" si="0"/>
        <v>62.319705000000006</v>
      </c>
      <c r="C13" s="160">
        <f>A13*B13</f>
        <v>364742.27663580002</v>
      </c>
      <c r="D13" s="213">
        <f t="shared" si="1"/>
        <v>6.16</v>
      </c>
      <c r="E13" s="160">
        <f>C13*D13</f>
        <v>2246812.4240765283</v>
      </c>
      <c r="F13" s="190">
        <f t="shared" si="2"/>
        <v>1.25</v>
      </c>
      <c r="G13" s="160">
        <f>E13*F13</f>
        <v>2808515.5300956601</v>
      </c>
      <c r="H13" s="160">
        <f>G13*12/100</f>
        <v>337021.86361147923</v>
      </c>
      <c r="I13" s="200">
        <f>E13+H13</f>
        <v>2583834.2876880076</v>
      </c>
      <c r="J13" s="192">
        <f t="shared" si="3"/>
        <v>2583834.2876880076</v>
      </c>
    </row>
    <row r="14" spans="1:10" ht="13.5" thickBot="1">
      <c r="A14" s="217"/>
      <c r="B14" s="190">
        <f t="shared" si="0"/>
        <v>62.319705000000006</v>
      </c>
      <c r="D14" s="213">
        <f t="shared" si="1"/>
        <v>6.16</v>
      </c>
      <c r="F14" s="190">
        <f t="shared" si="2"/>
        <v>1.25</v>
      </c>
      <c r="J14" s="192">
        <f t="shared" si="3"/>
        <v>0</v>
      </c>
    </row>
    <row r="15" spans="1:10" ht="13.5" thickBot="1">
      <c r="A15" s="220">
        <v>3966.78</v>
      </c>
      <c r="B15" s="190">
        <f t="shared" si="0"/>
        <v>62.319705000000006</v>
      </c>
      <c r="C15" s="190">
        <f>A15*B15</f>
        <v>247208.55939990003</v>
      </c>
      <c r="D15" s="213">
        <f t="shared" si="1"/>
        <v>6.16</v>
      </c>
      <c r="E15" s="190">
        <f>C15*D15</f>
        <v>1522804.7259033842</v>
      </c>
      <c r="F15" s="190">
        <f t="shared" si="2"/>
        <v>1.25</v>
      </c>
      <c r="G15" s="190">
        <f>E15*F15</f>
        <v>1903505.9073792303</v>
      </c>
      <c r="H15" s="190">
        <f>G15*12/100</f>
        <v>228420.70888550763</v>
      </c>
      <c r="I15" s="191">
        <f>E15+H15</f>
        <v>1751225.4347888918</v>
      </c>
      <c r="J15" s="192">
        <f t="shared" si="3"/>
        <v>1751225.4347888918</v>
      </c>
    </row>
    <row r="16" spans="1:10" ht="13.5" thickBot="1">
      <c r="A16" s="221">
        <v>6204.66</v>
      </c>
      <c r="B16" s="190">
        <f t="shared" si="0"/>
        <v>62.319705000000006</v>
      </c>
      <c r="C16" s="173">
        <f>A16*B16</f>
        <v>386672.58082530001</v>
      </c>
      <c r="D16" s="213">
        <f t="shared" si="1"/>
        <v>6.16</v>
      </c>
      <c r="E16" s="173">
        <f>C16*D16</f>
        <v>2381903.097883848</v>
      </c>
      <c r="F16" s="190">
        <f t="shared" si="2"/>
        <v>1.25</v>
      </c>
      <c r="G16" s="173">
        <f>E16*F16</f>
        <v>2977378.8723548101</v>
      </c>
      <c r="H16" s="173">
        <f>G16*12/100</f>
        <v>357285.46468257724</v>
      </c>
      <c r="I16" s="181">
        <f>E16+H16</f>
        <v>2739188.5625664252</v>
      </c>
      <c r="J16" s="192">
        <f t="shared" si="3"/>
        <v>2739188.5625664252</v>
      </c>
    </row>
    <row r="17" spans="1:10" ht="13.5" thickBot="1">
      <c r="A17" s="224">
        <v>13428.300000000001</v>
      </c>
      <c r="B17" s="190">
        <f t="shared" si="0"/>
        <v>62.319705000000006</v>
      </c>
      <c r="C17" s="173">
        <f>A17*B17</f>
        <v>836847.69465150021</v>
      </c>
      <c r="D17" s="213">
        <f t="shared" si="1"/>
        <v>6.16</v>
      </c>
      <c r="E17" s="173">
        <f>C17*D17</f>
        <v>5154981.7990532415</v>
      </c>
      <c r="F17" s="190">
        <f t="shared" si="2"/>
        <v>1.25</v>
      </c>
      <c r="G17" s="173">
        <f>E17*F17</f>
        <v>6443727.2488165516</v>
      </c>
      <c r="H17" s="173">
        <f>G17*12/100</f>
        <v>773247.26985798625</v>
      </c>
      <c r="I17" s="181">
        <f>E17+H17</f>
        <v>5928229.0689112274</v>
      </c>
      <c r="J17" s="192">
        <f t="shared" si="3"/>
        <v>5928229.0689112274</v>
      </c>
    </row>
    <row r="18" spans="1:10" ht="13.5" thickBot="1">
      <c r="A18" s="221">
        <v>14099.460000000001</v>
      </c>
      <c r="B18" s="190">
        <f t="shared" si="0"/>
        <v>62.319705000000006</v>
      </c>
      <c r="C18" s="173">
        <f>A18*B18</f>
        <v>878674.18785930017</v>
      </c>
      <c r="D18" s="213">
        <f t="shared" si="1"/>
        <v>6.16</v>
      </c>
      <c r="E18" s="173">
        <f>C18*D18</f>
        <v>5412632.9972132891</v>
      </c>
      <c r="F18" s="190">
        <f t="shared" si="2"/>
        <v>1.25</v>
      </c>
      <c r="G18" s="173">
        <f>E18*F18</f>
        <v>6765791.2465166114</v>
      </c>
      <c r="H18" s="173">
        <f>G18*12/100</f>
        <v>811894.94958199339</v>
      </c>
      <c r="I18" s="181">
        <f>E18+H18</f>
        <v>6224527.9467952829</v>
      </c>
      <c r="J18" s="192">
        <f t="shared" si="3"/>
        <v>6224527.9467952829</v>
      </c>
    </row>
    <row r="19" spans="1:10" ht="13.5" thickBot="1">
      <c r="A19" s="222">
        <v>17341.02</v>
      </c>
      <c r="B19" s="190">
        <f t="shared" si="0"/>
        <v>62.319705000000006</v>
      </c>
      <c r="C19" s="160">
        <f>A19*B19</f>
        <v>1080687.2507991001</v>
      </c>
      <c r="D19" s="213">
        <f t="shared" si="1"/>
        <v>6.16</v>
      </c>
      <c r="E19" s="160">
        <f>C19*D19</f>
        <v>6657033.464922457</v>
      </c>
      <c r="F19" s="190">
        <f t="shared" si="2"/>
        <v>1.25</v>
      </c>
      <c r="G19" s="160">
        <f>E19*F19</f>
        <v>8321291.8311530715</v>
      </c>
      <c r="H19" s="160">
        <f>G19*12/100</f>
        <v>998555.01973836857</v>
      </c>
      <c r="I19" s="200">
        <f>E19+H19</f>
        <v>7655588.4846608257</v>
      </c>
      <c r="J19" s="192">
        <f t="shared" si="3"/>
        <v>7655588.4846608257</v>
      </c>
    </row>
    <row r="20" spans="1:10" ht="13.5" thickBot="1">
      <c r="A20" s="114"/>
      <c r="B20" s="190">
        <f t="shared" si="0"/>
        <v>62.319705000000006</v>
      </c>
      <c r="C20" s="218"/>
      <c r="D20" s="213">
        <f t="shared" si="1"/>
        <v>6.16</v>
      </c>
      <c r="E20" s="218"/>
      <c r="F20" s="190">
        <f t="shared" si="2"/>
        <v>1.25</v>
      </c>
      <c r="G20" s="218"/>
      <c r="H20" s="218"/>
      <c r="I20" s="219"/>
      <c r="J20" s="192">
        <f t="shared" si="3"/>
        <v>0</v>
      </c>
    </row>
    <row r="21" spans="1:10" ht="13.5" thickBot="1">
      <c r="A21" s="220">
        <v>976.14</v>
      </c>
      <c r="B21" s="190">
        <f t="shared" si="0"/>
        <v>62.319705000000006</v>
      </c>
      <c r="C21" s="190">
        <f t="shared" ref="C21:C27" si="4">A21*B21</f>
        <v>60832.756838700006</v>
      </c>
      <c r="D21" s="213">
        <f t="shared" si="1"/>
        <v>6.16</v>
      </c>
      <c r="E21" s="190">
        <f t="shared" ref="E21:E27" si="5">C21*D21</f>
        <v>374729.78212639206</v>
      </c>
      <c r="F21" s="190">
        <f t="shared" si="2"/>
        <v>1.25</v>
      </c>
      <c r="G21" s="190">
        <f t="shared" ref="G21:G27" si="6">E21*F21</f>
        <v>468412.22765799006</v>
      </c>
      <c r="H21" s="190">
        <f t="shared" ref="H21:H27" si="7">G21*12/100</f>
        <v>56209.467318958807</v>
      </c>
      <c r="I21" s="191">
        <f t="shared" ref="I21:I27" si="8">E21+H21</f>
        <v>430939.24944535084</v>
      </c>
      <c r="J21" s="192">
        <f t="shared" si="3"/>
        <v>430939.24944535084</v>
      </c>
    </row>
    <row r="22" spans="1:10" ht="13.5" thickBot="1">
      <c r="A22" s="221">
        <v>1092.42</v>
      </c>
      <c r="B22" s="190">
        <f t="shared" si="0"/>
        <v>62.319705000000006</v>
      </c>
      <c r="C22" s="173">
        <f t="shared" si="4"/>
        <v>68079.292136100004</v>
      </c>
      <c r="D22" s="213">
        <f t="shared" si="1"/>
        <v>6.16</v>
      </c>
      <c r="E22" s="173">
        <f t="shared" si="5"/>
        <v>419368.43955837603</v>
      </c>
      <c r="F22" s="190">
        <f t="shared" si="2"/>
        <v>1.25</v>
      </c>
      <c r="G22" s="173">
        <f t="shared" si="6"/>
        <v>524210.54944797006</v>
      </c>
      <c r="H22" s="173">
        <f t="shared" si="7"/>
        <v>62905.265933756411</v>
      </c>
      <c r="I22" s="181">
        <f t="shared" si="8"/>
        <v>482273.70549213246</v>
      </c>
      <c r="J22" s="192">
        <f t="shared" si="3"/>
        <v>482273.70549213246</v>
      </c>
    </row>
    <row r="23" spans="1:10" ht="13.5" thickBot="1">
      <c r="A23" s="224">
        <v>1551.42</v>
      </c>
      <c r="B23" s="190">
        <f t="shared" si="0"/>
        <v>62.319705000000006</v>
      </c>
      <c r="C23" s="173">
        <f t="shared" si="4"/>
        <v>96684.036731100015</v>
      </c>
      <c r="D23" s="213">
        <f t="shared" si="1"/>
        <v>6.16</v>
      </c>
      <c r="E23" s="173">
        <f t="shared" si="5"/>
        <v>595573.66626357613</v>
      </c>
      <c r="F23" s="190">
        <f t="shared" si="2"/>
        <v>1.25</v>
      </c>
      <c r="G23" s="173">
        <f t="shared" si="6"/>
        <v>744467.08282947016</v>
      </c>
      <c r="H23" s="173">
        <f t="shared" si="7"/>
        <v>89336.049939536417</v>
      </c>
      <c r="I23" s="181">
        <f t="shared" si="8"/>
        <v>684909.7162031125</v>
      </c>
      <c r="J23" s="192">
        <f t="shared" si="3"/>
        <v>684909.7162031125</v>
      </c>
    </row>
    <row r="24" spans="1:10" ht="13.5" thickBot="1">
      <c r="A24" s="221">
        <v>1551.42</v>
      </c>
      <c r="B24" s="190">
        <f t="shared" si="0"/>
        <v>62.319705000000006</v>
      </c>
      <c r="C24" s="173">
        <f t="shared" si="4"/>
        <v>96684.036731100015</v>
      </c>
      <c r="D24" s="213">
        <f t="shared" si="1"/>
        <v>6.16</v>
      </c>
      <c r="E24" s="173">
        <f t="shared" si="5"/>
        <v>595573.66626357613</v>
      </c>
      <c r="F24" s="190">
        <f t="shared" si="2"/>
        <v>1.25</v>
      </c>
      <c r="G24" s="173">
        <f t="shared" si="6"/>
        <v>744467.08282947016</v>
      </c>
      <c r="H24" s="173">
        <f t="shared" si="7"/>
        <v>89336.049939536417</v>
      </c>
      <c r="I24" s="181">
        <f t="shared" si="8"/>
        <v>684909.7162031125</v>
      </c>
      <c r="J24" s="192">
        <f t="shared" si="3"/>
        <v>684909.7162031125</v>
      </c>
    </row>
    <row r="25" spans="1:10" ht="13.5" thickBot="1">
      <c r="A25" s="224">
        <v>1710.54</v>
      </c>
      <c r="B25" s="190">
        <f t="shared" si="0"/>
        <v>62.319705000000006</v>
      </c>
      <c r="C25" s="173">
        <f t="shared" si="4"/>
        <v>106600.34819070001</v>
      </c>
      <c r="D25" s="213">
        <f t="shared" si="1"/>
        <v>6.16</v>
      </c>
      <c r="E25" s="173">
        <f t="shared" si="5"/>
        <v>656658.14485471207</v>
      </c>
      <c r="F25" s="190">
        <f t="shared" si="2"/>
        <v>1.25</v>
      </c>
      <c r="G25" s="173">
        <f t="shared" si="6"/>
        <v>820822.68106839014</v>
      </c>
      <c r="H25" s="173">
        <f t="shared" si="7"/>
        <v>98498.721728206816</v>
      </c>
      <c r="I25" s="181">
        <f t="shared" si="8"/>
        <v>755156.86658291891</v>
      </c>
      <c r="J25" s="192">
        <f t="shared" si="3"/>
        <v>755156.86658291891</v>
      </c>
    </row>
    <row r="26" spans="1:10" ht="13.5" thickBot="1">
      <c r="A26" s="224">
        <v>1791.1200000000001</v>
      </c>
      <c r="B26" s="190">
        <f t="shared" si="0"/>
        <v>62.319705000000006</v>
      </c>
      <c r="C26" s="173">
        <f t="shared" si="4"/>
        <v>111622.07001960003</v>
      </c>
      <c r="D26" s="213">
        <f t="shared" si="1"/>
        <v>6.16</v>
      </c>
      <c r="E26" s="173">
        <f t="shared" si="5"/>
        <v>687591.9513207362</v>
      </c>
      <c r="F26" s="190">
        <f t="shared" si="2"/>
        <v>1.25</v>
      </c>
      <c r="G26" s="173">
        <f t="shared" si="6"/>
        <v>859489.93915092025</v>
      </c>
      <c r="H26" s="173">
        <f t="shared" si="7"/>
        <v>103138.79269811044</v>
      </c>
      <c r="I26" s="181">
        <f t="shared" si="8"/>
        <v>790730.74401884666</v>
      </c>
      <c r="J26" s="192">
        <f t="shared" si="3"/>
        <v>790730.74401884666</v>
      </c>
    </row>
    <row r="27" spans="1:10" ht="13.5" thickBot="1">
      <c r="A27" s="223">
        <v>2365.38</v>
      </c>
      <c r="B27" s="190">
        <f t="shared" si="0"/>
        <v>62.319705000000006</v>
      </c>
      <c r="C27" s="160">
        <f t="shared" si="4"/>
        <v>147409.78381290002</v>
      </c>
      <c r="D27" s="213">
        <f t="shared" si="1"/>
        <v>6.16</v>
      </c>
      <c r="E27" s="160">
        <f t="shared" si="5"/>
        <v>908044.26828746416</v>
      </c>
      <c r="F27" s="190">
        <f t="shared" si="2"/>
        <v>1.25</v>
      </c>
      <c r="G27" s="160">
        <f t="shared" si="6"/>
        <v>1135055.3353593303</v>
      </c>
      <c r="H27" s="160">
        <f t="shared" si="7"/>
        <v>136206.64024311965</v>
      </c>
      <c r="I27" s="200">
        <f t="shared" si="8"/>
        <v>1044250.9085305838</v>
      </c>
      <c r="J27" s="192">
        <f t="shared" si="3"/>
        <v>1044250.9085305838</v>
      </c>
    </row>
    <row r="28" spans="1:10" ht="13.5" thickBot="1">
      <c r="A28" s="217"/>
      <c r="B28" s="190">
        <f t="shared" si="0"/>
        <v>62.319705000000006</v>
      </c>
      <c r="C28" s="218"/>
      <c r="D28" s="213">
        <f t="shared" si="1"/>
        <v>6.16</v>
      </c>
      <c r="E28" s="218"/>
      <c r="F28" s="190">
        <f t="shared" si="2"/>
        <v>1.25</v>
      </c>
      <c r="G28" s="218"/>
      <c r="H28" s="218"/>
      <c r="I28" s="219"/>
      <c r="J28" s="192">
        <f t="shared" si="3"/>
        <v>0</v>
      </c>
    </row>
    <row r="29" spans="1:10" ht="13.5" thickBot="1">
      <c r="A29" s="220">
        <v>1182.18</v>
      </c>
      <c r="B29" s="190">
        <f t="shared" si="0"/>
        <v>62.319705000000006</v>
      </c>
      <c r="C29" s="190">
        <f t="shared" ref="C29:C34" si="9">A29*B29</f>
        <v>73673.108856900013</v>
      </c>
      <c r="D29" s="213">
        <f t="shared" si="1"/>
        <v>6.16</v>
      </c>
      <c r="E29" s="190">
        <f t="shared" ref="E29:E34" si="10">C29*D29</f>
        <v>453826.35055850411</v>
      </c>
      <c r="F29" s="190">
        <f t="shared" si="2"/>
        <v>1.25</v>
      </c>
      <c r="G29" s="190">
        <f t="shared" ref="G29:G34" si="11">E29*F29</f>
        <v>567282.93819813011</v>
      </c>
      <c r="H29" s="190">
        <f t="shared" ref="H29:H34" si="12">G29*12/100</f>
        <v>68073.952583775608</v>
      </c>
      <c r="I29" s="191">
        <f t="shared" ref="I29:I34" si="13">E29+H29</f>
        <v>521900.30314227974</v>
      </c>
      <c r="J29" s="192">
        <f t="shared" si="3"/>
        <v>521900.30314227974</v>
      </c>
    </row>
    <row r="30" spans="1:10" ht="13.5" thickBot="1">
      <c r="A30" s="221">
        <v>1309.68</v>
      </c>
      <c r="B30" s="190">
        <f t="shared" si="0"/>
        <v>62.319705000000006</v>
      </c>
      <c r="C30" s="173">
        <f t="shared" si="9"/>
        <v>81618.871244400012</v>
      </c>
      <c r="D30" s="213">
        <f t="shared" si="1"/>
        <v>6.16</v>
      </c>
      <c r="E30" s="173">
        <f t="shared" si="10"/>
        <v>502772.24686550407</v>
      </c>
      <c r="F30" s="190">
        <f t="shared" si="2"/>
        <v>1.25</v>
      </c>
      <c r="G30" s="173">
        <f t="shared" si="11"/>
        <v>628465.30858188006</v>
      </c>
      <c r="H30" s="173">
        <f t="shared" si="12"/>
        <v>75415.837029825605</v>
      </c>
      <c r="I30" s="181">
        <f t="shared" si="13"/>
        <v>578188.08389532962</v>
      </c>
      <c r="J30" s="192">
        <f t="shared" si="3"/>
        <v>578188.08389532962</v>
      </c>
    </row>
    <row r="31" spans="1:10" ht="13.5" thickBot="1">
      <c r="A31" s="224">
        <v>1982.88</v>
      </c>
      <c r="B31" s="190">
        <f t="shared" si="0"/>
        <v>62.319705000000006</v>
      </c>
      <c r="C31" s="173">
        <f t="shared" si="9"/>
        <v>123572.49665040002</v>
      </c>
      <c r="D31" s="213">
        <f t="shared" si="1"/>
        <v>6.16</v>
      </c>
      <c r="E31" s="173">
        <f t="shared" si="10"/>
        <v>761206.57936646417</v>
      </c>
      <c r="F31" s="190">
        <f t="shared" si="2"/>
        <v>1.25</v>
      </c>
      <c r="G31" s="173">
        <f t="shared" si="11"/>
        <v>951508.22420808021</v>
      </c>
      <c r="H31" s="173">
        <f t="shared" si="12"/>
        <v>114180.98690496963</v>
      </c>
      <c r="I31" s="181">
        <f t="shared" si="13"/>
        <v>875387.56627143384</v>
      </c>
      <c r="J31" s="192">
        <f t="shared" si="3"/>
        <v>875387.56627143384</v>
      </c>
    </row>
    <row r="32" spans="1:10" ht="13.5" thickBot="1">
      <c r="A32" s="221">
        <v>2138.94</v>
      </c>
      <c r="B32" s="190">
        <f t="shared" si="0"/>
        <v>62.319705000000006</v>
      </c>
      <c r="C32" s="173">
        <f t="shared" si="9"/>
        <v>133298.10981270002</v>
      </c>
      <c r="D32" s="213">
        <f t="shared" si="1"/>
        <v>6.16</v>
      </c>
      <c r="E32" s="173">
        <f t="shared" si="10"/>
        <v>821116.35644623206</v>
      </c>
      <c r="F32" s="190">
        <f t="shared" si="2"/>
        <v>1.25</v>
      </c>
      <c r="G32" s="173">
        <f t="shared" si="11"/>
        <v>1026395.4455577901</v>
      </c>
      <c r="H32" s="173">
        <f t="shared" si="12"/>
        <v>123167.45346693482</v>
      </c>
      <c r="I32" s="181">
        <f t="shared" si="13"/>
        <v>944283.80991316692</v>
      </c>
      <c r="J32" s="192">
        <f t="shared" si="3"/>
        <v>944283.80991316692</v>
      </c>
    </row>
    <row r="33" spans="1:10" ht="13.5" thickBot="1">
      <c r="A33" s="224">
        <v>2155.2600000000002</v>
      </c>
      <c r="B33" s="190">
        <f t="shared" si="0"/>
        <v>62.319705000000006</v>
      </c>
      <c r="C33" s="173">
        <f t="shared" si="9"/>
        <v>134315.16739830002</v>
      </c>
      <c r="D33" s="213">
        <f t="shared" si="1"/>
        <v>6.16</v>
      </c>
      <c r="E33" s="173">
        <f t="shared" si="10"/>
        <v>827381.4311735282</v>
      </c>
      <c r="F33" s="190">
        <f t="shared" si="2"/>
        <v>1.25</v>
      </c>
      <c r="G33" s="173">
        <f t="shared" si="11"/>
        <v>1034226.7889669102</v>
      </c>
      <c r="H33" s="173">
        <f t="shared" si="12"/>
        <v>124107.21467602924</v>
      </c>
      <c r="I33" s="181">
        <f t="shared" si="13"/>
        <v>951488.64584955748</v>
      </c>
      <c r="J33" s="192">
        <f t="shared" si="3"/>
        <v>951488.64584955748</v>
      </c>
    </row>
    <row r="34" spans="1:10" ht="13.5" thickBot="1">
      <c r="A34" s="222">
        <v>2359.2600000000002</v>
      </c>
      <c r="B34" s="190">
        <f t="shared" si="0"/>
        <v>62.319705000000006</v>
      </c>
      <c r="C34" s="160">
        <f t="shared" si="9"/>
        <v>147028.38721830002</v>
      </c>
      <c r="D34" s="213">
        <f t="shared" si="1"/>
        <v>6.16</v>
      </c>
      <c r="E34" s="160">
        <f t="shared" si="10"/>
        <v>905694.8652647282</v>
      </c>
      <c r="F34" s="190">
        <f t="shared" si="2"/>
        <v>1.25</v>
      </c>
      <c r="G34" s="160">
        <f t="shared" si="11"/>
        <v>1132118.5815809104</v>
      </c>
      <c r="H34" s="160">
        <f t="shared" si="12"/>
        <v>135854.22978970924</v>
      </c>
      <c r="I34" s="200">
        <f t="shared" si="13"/>
        <v>1041549.0950544374</v>
      </c>
      <c r="J34" s="192">
        <f t="shared" si="3"/>
        <v>1041549.0950544374</v>
      </c>
    </row>
    <row r="35" spans="1:10" ht="13.5" thickBot="1">
      <c r="A35" s="114"/>
      <c r="B35" s="190">
        <f t="shared" si="0"/>
        <v>62.319705000000006</v>
      </c>
      <c r="C35" s="218"/>
      <c r="D35" s="213">
        <f t="shared" si="1"/>
        <v>6.16</v>
      </c>
      <c r="E35" s="218"/>
      <c r="F35" s="190">
        <f t="shared" si="2"/>
        <v>1.25</v>
      </c>
      <c r="G35" s="218"/>
      <c r="H35" s="218"/>
      <c r="I35" s="219"/>
      <c r="J35" s="192">
        <f t="shared" si="3"/>
        <v>0</v>
      </c>
    </row>
    <row r="36" spans="1:10" ht="13.5" thickBot="1">
      <c r="A36" s="225">
        <v>3354.78</v>
      </c>
      <c r="B36" s="190">
        <f t="shared" si="0"/>
        <v>62.319705000000006</v>
      </c>
      <c r="C36" s="184">
        <f>A36*B36</f>
        <v>209068.89993990003</v>
      </c>
      <c r="D36" s="213">
        <f t="shared" si="1"/>
        <v>6.16</v>
      </c>
      <c r="E36" s="184">
        <f>C36*D36</f>
        <v>1287864.4236297843</v>
      </c>
      <c r="F36" s="190">
        <f t="shared" si="2"/>
        <v>1.25</v>
      </c>
      <c r="G36" s="184">
        <f>E36*F36</f>
        <v>1609830.5295372303</v>
      </c>
      <c r="H36" s="184">
        <f>G36*12/100</f>
        <v>193179.66354446762</v>
      </c>
      <c r="I36" s="210">
        <f>E36+H36</f>
        <v>1481044.0871742519</v>
      </c>
      <c r="J36" s="192">
        <f t="shared" si="3"/>
        <v>1481044.0871742519</v>
      </c>
    </row>
    <row r="37" spans="1:10" ht="13.5" thickBot="1">
      <c r="A37" s="114"/>
      <c r="B37" s="190">
        <f t="shared" si="0"/>
        <v>62.319705000000006</v>
      </c>
      <c r="C37" s="218"/>
      <c r="D37" s="213">
        <f t="shared" si="1"/>
        <v>6.16</v>
      </c>
      <c r="E37" s="218"/>
      <c r="F37" s="190">
        <f t="shared" si="2"/>
        <v>1.25</v>
      </c>
      <c r="G37" s="218"/>
      <c r="H37" s="218"/>
      <c r="I37" s="219"/>
      <c r="J37" s="192">
        <f t="shared" si="3"/>
        <v>0</v>
      </c>
    </row>
    <row r="38" spans="1:10" ht="13.5" thickBot="1">
      <c r="A38" s="220">
        <v>2494.92</v>
      </c>
      <c r="B38" s="190">
        <f t="shared" si="0"/>
        <v>62.319705000000006</v>
      </c>
      <c r="C38" s="190">
        <f>A38*B38</f>
        <v>155482.67839860002</v>
      </c>
      <c r="D38" s="213">
        <f t="shared" si="1"/>
        <v>6.16</v>
      </c>
      <c r="E38" s="190">
        <f>C38*D38</f>
        <v>957773.29893537611</v>
      </c>
      <c r="F38" s="190">
        <f t="shared" si="2"/>
        <v>1.25</v>
      </c>
      <c r="G38" s="190">
        <f>E38*F38</f>
        <v>1197216.6236692201</v>
      </c>
      <c r="H38" s="190">
        <f>G38*12/100</f>
        <v>143665.9948403064</v>
      </c>
      <c r="I38" s="191">
        <f>E38+H38</f>
        <v>1101439.2937756826</v>
      </c>
      <c r="J38" s="192">
        <f t="shared" si="3"/>
        <v>1101439.2937756826</v>
      </c>
    </row>
    <row r="39" spans="1:10" ht="13.5" thickBot="1">
      <c r="A39" s="222">
        <v>3408.84</v>
      </c>
      <c r="B39" s="190">
        <f t="shared" si="0"/>
        <v>62.319705000000006</v>
      </c>
      <c r="C39" s="160">
        <f>A39*B39</f>
        <v>212437.90319220003</v>
      </c>
      <c r="D39" s="213">
        <f t="shared" si="1"/>
        <v>6.16</v>
      </c>
      <c r="E39" s="160">
        <f>C39*D39</f>
        <v>1308617.4836639522</v>
      </c>
      <c r="F39" s="190">
        <f t="shared" si="2"/>
        <v>1.25</v>
      </c>
      <c r="G39" s="160">
        <f>E39*F39</f>
        <v>1635771.8545799402</v>
      </c>
      <c r="H39" s="160">
        <f>G39*12/100</f>
        <v>196292.62254959281</v>
      </c>
      <c r="I39" s="200">
        <f>E39+H39</f>
        <v>1504910.106213545</v>
      </c>
      <c r="J39" s="192">
        <f t="shared" si="3"/>
        <v>1504910.106213545</v>
      </c>
    </row>
    <row r="40" spans="1:10" ht="13.5" thickBot="1">
      <c r="A40" s="114"/>
      <c r="B40" s="190">
        <f t="shared" si="0"/>
        <v>62.319705000000006</v>
      </c>
      <c r="C40" s="218"/>
      <c r="D40" s="213">
        <f t="shared" si="1"/>
        <v>6.16</v>
      </c>
      <c r="E40" s="218"/>
      <c r="F40" s="190">
        <f t="shared" si="2"/>
        <v>1.25</v>
      </c>
      <c r="G40" s="218"/>
      <c r="H40" s="218"/>
      <c r="I40" s="219"/>
      <c r="J40" s="192">
        <f t="shared" si="3"/>
        <v>0</v>
      </c>
    </row>
    <row r="41" spans="1:10" ht="13.5" thickBot="1">
      <c r="A41" s="220">
        <v>1013.88</v>
      </c>
      <c r="B41" s="190">
        <f t="shared" si="0"/>
        <v>62.319705000000006</v>
      </c>
      <c r="C41" s="190">
        <f t="shared" ref="C41:C48" si="14">A41*B41</f>
        <v>63184.702505400004</v>
      </c>
      <c r="D41" s="213">
        <f t="shared" si="1"/>
        <v>6.16</v>
      </c>
      <c r="E41" s="190">
        <f t="shared" ref="E41:E48" si="15">C41*D41</f>
        <v>389217.76743326406</v>
      </c>
      <c r="F41" s="190">
        <f t="shared" si="2"/>
        <v>1.25</v>
      </c>
      <c r="G41" s="190">
        <f t="shared" ref="G41:G48" si="16">E41*F41</f>
        <v>486522.20929158007</v>
      </c>
      <c r="H41" s="190">
        <f t="shared" ref="H41:H48" si="17">G41*12/100</f>
        <v>58382.665114989606</v>
      </c>
      <c r="I41" s="191">
        <f t="shared" ref="I41:I48" si="18">E41+H41</f>
        <v>447600.43254825368</v>
      </c>
      <c r="J41" s="192">
        <f t="shared" si="3"/>
        <v>447600.43254825368</v>
      </c>
    </row>
    <row r="42" spans="1:10" ht="13.5" thickBot="1">
      <c r="A42" s="224">
        <v>678.30000000000007</v>
      </c>
      <c r="B42" s="190">
        <f t="shared" si="0"/>
        <v>62.319705000000006</v>
      </c>
      <c r="C42" s="173">
        <f t="shared" si="14"/>
        <v>42271.455901500005</v>
      </c>
      <c r="D42" s="213">
        <f t="shared" si="1"/>
        <v>6.16</v>
      </c>
      <c r="E42" s="173">
        <f t="shared" si="15"/>
        <v>260392.16835324003</v>
      </c>
      <c r="F42" s="190">
        <f t="shared" si="2"/>
        <v>1.25</v>
      </c>
      <c r="G42" s="173">
        <f t="shared" si="16"/>
        <v>325490.21044155007</v>
      </c>
      <c r="H42" s="173">
        <f t="shared" si="17"/>
        <v>39058.825252986011</v>
      </c>
      <c r="I42" s="181">
        <f t="shared" si="18"/>
        <v>299450.99360622605</v>
      </c>
      <c r="J42" s="192">
        <f t="shared" si="3"/>
        <v>299450.99360622605</v>
      </c>
    </row>
    <row r="43" spans="1:10" ht="13.5" thickBot="1">
      <c r="A43" s="224">
        <v>1148.52</v>
      </c>
      <c r="B43" s="190">
        <f t="shared" si="0"/>
        <v>62.319705000000006</v>
      </c>
      <c r="C43" s="173">
        <f t="shared" si="14"/>
        <v>71575.42758660001</v>
      </c>
      <c r="D43" s="213">
        <f t="shared" si="1"/>
        <v>6.16</v>
      </c>
      <c r="E43" s="173">
        <f t="shared" si="15"/>
        <v>440904.63393345609</v>
      </c>
      <c r="F43" s="190">
        <f t="shared" si="2"/>
        <v>1.25</v>
      </c>
      <c r="G43" s="173">
        <f t="shared" si="16"/>
        <v>551130.79241682007</v>
      </c>
      <c r="H43" s="173">
        <f t="shared" si="17"/>
        <v>66135.695090018402</v>
      </c>
      <c r="I43" s="181">
        <f t="shared" si="18"/>
        <v>507040.32902347448</v>
      </c>
      <c r="J43" s="192">
        <f t="shared" si="3"/>
        <v>507040.32902347448</v>
      </c>
    </row>
    <row r="44" spans="1:10" ht="13.5" thickBot="1">
      <c r="A44" s="224">
        <v>756.84</v>
      </c>
      <c r="B44" s="190">
        <f t="shared" si="0"/>
        <v>62.319705000000006</v>
      </c>
      <c r="C44" s="173">
        <f t="shared" si="14"/>
        <v>47166.045532200005</v>
      </c>
      <c r="D44" s="213">
        <f t="shared" si="1"/>
        <v>6.16</v>
      </c>
      <c r="E44" s="173">
        <f t="shared" si="15"/>
        <v>290542.84047835204</v>
      </c>
      <c r="F44" s="190">
        <f t="shared" si="2"/>
        <v>1.25</v>
      </c>
      <c r="G44" s="173">
        <f t="shared" si="16"/>
        <v>363178.55059794005</v>
      </c>
      <c r="H44" s="173">
        <f t="shared" si="17"/>
        <v>43581.426071752801</v>
      </c>
      <c r="I44" s="181">
        <f t="shared" si="18"/>
        <v>334124.26655010483</v>
      </c>
      <c r="J44" s="192">
        <f t="shared" si="3"/>
        <v>334124.26655010483</v>
      </c>
    </row>
    <row r="45" spans="1:10" s="177" customFormat="1" ht="13.5" thickBot="1">
      <c r="A45" s="224">
        <v>1249.5</v>
      </c>
      <c r="B45" s="190">
        <f t="shared" si="0"/>
        <v>62.319705000000006</v>
      </c>
      <c r="C45" s="173">
        <f t="shared" si="14"/>
        <v>77868.471397500005</v>
      </c>
      <c r="D45" s="213">
        <f t="shared" si="1"/>
        <v>6.16</v>
      </c>
      <c r="E45" s="173">
        <f t="shared" si="15"/>
        <v>479669.78380860004</v>
      </c>
      <c r="F45" s="190">
        <f t="shared" si="2"/>
        <v>1.25</v>
      </c>
      <c r="G45" s="173">
        <f t="shared" si="16"/>
        <v>599587.22976075008</v>
      </c>
      <c r="H45" s="173">
        <f t="shared" si="17"/>
        <v>71950.467571290006</v>
      </c>
      <c r="I45" s="181">
        <f t="shared" si="18"/>
        <v>551620.25137989002</v>
      </c>
      <c r="J45" s="192">
        <f t="shared" si="3"/>
        <v>551620.25137989002</v>
      </c>
    </row>
    <row r="46" spans="1:10" s="177" customFormat="1" ht="13.5" thickBot="1">
      <c r="A46" s="224">
        <v>756.84</v>
      </c>
      <c r="B46" s="190">
        <f t="shared" si="0"/>
        <v>62.319705000000006</v>
      </c>
      <c r="C46" s="173">
        <f t="shared" si="14"/>
        <v>47166.045532200005</v>
      </c>
      <c r="D46" s="213">
        <f t="shared" si="1"/>
        <v>6.16</v>
      </c>
      <c r="E46" s="173">
        <f t="shared" si="15"/>
        <v>290542.84047835204</v>
      </c>
      <c r="F46" s="190">
        <f t="shared" si="2"/>
        <v>1.25</v>
      </c>
      <c r="G46" s="173">
        <f t="shared" si="16"/>
        <v>363178.55059794005</v>
      </c>
      <c r="H46" s="173">
        <f t="shared" si="17"/>
        <v>43581.426071752801</v>
      </c>
      <c r="I46" s="181">
        <f t="shared" si="18"/>
        <v>334124.26655010483</v>
      </c>
      <c r="J46" s="192">
        <f t="shared" si="3"/>
        <v>334124.26655010483</v>
      </c>
    </row>
    <row r="47" spans="1:10" s="177" customFormat="1" ht="13.5" thickBot="1">
      <c r="A47" s="224">
        <v>1341.3</v>
      </c>
      <c r="B47" s="190">
        <f t="shared" si="0"/>
        <v>62.319705000000006</v>
      </c>
      <c r="C47" s="173">
        <f t="shared" si="14"/>
        <v>83589.420316500007</v>
      </c>
      <c r="D47" s="213">
        <f t="shared" si="1"/>
        <v>6.16</v>
      </c>
      <c r="E47" s="173">
        <f t="shared" si="15"/>
        <v>514910.82914964005</v>
      </c>
      <c r="F47" s="190">
        <f t="shared" si="2"/>
        <v>1.25</v>
      </c>
      <c r="G47" s="173">
        <f t="shared" si="16"/>
        <v>643638.53643705009</v>
      </c>
      <c r="H47" s="173">
        <f t="shared" si="17"/>
        <v>77236.624372446022</v>
      </c>
      <c r="I47" s="181">
        <f t="shared" si="18"/>
        <v>592147.45352208603</v>
      </c>
      <c r="J47" s="192">
        <f t="shared" si="3"/>
        <v>592147.45352208603</v>
      </c>
    </row>
    <row r="48" spans="1:10" s="177" customFormat="1" ht="13.5" thickBot="1">
      <c r="A48" s="222">
        <v>836.4</v>
      </c>
      <c r="B48" s="190">
        <f t="shared" si="0"/>
        <v>62.319705000000006</v>
      </c>
      <c r="C48" s="160">
        <f t="shared" si="14"/>
        <v>52124.201262000002</v>
      </c>
      <c r="D48" s="213">
        <f t="shared" si="1"/>
        <v>6.16</v>
      </c>
      <c r="E48" s="160">
        <f t="shared" si="15"/>
        <v>321085.07977392001</v>
      </c>
      <c r="F48" s="190">
        <f t="shared" si="2"/>
        <v>1.25</v>
      </c>
      <c r="G48" s="160">
        <f t="shared" si="16"/>
        <v>401356.34971740004</v>
      </c>
      <c r="H48" s="160">
        <f t="shared" si="17"/>
        <v>48162.761966088001</v>
      </c>
      <c r="I48" s="200">
        <f t="shared" si="18"/>
        <v>369247.84174000798</v>
      </c>
      <c r="J48" s="192">
        <f t="shared" si="3"/>
        <v>369247.84174000798</v>
      </c>
    </row>
    <row r="49" spans="1:10" s="177" customFormat="1" ht="13.5" thickBot="1">
      <c r="A49" s="226"/>
      <c r="B49" s="190">
        <f t="shared" si="0"/>
        <v>62.319705000000006</v>
      </c>
      <c r="C49" s="227"/>
      <c r="D49" s="213">
        <f t="shared" si="1"/>
        <v>6.16</v>
      </c>
      <c r="E49" s="227"/>
      <c r="F49" s="190">
        <f t="shared" si="2"/>
        <v>1.25</v>
      </c>
      <c r="G49" s="227"/>
      <c r="H49" s="227"/>
      <c r="I49" s="227"/>
      <c r="J49" s="192">
        <f t="shared" si="3"/>
        <v>0</v>
      </c>
    </row>
    <row r="50" spans="1:10" s="177" customFormat="1" ht="13.5" thickBot="1">
      <c r="A50" s="220">
        <v>29098.560000000001</v>
      </c>
      <c r="B50" s="190">
        <f t="shared" si="0"/>
        <v>62.319705000000006</v>
      </c>
      <c r="C50" s="190">
        <f t="shared" ref="C50:C57" si="19">A50*B50</f>
        <v>1813413.6751248003</v>
      </c>
      <c r="D50" s="213">
        <f t="shared" si="1"/>
        <v>6.16</v>
      </c>
      <c r="E50" s="190">
        <f t="shared" ref="E50:E57" si="20">C50*D50</f>
        <v>11170628.238768769</v>
      </c>
      <c r="F50" s="190">
        <f t="shared" si="2"/>
        <v>1.25</v>
      </c>
      <c r="G50" s="190">
        <f t="shared" ref="G50:G57" si="21">E50*F50</f>
        <v>13963285.298460962</v>
      </c>
      <c r="H50" s="190">
        <f t="shared" ref="H50:H57" si="22">G50*12/100</f>
        <v>1675594.2358153155</v>
      </c>
      <c r="I50" s="191">
        <f t="shared" ref="I50:I57" si="23">E50+H50</f>
        <v>12846222.474584084</v>
      </c>
      <c r="J50" s="192">
        <f t="shared" si="3"/>
        <v>12846222.474584084</v>
      </c>
    </row>
    <row r="51" spans="1:10" s="177" customFormat="1" ht="13.5" thickBot="1">
      <c r="A51" s="224">
        <v>36031.5</v>
      </c>
      <c r="B51" s="190">
        <f t="shared" si="0"/>
        <v>62.319705000000006</v>
      </c>
      <c r="C51" s="173">
        <f t="shared" si="19"/>
        <v>2245472.4507075003</v>
      </c>
      <c r="D51" s="213">
        <f t="shared" si="1"/>
        <v>6.16</v>
      </c>
      <c r="E51" s="173">
        <f t="shared" si="20"/>
        <v>13832110.296358202</v>
      </c>
      <c r="F51" s="190">
        <f t="shared" si="2"/>
        <v>1.25</v>
      </c>
      <c r="G51" s="173">
        <f t="shared" si="21"/>
        <v>17290137.870447751</v>
      </c>
      <c r="H51" s="173">
        <f t="shared" si="22"/>
        <v>2074816.5444537299</v>
      </c>
      <c r="I51" s="181">
        <f t="shared" si="23"/>
        <v>15906926.840811931</v>
      </c>
      <c r="J51" s="192">
        <f t="shared" si="3"/>
        <v>15906926.840811931</v>
      </c>
    </row>
    <row r="52" spans="1:10" s="177" customFormat="1" ht="13.5" thickBot="1">
      <c r="A52" s="224">
        <v>42413.64</v>
      </c>
      <c r="B52" s="190">
        <f t="shared" si="0"/>
        <v>62.319705000000006</v>
      </c>
      <c r="C52" s="173">
        <f t="shared" si="19"/>
        <v>2643205.5327762002</v>
      </c>
      <c r="D52" s="213">
        <f t="shared" si="1"/>
        <v>6.16</v>
      </c>
      <c r="E52" s="173">
        <f t="shared" si="20"/>
        <v>16282146.081901394</v>
      </c>
      <c r="F52" s="190">
        <f t="shared" si="2"/>
        <v>1.25</v>
      </c>
      <c r="G52" s="173">
        <f t="shared" si="21"/>
        <v>20352682.602376744</v>
      </c>
      <c r="H52" s="173">
        <f t="shared" si="22"/>
        <v>2442321.9122852092</v>
      </c>
      <c r="I52" s="181">
        <f t="shared" si="23"/>
        <v>18724467.994186603</v>
      </c>
      <c r="J52" s="192">
        <f t="shared" si="3"/>
        <v>18724467.994186603</v>
      </c>
    </row>
    <row r="53" spans="1:10" s="177" customFormat="1" ht="13.5" thickBot="1">
      <c r="A53" s="224">
        <v>53029.8</v>
      </c>
      <c r="B53" s="190">
        <f t="shared" si="0"/>
        <v>62.319705000000006</v>
      </c>
      <c r="C53" s="173">
        <f t="shared" si="19"/>
        <v>3304801.4922090005</v>
      </c>
      <c r="D53" s="213">
        <f t="shared" si="1"/>
        <v>6.16</v>
      </c>
      <c r="E53" s="173">
        <f t="shared" si="20"/>
        <v>20357577.192007445</v>
      </c>
      <c r="F53" s="190">
        <f t="shared" si="2"/>
        <v>1.25</v>
      </c>
      <c r="G53" s="173">
        <f t="shared" si="21"/>
        <v>25446971.490009308</v>
      </c>
      <c r="H53" s="173">
        <f t="shared" si="22"/>
        <v>3053636.5788011169</v>
      </c>
      <c r="I53" s="181">
        <f t="shared" si="23"/>
        <v>23411213.770808563</v>
      </c>
      <c r="J53" s="192">
        <f t="shared" si="3"/>
        <v>23411213.770808563</v>
      </c>
    </row>
    <row r="54" spans="1:10" s="177" customFormat="1" ht="13.5" thickBot="1">
      <c r="A54" s="224">
        <v>63051.3</v>
      </c>
      <c r="B54" s="190">
        <f t="shared" si="0"/>
        <v>62.319705000000006</v>
      </c>
      <c r="C54" s="173">
        <f t="shared" si="19"/>
        <v>3929338.4158665007</v>
      </c>
      <c r="D54" s="213">
        <f t="shared" si="1"/>
        <v>6.16</v>
      </c>
      <c r="E54" s="173">
        <f t="shared" si="20"/>
        <v>24204724.641737644</v>
      </c>
      <c r="F54" s="190">
        <f t="shared" si="2"/>
        <v>1.25</v>
      </c>
      <c r="G54" s="173">
        <f t="shared" si="21"/>
        <v>30255905.802172054</v>
      </c>
      <c r="H54" s="173">
        <f t="shared" si="22"/>
        <v>3630708.6962606465</v>
      </c>
      <c r="I54" s="181">
        <f t="shared" si="23"/>
        <v>27835433.33799829</v>
      </c>
      <c r="J54" s="192">
        <f t="shared" si="3"/>
        <v>27835433.33799829</v>
      </c>
    </row>
    <row r="55" spans="1:10" s="177" customFormat="1" ht="13.5" thickBot="1">
      <c r="A55" s="224">
        <v>67801.440000000002</v>
      </c>
      <c r="B55" s="190">
        <f t="shared" si="0"/>
        <v>62.319705000000006</v>
      </c>
      <c r="C55" s="173">
        <f t="shared" si="19"/>
        <v>4225365.7393752001</v>
      </c>
      <c r="D55" s="213">
        <f t="shared" si="1"/>
        <v>6.16</v>
      </c>
      <c r="E55" s="173">
        <f t="shared" si="20"/>
        <v>26028252.954551235</v>
      </c>
      <c r="F55" s="190">
        <f t="shared" si="2"/>
        <v>1.25</v>
      </c>
      <c r="G55" s="173">
        <f t="shared" si="21"/>
        <v>32535316.193189044</v>
      </c>
      <c r="H55" s="173">
        <f t="shared" si="22"/>
        <v>3904237.9431826854</v>
      </c>
      <c r="I55" s="181">
        <f t="shared" si="23"/>
        <v>29932490.897733919</v>
      </c>
      <c r="J55" s="192">
        <f t="shared" si="3"/>
        <v>29932490.897733919</v>
      </c>
    </row>
    <row r="56" spans="1:10" s="177" customFormat="1" ht="13.5" thickBot="1">
      <c r="A56" s="224">
        <v>80413.740000000005</v>
      </c>
      <c r="B56" s="190">
        <f t="shared" si="0"/>
        <v>62.319705000000006</v>
      </c>
      <c r="C56" s="173">
        <f t="shared" si="19"/>
        <v>5011360.5547467005</v>
      </c>
      <c r="D56" s="213">
        <f t="shared" si="1"/>
        <v>6.16</v>
      </c>
      <c r="E56" s="173">
        <f t="shared" si="20"/>
        <v>30869981.017239675</v>
      </c>
      <c r="F56" s="190">
        <f t="shared" si="2"/>
        <v>1.25</v>
      </c>
      <c r="G56" s="173">
        <f t="shared" si="21"/>
        <v>38587476.271549597</v>
      </c>
      <c r="H56" s="173">
        <f t="shared" si="22"/>
        <v>4630497.1525859516</v>
      </c>
      <c r="I56" s="181">
        <f t="shared" si="23"/>
        <v>35500478.169825628</v>
      </c>
      <c r="J56" s="192">
        <f t="shared" si="3"/>
        <v>35500478.169825628</v>
      </c>
    </row>
    <row r="57" spans="1:10" s="177" customFormat="1" ht="13.5" thickBot="1">
      <c r="A57" s="222">
        <v>93790.02</v>
      </c>
      <c r="B57" s="190">
        <f t="shared" si="0"/>
        <v>62.319705000000006</v>
      </c>
      <c r="C57" s="160">
        <f t="shared" si="19"/>
        <v>5844966.3783441009</v>
      </c>
      <c r="D57" s="213">
        <f t="shared" si="1"/>
        <v>6.16</v>
      </c>
      <c r="E57" s="160">
        <f t="shared" si="20"/>
        <v>36004992.890599661</v>
      </c>
      <c r="F57" s="190">
        <f t="shared" si="2"/>
        <v>1.25</v>
      </c>
      <c r="G57" s="160">
        <f t="shared" si="21"/>
        <v>45006241.113249578</v>
      </c>
      <c r="H57" s="160">
        <f t="shared" si="22"/>
        <v>5400748.9335899493</v>
      </c>
      <c r="I57" s="200">
        <f t="shared" si="23"/>
        <v>41405741.824189611</v>
      </c>
      <c r="J57" s="192">
        <f t="shared" si="3"/>
        <v>41405741.824189611</v>
      </c>
    </row>
    <row r="58" spans="1:10" s="177" customFormat="1" ht="13.5" thickBot="1">
      <c r="A58" s="114"/>
      <c r="B58" s="190">
        <f t="shared" si="0"/>
        <v>62.319705000000006</v>
      </c>
      <c r="C58" s="218"/>
      <c r="D58" s="213">
        <f t="shared" si="1"/>
        <v>6.16</v>
      </c>
      <c r="E58" s="218"/>
      <c r="F58" s="190">
        <f t="shared" si="2"/>
        <v>1.25</v>
      </c>
      <c r="G58" s="218"/>
      <c r="H58" s="218"/>
      <c r="I58" s="219"/>
      <c r="J58" s="192">
        <f t="shared" si="3"/>
        <v>0</v>
      </c>
    </row>
    <row r="59" spans="1:10" s="177" customFormat="1" ht="13.5" thickBot="1">
      <c r="A59" s="220">
        <v>20689.68</v>
      </c>
      <c r="B59" s="190">
        <f t="shared" si="0"/>
        <v>62.319705000000006</v>
      </c>
      <c r="C59" s="190">
        <f t="shared" ref="C59:C67" si="24">A59*B59</f>
        <v>1289374.7541444001</v>
      </c>
      <c r="D59" s="213">
        <f t="shared" si="1"/>
        <v>6.16</v>
      </c>
      <c r="E59" s="190">
        <f t="shared" ref="E59:E67" si="25">C59*D59</f>
        <v>7942548.4855295047</v>
      </c>
      <c r="F59" s="190">
        <f t="shared" si="2"/>
        <v>1.25</v>
      </c>
      <c r="G59" s="190">
        <f t="shared" ref="G59:G67" si="26">E59*F59</f>
        <v>9928185.6069118809</v>
      </c>
      <c r="H59" s="190">
        <f t="shared" ref="H59:H67" si="27">G59*12/100</f>
        <v>1191382.2728294255</v>
      </c>
      <c r="I59" s="191">
        <f t="shared" ref="I59:I67" si="28">E59+H59</f>
        <v>9133930.7583589293</v>
      </c>
      <c r="J59" s="192">
        <f t="shared" si="3"/>
        <v>9133930.7583589293</v>
      </c>
    </row>
    <row r="60" spans="1:10" s="177" customFormat="1" ht="13.5" thickBot="1">
      <c r="A60" s="224">
        <v>24788.04</v>
      </c>
      <c r="B60" s="190">
        <f t="shared" si="0"/>
        <v>62.319705000000006</v>
      </c>
      <c r="C60" s="173">
        <f t="shared" si="24"/>
        <v>1544783.3403282003</v>
      </c>
      <c r="D60" s="213">
        <f t="shared" si="1"/>
        <v>6.16</v>
      </c>
      <c r="E60" s="173">
        <f t="shared" si="25"/>
        <v>9515865.3764217142</v>
      </c>
      <c r="F60" s="190">
        <f t="shared" si="2"/>
        <v>1.25</v>
      </c>
      <c r="G60" s="173">
        <f t="shared" si="26"/>
        <v>11894831.720527142</v>
      </c>
      <c r="H60" s="173">
        <f t="shared" si="27"/>
        <v>1427379.8064632572</v>
      </c>
      <c r="I60" s="181">
        <f t="shared" si="28"/>
        <v>10943245.182884971</v>
      </c>
      <c r="J60" s="192">
        <f t="shared" si="3"/>
        <v>10943245.182884971</v>
      </c>
    </row>
    <row r="61" spans="1:10" s="177" customFormat="1" ht="13.5" thickBot="1">
      <c r="A61" s="224">
        <v>28081.62</v>
      </c>
      <c r="B61" s="190">
        <f t="shared" si="0"/>
        <v>62.319705000000006</v>
      </c>
      <c r="C61" s="173">
        <f t="shared" si="24"/>
        <v>1750038.2743221002</v>
      </c>
      <c r="D61" s="213">
        <f t="shared" si="1"/>
        <v>6.16</v>
      </c>
      <c r="E61" s="173">
        <f t="shared" si="25"/>
        <v>10780235.769824138</v>
      </c>
      <c r="F61" s="190">
        <f t="shared" si="2"/>
        <v>1.25</v>
      </c>
      <c r="G61" s="173">
        <f t="shared" si="26"/>
        <v>13475294.712280173</v>
      </c>
      <c r="H61" s="173">
        <f t="shared" si="27"/>
        <v>1617035.3654736208</v>
      </c>
      <c r="I61" s="181">
        <f t="shared" si="28"/>
        <v>12397271.135297759</v>
      </c>
      <c r="J61" s="192">
        <f t="shared" si="3"/>
        <v>12397271.135297759</v>
      </c>
    </row>
    <row r="62" spans="1:10" s="177" customFormat="1" ht="13.5" thickBot="1">
      <c r="A62" s="224">
        <v>34762.620000000003</v>
      </c>
      <c r="B62" s="190">
        <f t="shared" si="0"/>
        <v>62.319705000000006</v>
      </c>
      <c r="C62" s="173">
        <f t="shared" si="24"/>
        <v>2166396.2234271006</v>
      </c>
      <c r="D62" s="213">
        <f t="shared" si="1"/>
        <v>6.16</v>
      </c>
      <c r="E62" s="173">
        <f t="shared" si="25"/>
        <v>13345000.73631094</v>
      </c>
      <c r="F62" s="190">
        <f t="shared" si="2"/>
        <v>1.25</v>
      </c>
      <c r="G62" s="173">
        <f t="shared" si="26"/>
        <v>16681250.920388676</v>
      </c>
      <c r="H62" s="173">
        <f t="shared" si="27"/>
        <v>2001750.1104466412</v>
      </c>
      <c r="I62" s="181">
        <f t="shared" si="28"/>
        <v>15346750.846757581</v>
      </c>
      <c r="J62" s="192">
        <f t="shared" si="3"/>
        <v>15346750.846757581</v>
      </c>
    </row>
    <row r="63" spans="1:10" s="177" customFormat="1" ht="13.5" thickBot="1">
      <c r="A63" s="224">
        <v>40525.620000000003</v>
      </c>
      <c r="B63" s="190">
        <f t="shared" si="0"/>
        <v>62.319705000000006</v>
      </c>
      <c r="C63" s="173">
        <f t="shared" si="24"/>
        <v>2525544.6833421006</v>
      </c>
      <c r="D63" s="213">
        <f t="shared" si="1"/>
        <v>6.16</v>
      </c>
      <c r="E63" s="173">
        <f t="shared" si="25"/>
        <v>15557355.249387341</v>
      </c>
      <c r="F63" s="190">
        <f t="shared" si="2"/>
        <v>1.25</v>
      </c>
      <c r="G63" s="173">
        <f t="shared" si="26"/>
        <v>19446694.061734177</v>
      </c>
      <c r="H63" s="173">
        <f t="shared" si="27"/>
        <v>2333603.2874081014</v>
      </c>
      <c r="I63" s="181">
        <f t="shared" si="28"/>
        <v>17890958.536795441</v>
      </c>
      <c r="J63" s="192">
        <f t="shared" si="3"/>
        <v>17890958.536795441</v>
      </c>
    </row>
    <row r="64" spans="1:10" s="177" customFormat="1" ht="13.5" thickBot="1">
      <c r="A64" s="224">
        <v>44418.96</v>
      </c>
      <c r="B64" s="190">
        <f t="shared" si="0"/>
        <v>62.319705000000006</v>
      </c>
      <c r="C64" s="173">
        <f t="shared" si="24"/>
        <v>2768176.4836068004</v>
      </c>
      <c r="D64" s="213">
        <f t="shared" si="1"/>
        <v>6.16</v>
      </c>
      <c r="E64" s="173">
        <f t="shared" si="25"/>
        <v>17051967.139017891</v>
      </c>
      <c r="F64" s="190">
        <f t="shared" si="2"/>
        <v>1.25</v>
      </c>
      <c r="G64" s="173">
        <f t="shared" si="26"/>
        <v>21314958.923772365</v>
      </c>
      <c r="H64" s="173">
        <f t="shared" si="27"/>
        <v>2557795.0708526839</v>
      </c>
      <c r="I64" s="181">
        <f t="shared" si="28"/>
        <v>19609762.209870577</v>
      </c>
      <c r="J64" s="192">
        <f t="shared" si="3"/>
        <v>19609762.209870577</v>
      </c>
    </row>
    <row r="65" spans="1:10" s="177" customFormat="1" ht="13.5" thickBot="1">
      <c r="A65" s="224">
        <v>54596.520000000004</v>
      </c>
      <c r="B65" s="190">
        <f t="shared" si="0"/>
        <v>62.319705000000006</v>
      </c>
      <c r="C65" s="173">
        <f t="shared" si="24"/>
        <v>3402439.0204266007</v>
      </c>
      <c r="D65" s="213">
        <f t="shared" si="1"/>
        <v>6.16</v>
      </c>
      <c r="E65" s="173">
        <f t="shared" si="25"/>
        <v>20959024.365827862</v>
      </c>
      <c r="F65" s="190">
        <f t="shared" si="2"/>
        <v>1.25</v>
      </c>
      <c r="G65" s="173">
        <f t="shared" si="26"/>
        <v>26198780.457284827</v>
      </c>
      <c r="H65" s="173">
        <f t="shared" si="27"/>
        <v>3143853.6548741795</v>
      </c>
      <c r="I65" s="181">
        <f t="shared" si="28"/>
        <v>24102878.020702042</v>
      </c>
      <c r="J65" s="192">
        <f t="shared" si="3"/>
        <v>24102878.020702042</v>
      </c>
    </row>
    <row r="66" spans="1:10" s="177" customFormat="1" ht="13.5" thickBot="1">
      <c r="A66" s="224">
        <v>58643.880000000005</v>
      </c>
      <c r="B66" s="190">
        <f t="shared" si="0"/>
        <v>62.319705000000006</v>
      </c>
      <c r="C66" s="173">
        <f t="shared" si="24"/>
        <v>3654669.3016554005</v>
      </c>
      <c r="D66" s="213">
        <f t="shared" si="1"/>
        <v>6.16</v>
      </c>
      <c r="E66" s="173">
        <f t="shared" si="25"/>
        <v>22512762.898197267</v>
      </c>
      <c r="F66" s="190">
        <f t="shared" si="2"/>
        <v>1.25</v>
      </c>
      <c r="G66" s="173">
        <f t="shared" si="26"/>
        <v>28140953.622746583</v>
      </c>
      <c r="H66" s="173">
        <f t="shared" si="27"/>
        <v>3376914.4347295896</v>
      </c>
      <c r="I66" s="181">
        <f t="shared" si="28"/>
        <v>25889677.332926858</v>
      </c>
      <c r="J66" s="192">
        <f t="shared" si="3"/>
        <v>25889677.332926858</v>
      </c>
    </row>
    <row r="67" spans="1:10" s="177" customFormat="1" ht="13.5" thickBot="1">
      <c r="A67" s="222">
        <v>67560.72</v>
      </c>
      <c r="B67" s="190">
        <f t="shared" si="0"/>
        <v>62.319705000000006</v>
      </c>
      <c r="C67" s="160">
        <f t="shared" si="24"/>
        <v>4210364.1399876</v>
      </c>
      <c r="D67" s="213">
        <f t="shared" si="1"/>
        <v>6.16</v>
      </c>
      <c r="E67" s="160">
        <f t="shared" si="25"/>
        <v>25935843.102323618</v>
      </c>
      <c r="F67" s="190">
        <f t="shared" si="2"/>
        <v>1.25</v>
      </c>
      <c r="G67" s="160">
        <f t="shared" si="26"/>
        <v>32419803.877904523</v>
      </c>
      <c r="H67" s="160">
        <f t="shared" si="27"/>
        <v>3890376.4653485431</v>
      </c>
      <c r="I67" s="200">
        <f t="shared" si="28"/>
        <v>29826219.56767216</v>
      </c>
      <c r="J67" s="192">
        <f t="shared" si="3"/>
        <v>29826219.56767216</v>
      </c>
    </row>
    <row r="68" spans="1:10" s="177" customFormat="1" ht="13.5" thickBot="1">
      <c r="A68" s="114"/>
      <c r="B68" s="190">
        <f t="shared" ref="B68:B74" si="29">B67</f>
        <v>62.319705000000006</v>
      </c>
      <c r="C68" s="218"/>
      <c r="D68" s="213">
        <f t="shared" ref="D68:D74" si="30">D67</f>
        <v>6.16</v>
      </c>
      <c r="E68" s="218"/>
      <c r="F68" s="190">
        <f t="shared" ref="F68:F74" si="31">F67</f>
        <v>1.25</v>
      </c>
      <c r="G68" s="218"/>
      <c r="H68" s="218"/>
      <c r="I68" s="219"/>
      <c r="J68" s="192">
        <f t="shared" ref="J68:J74" si="32">I68</f>
        <v>0</v>
      </c>
    </row>
    <row r="69" spans="1:10" s="177" customFormat="1" ht="13.5" thickBot="1">
      <c r="A69" s="220">
        <v>195.84</v>
      </c>
      <c r="B69" s="190">
        <f t="shared" si="29"/>
        <v>62.319705000000006</v>
      </c>
      <c r="C69" s="190">
        <f>A69*B69</f>
        <v>12204.691027200002</v>
      </c>
      <c r="D69" s="213">
        <f t="shared" si="30"/>
        <v>6.16</v>
      </c>
      <c r="E69" s="190">
        <f>C69*D69</f>
        <v>75180.896727552012</v>
      </c>
      <c r="F69" s="190">
        <f t="shared" si="31"/>
        <v>1.25</v>
      </c>
      <c r="G69" s="190">
        <f>E69*F69</f>
        <v>93976.120909440011</v>
      </c>
      <c r="H69" s="190">
        <f>G69*12/100</f>
        <v>11277.134509132802</v>
      </c>
      <c r="I69" s="191">
        <f>E69+H69</f>
        <v>86458.031236684808</v>
      </c>
      <c r="J69" s="192">
        <f t="shared" si="32"/>
        <v>86458.031236684808</v>
      </c>
    </row>
    <row r="70" spans="1:10" s="177" customFormat="1" ht="13.5" thickBot="1">
      <c r="A70" s="224">
        <v>67.320000000000007</v>
      </c>
      <c r="B70" s="190">
        <f t="shared" si="29"/>
        <v>62.319705000000006</v>
      </c>
      <c r="C70" s="173">
        <f>A70*B70</f>
        <v>4195.362540600001</v>
      </c>
      <c r="D70" s="213">
        <f t="shared" si="30"/>
        <v>6.16</v>
      </c>
      <c r="E70" s="173">
        <f>C70*D70</f>
        <v>25843.433250096008</v>
      </c>
      <c r="F70" s="190">
        <f t="shared" si="31"/>
        <v>1.25</v>
      </c>
      <c r="G70" s="173">
        <f>E70*F70</f>
        <v>32304.291562620012</v>
      </c>
      <c r="H70" s="173">
        <f>G70*12/100</f>
        <v>3876.5149875144016</v>
      </c>
      <c r="I70" s="181">
        <f>E70+H70</f>
        <v>29719.94823761041</v>
      </c>
      <c r="J70" s="192">
        <f t="shared" si="32"/>
        <v>29719.94823761041</v>
      </c>
    </row>
    <row r="71" spans="1:10" s="177" customFormat="1" ht="13.5" thickBot="1">
      <c r="A71" s="224">
        <v>82.62</v>
      </c>
      <c r="B71" s="190">
        <f t="shared" si="29"/>
        <v>62.319705000000006</v>
      </c>
      <c r="C71" s="173">
        <f>A71*B71</f>
        <v>5148.8540271000011</v>
      </c>
      <c r="D71" s="213">
        <f t="shared" si="30"/>
        <v>6.16</v>
      </c>
      <c r="E71" s="173">
        <f>C71*D71</f>
        <v>31716.940806936007</v>
      </c>
      <c r="F71" s="190">
        <f t="shared" si="31"/>
        <v>1.25</v>
      </c>
      <c r="G71" s="173">
        <f>E71*F71</f>
        <v>39646.176008670009</v>
      </c>
      <c r="H71" s="173">
        <f>G71*12/100</f>
        <v>4757.5411210404009</v>
      </c>
      <c r="I71" s="181">
        <f>E71+H71</f>
        <v>36474.481927976405</v>
      </c>
      <c r="J71" s="192">
        <f t="shared" si="32"/>
        <v>36474.481927976405</v>
      </c>
    </row>
    <row r="72" spans="1:10" s="177" customFormat="1" ht="13.5" thickBot="1">
      <c r="A72" s="222">
        <v>116.28</v>
      </c>
      <c r="B72" s="190">
        <f t="shared" si="29"/>
        <v>62.319705000000006</v>
      </c>
      <c r="C72" s="160">
        <f>A72*B72</f>
        <v>7246.5352974000007</v>
      </c>
      <c r="D72" s="213">
        <f t="shared" si="30"/>
        <v>6.16</v>
      </c>
      <c r="E72" s="160">
        <f>C72*D72</f>
        <v>44638.657431984007</v>
      </c>
      <c r="F72" s="190">
        <f t="shared" si="31"/>
        <v>1.25</v>
      </c>
      <c r="G72" s="160">
        <f>E72*F72</f>
        <v>55798.321789980007</v>
      </c>
      <c r="H72" s="160">
        <f>G72*12/100</f>
        <v>6695.7986147976017</v>
      </c>
      <c r="I72" s="200">
        <f>E72+H72</f>
        <v>51334.456046781612</v>
      </c>
      <c r="J72" s="192">
        <f t="shared" si="32"/>
        <v>51334.456046781612</v>
      </c>
    </row>
    <row r="73" spans="1:10" s="177" customFormat="1" ht="13.5" thickBot="1">
      <c r="A73" s="114"/>
      <c r="B73" s="190">
        <f t="shared" si="29"/>
        <v>62.319705000000006</v>
      </c>
      <c r="C73" s="218"/>
      <c r="D73" s="213">
        <f t="shared" si="30"/>
        <v>6.16</v>
      </c>
      <c r="E73" s="218"/>
      <c r="F73" s="190">
        <f t="shared" si="31"/>
        <v>1.25</v>
      </c>
      <c r="G73" s="218"/>
      <c r="H73" s="218"/>
      <c r="I73" s="219"/>
      <c r="J73" s="192">
        <f t="shared" si="32"/>
        <v>0</v>
      </c>
    </row>
    <row r="74" spans="1:10" s="177" customFormat="1" ht="13.5" thickBot="1">
      <c r="A74" s="225">
        <v>1863.54</v>
      </c>
      <c r="B74" s="190">
        <f t="shared" si="29"/>
        <v>62.319705000000006</v>
      </c>
      <c r="C74" s="184">
        <f>A74*B74</f>
        <v>116135.26305570001</v>
      </c>
      <c r="D74" s="213">
        <f t="shared" si="30"/>
        <v>6.16</v>
      </c>
      <c r="E74" s="184">
        <f>C74*D74</f>
        <v>715393.22042311204</v>
      </c>
      <c r="F74" s="190">
        <f t="shared" si="31"/>
        <v>1.25</v>
      </c>
      <c r="G74" s="184">
        <f>E74*F74</f>
        <v>894241.52552889008</v>
      </c>
      <c r="H74" s="184">
        <f>G74*12/100</f>
        <v>107308.9830634668</v>
      </c>
      <c r="I74" s="210">
        <f>E74+H74</f>
        <v>822702.20348657889</v>
      </c>
      <c r="J74" s="192">
        <f t="shared" si="32"/>
        <v>822702.20348657889</v>
      </c>
    </row>
  </sheetData>
  <customSheetViews>
    <customSheetView guid="{9EFA7784-3A63-4493-A104-8931F74310FB}" scale="85" showPageBreaks="1" printArea="1" state="hidden" view="pageBreakPreview">
      <pane ySplit="1" topLeftCell="A2" activePane="bottomLeft" state="frozen"/>
      <selection pane="bottomLeft" activeCell="J3" sqref="J3:J74"/>
      <rowBreaks count="2" manualBreakCount="2">
        <brk id="46" max="15" man="1"/>
        <brk id="49" max="15" man="1"/>
      </rowBreaks>
      <pageMargins left="0.7" right="0.7" top="0.75" bottom="0.75" header="0.3" footer="0.3"/>
      <pageSetup paperSize="9" scale="79" orientation="landscape" r:id="rId1"/>
    </customSheetView>
  </customSheetViews>
  <pageMargins left="0.7" right="0.7" top="0.75" bottom="0.75" header="0.3" footer="0.3"/>
  <pageSetup paperSize="9" scale="79" orientation="landscape" r:id="rId2"/>
  <rowBreaks count="1" manualBreakCount="1">
    <brk id="49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91</vt:i4>
      </vt:variant>
      <vt:variant>
        <vt:lpstr>Именованные диапазоны</vt:lpstr>
      </vt:variant>
      <vt:variant>
        <vt:i4>89</vt:i4>
      </vt:variant>
    </vt:vector>
  </HeadingPairs>
  <TitlesOfParts>
    <vt:vector size="180" baseType="lpstr">
      <vt:lpstr>РФ</vt:lpstr>
      <vt:lpstr>KZT</vt:lpstr>
      <vt:lpstr>Начало</vt:lpstr>
      <vt:lpstr>Содержание</vt:lpstr>
      <vt:lpstr>Air Master</vt:lpstr>
      <vt:lpstr>VRF MDV</vt:lpstr>
      <vt:lpstr>VRF Electrolux</vt:lpstr>
      <vt:lpstr>Чиллеры</vt:lpstr>
      <vt:lpstr>Фанкойлы MDV</vt:lpstr>
      <vt:lpstr>Fankoil</vt:lpstr>
      <vt:lpstr>Фанкойлы Electrolux</vt:lpstr>
      <vt:lpstr>ККБ</vt:lpstr>
      <vt:lpstr>KKБ</vt:lpstr>
      <vt:lpstr>Тепловые насосы</vt:lpstr>
      <vt:lpstr>Круг.кан.вентиляторы</vt:lpstr>
      <vt:lpstr>Прямоугол.кан.вентиляторы</vt:lpstr>
      <vt:lpstr>Крышные вентиляторы</vt:lpstr>
      <vt:lpstr>Кухонные вентиляторы</vt:lpstr>
      <vt:lpstr>Аксессуары для круг.кан.вент.</vt:lpstr>
      <vt:lpstr>Аксессуары</vt:lpstr>
      <vt:lpstr>Аксессуары для прям.кан.вент.</vt:lpstr>
      <vt:lpstr>Компактные установки CAU, ECO</vt:lpstr>
      <vt:lpstr>Установки CAU, ECO</vt:lpstr>
      <vt:lpstr>Компактные установки Electrolux</vt:lpstr>
      <vt:lpstr>Установки Star</vt:lpstr>
      <vt:lpstr>Компактные установки UniMAX</vt:lpstr>
      <vt:lpstr>БЫТОВЫЕ КОНДИЦИОНЕРЫ (RAC)</vt:lpstr>
      <vt:lpstr>БЫТОВЫЕ КОНДИЦИОНЕРЫ (RAC)1</vt:lpstr>
      <vt:lpstr>ПОЛУПРОМЫШЛЕННЫЕ КОНДИЦИОНЕРЫ</vt:lpstr>
      <vt:lpstr>Промышленные (RAC)</vt:lpstr>
      <vt:lpstr>Инверторные кондиционеры</vt:lpstr>
      <vt:lpstr>Элементы Автоматики SHUFT</vt:lpstr>
      <vt:lpstr>Автоматика SHUFT</vt:lpstr>
      <vt:lpstr>ПЧ DANFOSS</vt:lpstr>
      <vt:lpstr>Данфосс</vt:lpstr>
      <vt:lpstr>СЕРВОПРИВОДЫ GRUNER</vt:lpstr>
      <vt:lpstr>ВР 80-75 НИЗКОГО давления</vt:lpstr>
      <vt:lpstr>ВР 80-75 НИЗКОГО давления (2)</vt:lpstr>
      <vt:lpstr>ВР 280-46 СРЕДНЕГО давления</vt:lpstr>
      <vt:lpstr>ВР 280-46 СРЕДНЕГО давления (2</vt:lpstr>
      <vt:lpstr>ВЦП 7-40 ПЫЛЕВЫЕ</vt:lpstr>
      <vt:lpstr>ВЦП 7-40 ПЫЛЕВЫЕ (2)</vt:lpstr>
      <vt:lpstr>ВЫСОКОГО давления</vt:lpstr>
      <vt:lpstr>ВЫСОКОГО давления (2)</vt:lpstr>
      <vt:lpstr>ВР 140-15 ВЫСОКОГО давления</vt:lpstr>
      <vt:lpstr>ВР 140-15 ВЫСОКОГО давления (2</vt:lpstr>
      <vt:lpstr>Крышные ВКР</vt:lpstr>
      <vt:lpstr>Крышные ВКР (2)</vt:lpstr>
      <vt:lpstr>Крышные ВКРС</vt:lpstr>
      <vt:lpstr>Крышные ВКРС (2)</vt:lpstr>
      <vt:lpstr>Крышные ВКРФ</vt:lpstr>
      <vt:lpstr>Крышные ВКРФ (2)</vt:lpstr>
      <vt:lpstr>Крышные ВКРФм</vt:lpstr>
      <vt:lpstr>Крышные ВКРФм (2)</vt:lpstr>
      <vt:lpstr>Осевые (2)</vt:lpstr>
      <vt:lpstr>Осевые подпора (2)</vt:lpstr>
      <vt:lpstr>Осевые подпора 2 (2)</vt:lpstr>
      <vt:lpstr>Канальные ВКК, ВКП (2)</vt:lpstr>
      <vt:lpstr>ДН, ВДН (2)</vt:lpstr>
      <vt:lpstr>Калориферы, Отопит. агрегат (2)</vt:lpstr>
      <vt:lpstr>Клапаны УВК, КВУ</vt:lpstr>
      <vt:lpstr>Клапаны УВК, КВУ (2)</vt:lpstr>
      <vt:lpstr>Электроприводы BELIMO</vt:lpstr>
      <vt:lpstr>Электроприводы BELIMO (2)</vt:lpstr>
      <vt:lpstr>Частотные преобразователи</vt:lpstr>
      <vt:lpstr>Частотные преобразователи (2)</vt:lpstr>
      <vt:lpstr>Комплектующие к вентиляторам</vt:lpstr>
      <vt:lpstr>Осевые</vt:lpstr>
      <vt:lpstr>Осевые подпора</vt:lpstr>
      <vt:lpstr>Осевые подпора 2</vt:lpstr>
      <vt:lpstr>Канальные ВКК, ВКП</vt:lpstr>
      <vt:lpstr>ДН, ВДН</vt:lpstr>
      <vt:lpstr>Калориферы, Отопит. агрегаты</vt:lpstr>
      <vt:lpstr>Комплектующие к вентилятора (2)</vt:lpstr>
      <vt:lpstr>СЕРВОПРИВОДЫ</vt:lpstr>
      <vt:lpstr>ИНВЕРТОРНЫЕ</vt:lpstr>
      <vt:lpstr>Установки UniMAX</vt:lpstr>
      <vt:lpstr>Аксессуары (2)</vt:lpstr>
      <vt:lpstr>Кухонные</vt:lpstr>
      <vt:lpstr>Крышные</vt:lpstr>
      <vt:lpstr>Прямоугол</vt:lpstr>
      <vt:lpstr>Круг.кан</vt:lpstr>
      <vt:lpstr>ТНУ</vt:lpstr>
      <vt:lpstr>Фэнкойлы Electrolux</vt:lpstr>
      <vt:lpstr>Chiller (2)</vt:lpstr>
      <vt:lpstr>Step Free (2)</vt:lpstr>
      <vt:lpstr>VRF MDV (2)</vt:lpstr>
      <vt:lpstr>Air Master (2)</vt:lpstr>
      <vt:lpstr>VRF</vt:lpstr>
      <vt:lpstr>Step Free</vt:lpstr>
      <vt:lpstr>Chiller</vt:lpstr>
      <vt:lpstr>'Air Master'!_ФильтрБазыДанных</vt:lpstr>
      <vt:lpstr>'Air Master (2)'!_ФильтрБазыДанных</vt:lpstr>
      <vt:lpstr>'Инверторные кондиционеры'!_ФильтрБазыДанных</vt:lpstr>
      <vt:lpstr>'ПОЛУПРОМЫШЛЕННЫЕ КОНДИЦИОНЕРЫ'!_ФильтрБазыДанных</vt:lpstr>
      <vt:lpstr>'Фанкойлы MDV'!_ФильтрБазыДанных</vt:lpstr>
      <vt:lpstr>Чиллеры!_ФильтрБазыДанных</vt:lpstr>
      <vt:lpstr>KZT!kurstenge.kz</vt:lpstr>
      <vt:lpstr>'Air Master'!Заголовки_для_печати</vt:lpstr>
      <vt:lpstr>'Air Master (2)'!Заголовки_для_печати</vt:lpstr>
      <vt:lpstr>'БЫТОВЫЕ КОНДИЦИОНЕРЫ (RAC)'!Заголовки_для_печати</vt:lpstr>
      <vt:lpstr>'ВР 80-75 НИЗКОГО давления'!Заголовки_для_печати</vt:lpstr>
      <vt:lpstr>'ВР 80-75 НИЗКОГО давления (2)'!Заголовки_для_печати</vt:lpstr>
      <vt:lpstr>'ВЫСОКОГО давления'!Заголовки_для_печати</vt:lpstr>
      <vt:lpstr>'ВЫСОКОГО давления (2)'!Заголовки_для_печати</vt:lpstr>
      <vt:lpstr>'ДН, ВДН'!Заголовки_для_печати</vt:lpstr>
      <vt:lpstr>'ДН, ВДН (2)'!Заголовки_для_печати</vt:lpstr>
      <vt:lpstr>'Инверторные кондиционеры'!Заголовки_для_печати</vt:lpstr>
      <vt:lpstr>ККБ!Заголовки_для_печати</vt:lpstr>
      <vt:lpstr>'Крышные ВКР'!Заголовки_для_печати</vt:lpstr>
      <vt:lpstr>'Крышные ВКР (2)'!Заголовки_для_печати</vt:lpstr>
      <vt:lpstr>'Крышные ВКРФ'!Заголовки_для_печати</vt:lpstr>
      <vt:lpstr>'Крышные ВКРФ (2)'!Заголовки_для_печати</vt:lpstr>
      <vt:lpstr>'ПОЛУПРОМЫШЛЕННЫЕ КОНДИЦИОНЕРЫ'!Заголовки_для_печати</vt:lpstr>
      <vt:lpstr>'Фанкойлы MDV'!Заголовки_для_печати</vt:lpstr>
      <vt:lpstr>Чиллеры!Заголовки_для_печати</vt:lpstr>
      <vt:lpstr>'Air Master'!Область_печати</vt:lpstr>
      <vt:lpstr>'Air Master (2)'!Область_печати</vt:lpstr>
      <vt:lpstr>Chiller!Область_печати</vt:lpstr>
      <vt:lpstr>'Chiller (2)'!Область_печати</vt:lpstr>
      <vt:lpstr>Fankoil!Область_печати</vt:lpstr>
      <vt:lpstr>KKБ!Область_печати</vt:lpstr>
      <vt:lpstr>'Step Free'!Область_печати</vt:lpstr>
      <vt:lpstr>'Step Free (2)'!Область_печати</vt:lpstr>
      <vt:lpstr>VRF!Область_печати</vt:lpstr>
      <vt:lpstr>'VRF Electrolux'!Область_печати</vt:lpstr>
      <vt:lpstr>'VRF MDV'!Область_печати</vt:lpstr>
      <vt:lpstr>'Аксессуары для круг.кан.вент.'!Область_печати</vt:lpstr>
      <vt:lpstr>'Аксессуары для прям.кан.вент.'!Область_печати</vt:lpstr>
      <vt:lpstr>'БЫТОВЫЕ КОНДИЦИОНЕРЫ (RAC)'!Область_печати</vt:lpstr>
      <vt:lpstr>'ВР 140-15 ВЫСОКОГО давления'!Область_печати</vt:lpstr>
      <vt:lpstr>'ВР 280-46 СРЕДНЕГО давления'!Область_печати</vt:lpstr>
      <vt:lpstr>'ВР 280-46 СРЕДНЕГО давления (2'!Область_печати</vt:lpstr>
      <vt:lpstr>'ВР 80-75 НИЗКОГО давления'!Область_печати</vt:lpstr>
      <vt:lpstr>'ВР 80-75 НИЗКОГО давления (2)'!Область_печати</vt:lpstr>
      <vt:lpstr>'ВЦП 7-40 ПЫЛЕВЫЕ'!Область_печати</vt:lpstr>
      <vt:lpstr>'ВЦП 7-40 ПЫЛЕВЫЕ (2)'!Область_печати</vt:lpstr>
      <vt:lpstr>'ВЫСОКОГО давления'!Область_печати</vt:lpstr>
      <vt:lpstr>'ВЫСОКОГО давления (2)'!Область_печати</vt:lpstr>
      <vt:lpstr>'ДН, ВДН'!Область_печати</vt:lpstr>
      <vt:lpstr>'Инверторные кондиционеры'!Область_печати</vt:lpstr>
      <vt:lpstr>'Калориферы, Отопит. агрегат (2)'!Область_печати</vt:lpstr>
      <vt:lpstr>'Калориферы, Отопит. агрегаты'!Область_печати</vt:lpstr>
      <vt:lpstr>'Канальные ВКК, ВКП'!Область_печати</vt:lpstr>
      <vt:lpstr>ККБ!Область_печати</vt:lpstr>
      <vt:lpstr>'Клапаны УВК, КВУ'!Область_печати</vt:lpstr>
      <vt:lpstr>'Компактные установки CAU, ECO'!Область_печати</vt:lpstr>
      <vt:lpstr>'Компактные установки Electrolux'!Область_печати</vt:lpstr>
      <vt:lpstr>'Компактные установки UniMAX'!Область_печати</vt:lpstr>
      <vt:lpstr>'Комплектующие к вентиляторам'!Область_печати</vt:lpstr>
      <vt:lpstr>Круг.кан.вентиляторы!Область_печати</vt:lpstr>
      <vt:lpstr>'Крышные вентиляторы'!Область_печати</vt:lpstr>
      <vt:lpstr>'Крышные ВКР'!Область_печати</vt:lpstr>
      <vt:lpstr>'Крышные ВКР (2)'!Область_печати</vt:lpstr>
      <vt:lpstr>'Крышные ВКРС'!Область_печати</vt:lpstr>
      <vt:lpstr>'Крышные ВКРС (2)'!Область_печати</vt:lpstr>
      <vt:lpstr>'Крышные ВКРФ'!Область_печати</vt:lpstr>
      <vt:lpstr>'Крышные ВКРФ (2)'!Область_печати</vt:lpstr>
      <vt:lpstr>'Крышные ВКРФм'!Область_печати</vt:lpstr>
      <vt:lpstr>'Кухонные вентиляторы'!Область_печати</vt:lpstr>
      <vt:lpstr>Начало!Область_печати</vt:lpstr>
      <vt:lpstr>Осевые!Область_печати</vt:lpstr>
      <vt:lpstr>'Осевые (2)'!Область_печати</vt:lpstr>
      <vt:lpstr>'Осевые подпора'!Область_печати</vt:lpstr>
      <vt:lpstr>'Осевые подпора (2)'!Область_печати</vt:lpstr>
      <vt:lpstr>'Осевые подпора 2'!Область_печати</vt:lpstr>
      <vt:lpstr>'ПОЛУПРОМЫШЛЕННЫЕ КОНДИЦИОНЕРЫ'!Область_печати</vt:lpstr>
      <vt:lpstr>Прямоугол.кан.вентиляторы!Область_печати</vt:lpstr>
      <vt:lpstr>'ПЧ DANFOSS'!Область_печати</vt:lpstr>
      <vt:lpstr>'СЕРВОПРИВОДЫ GRUNER'!Область_печати</vt:lpstr>
      <vt:lpstr>Содержание!Область_печати</vt:lpstr>
      <vt:lpstr>'Тепловые насосы'!Область_печати</vt:lpstr>
      <vt:lpstr>ТНУ!Область_печати</vt:lpstr>
      <vt:lpstr>'Фанкойлы Electrolux'!Область_печати</vt:lpstr>
      <vt:lpstr>'Фанкойлы MDV'!Область_печати</vt:lpstr>
      <vt:lpstr>'Частотные преобразователи'!Область_печати</vt:lpstr>
      <vt:lpstr>Чиллеры!Область_печати</vt:lpstr>
      <vt:lpstr>'Электроприводы BELIMO'!Область_печати</vt:lpstr>
      <vt:lpstr>'Электроприводы BELIMO (2)'!Область_печати</vt:lpstr>
      <vt:lpstr>'Элементы Автоматики SHUFT'!Область_печати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Павел Солдатов</dc:creator>
  <cp:lastModifiedBy>Евгений</cp:lastModifiedBy>
  <cp:lastPrinted>2016-11-10T15:51:44Z</cp:lastPrinted>
  <dcterms:created xsi:type="dcterms:W3CDTF">1996-10-08T23:32:33Z</dcterms:created>
  <dcterms:modified xsi:type="dcterms:W3CDTF">2017-01-20T13:58:55Z</dcterms:modified>
</cp:coreProperties>
</file>